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BahMN\Desktop\Bootcamp\Class 2 - Excel\Homework assignment\"/>
    </mc:Choice>
  </mc:AlternateContent>
  <xr:revisionPtr revIDLastSave="0" documentId="13_ncr:1_{A3033F19-4B6D-4505-AE79-CAD83F65BE7B}" xr6:coauthVersionLast="40" xr6:coauthVersionMax="40" xr10:uidLastSave="{00000000-0000-0000-0000-000000000000}"/>
  <bookViews>
    <workbookView xWindow="-120" yWindow="-120" windowWidth="20730" windowHeight="11160" tabRatio="715" firstSheet="1" activeTab="5" xr2:uid="{00000000-000D-0000-FFFF-FFFF00000000}"/>
  </bookViews>
  <sheets>
    <sheet name="Kickstarter Table" sheetId="1" r:id="rId1"/>
    <sheet name="Category Stats" sheetId="2" r:id="rId2"/>
    <sheet name="Subcategory Stats" sheetId="3" r:id="rId3"/>
    <sheet name="Outcomes Based on Launch Date" sheetId="4" r:id="rId4"/>
    <sheet name="Bonus" sheetId="7" r:id="rId5"/>
    <sheet name="Other analysis-not on report" sheetId="8" r:id="rId6"/>
  </sheets>
  <definedNames>
    <definedName name="_xlnm._FilterDatabase" localSheetId="0" hidden="1">'Kickstarter Table'!$A$1:$U$4115</definedName>
    <definedName name="NativeTimeline_Date_Created_Conversion">#N/A</definedName>
    <definedName name="Slicer_category">#N/A</definedName>
    <definedName name="Slicer_category1">#N/A</definedName>
    <definedName name="Slicer_country">#N/A</definedName>
    <definedName name="Slicer_country1">#N/A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6" i="7" l="1"/>
  <c r="B7" i="7"/>
  <c r="K60" i="8" l="1"/>
  <c r="M17" i="7"/>
  <c r="L17" i="7"/>
  <c r="M16" i="7"/>
  <c r="L16" i="7"/>
  <c r="M15" i="7"/>
  <c r="L15" i="7"/>
  <c r="M14" i="7"/>
  <c r="L14" i="7"/>
  <c r="M13" i="7"/>
  <c r="L13" i="7"/>
  <c r="M12" i="7"/>
  <c r="L12" i="7"/>
  <c r="M11" i="7"/>
  <c r="L11" i="7"/>
  <c r="M10" i="7"/>
  <c r="L10" i="7"/>
  <c r="M9" i="7"/>
  <c r="L9" i="7"/>
  <c r="M8" i="7"/>
  <c r="L8" i="7"/>
  <c r="M7" i="7"/>
  <c r="L7" i="7"/>
  <c r="M6" i="7"/>
  <c r="L6" i="7"/>
  <c r="K17" i="7"/>
  <c r="K16" i="7"/>
  <c r="K15" i="7"/>
  <c r="K14" i="7"/>
  <c r="K13" i="7"/>
  <c r="K12" i="7"/>
  <c r="K11" i="7"/>
  <c r="K10" i="7"/>
  <c r="K9" i="7"/>
  <c r="K8" i="7"/>
  <c r="K7" i="7"/>
  <c r="K6" i="7"/>
  <c r="N7" i="7" l="1"/>
  <c r="N6" i="7"/>
  <c r="N10" i="7"/>
  <c r="N13" i="7"/>
  <c r="N9" i="7"/>
  <c r="N8" i="7"/>
  <c r="N11" i="7"/>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2" i="1"/>
  <c r="N15" i="7" l="1"/>
  <c r="N12" i="7"/>
  <c r="N14" i="7"/>
  <c r="N16" i="7"/>
  <c r="D17" i="7"/>
  <c r="C17" i="7"/>
  <c r="B17" i="7"/>
  <c r="D16" i="7"/>
  <c r="C16" i="7"/>
  <c r="B16" i="7"/>
  <c r="D15" i="7"/>
  <c r="C15" i="7"/>
  <c r="B15" i="7"/>
  <c r="D14" i="7"/>
  <c r="C14" i="7"/>
  <c r="B14" i="7"/>
  <c r="D13" i="7"/>
  <c r="C13" i="7"/>
  <c r="B13" i="7"/>
  <c r="D12" i="7"/>
  <c r="C12" i="7"/>
  <c r="B12" i="7"/>
  <c r="D11" i="7"/>
  <c r="C11" i="7"/>
  <c r="B11" i="7"/>
  <c r="D10" i="7"/>
  <c r="C10" i="7"/>
  <c r="B10" i="7"/>
  <c r="D9" i="7"/>
  <c r="C9" i="7"/>
  <c r="B9" i="7"/>
  <c r="D8" i="7"/>
  <c r="C8" i="7"/>
  <c r="B8" i="7"/>
  <c r="D7" i="7"/>
  <c r="C7" i="7"/>
  <c r="D6" i="7"/>
  <c r="C6" i="7"/>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R4115" i="1"/>
  <c r="Q4115" i="1"/>
  <c r="P4115" i="1"/>
  <c r="R4114" i="1"/>
  <c r="Q4114" i="1"/>
  <c r="P4114" i="1"/>
  <c r="R4113" i="1"/>
  <c r="Q4113" i="1"/>
  <c r="P4113" i="1"/>
  <c r="R4112" i="1"/>
  <c r="Q4112" i="1"/>
  <c r="P4112" i="1"/>
  <c r="R4111" i="1"/>
  <c r="Q4111" i="1"/>
  <c r="P4111" i="1"/>
  <c r="R4110" i="1"/>
  <c r="Q4110" i="1"/>
  <c r="P4110" i="1"/>
  <c r="R4109" i="1"/>
  <c r="Q4109" i="1"/>
  <c r="P4109" i="1"/>
  <c r="R4108" i="1"/>
  <c r="Q4108" i="1"/>
  <c r="P4108" i="1"/>
  <c r="R4107" i="1"/>
  <c r="Q4107" i="1"/>
  <c r="P4107" i="1"/>
  <c r="R4106" i="1"/>
  <c r="Q4106" i="1"/>
  <c r="P4106" i="1"/>
  <c r="R4105" i="1"/>
  <c r="Q4105" i="1"/>
  <c r="P4105" i="1"/>
  <c r="R4104" i="1"/>
  <c r="Q4104" i="1"/>
  <c r="P4104" i="1"/>
  <c r="R4103" i="1"/>
  <c r="Q4103" i="1"/>
  <c r="P4103" i="1"/>
  <c r="R4102" i="1"/>
  <c r="Q4102" i="1"/>
  <c r="P4102" i="1"/>
  <c r="R4101" i="1"/>
  <c r="Q4101" i="1"/>
  <c r="P4101" i="1"/>
  <c r="R4100" i="1"/>
  <c r="Q4100" i="1"/>
  <c r="P4100" i="1"/>
  <c r="R4099" i="1"/>
  <c r="Q4099" i="1"/>
  <c r="P4099" i="1"/>
  <c r="R4098" i="1"/>
  <c r="Q4098" i="1"/>
  <c r="P4098" i="1"/>
  <c r="R4097" i="1"/>
  <c r="Q4097" i="1"/>
  <c r="P4097" i="1"/>
  <c r="R4096" i="1"/>
  <c r="Q4096" i="1"/>
  <c r="P4096" i="1"/>
  <c r="R4095" i="1"/>
  <c r="Q4095" i="1"/>
  <c r="P4095" i="1"/>
  <c r="R4094" i="1"/>
  <c r="Q4094" i="1"/>
  <c r="P4094" i="1"/>
  <c r="R4093" i="1"/>
  <c r="Q4093" i="1"/>
  <c r="P4093" i="1"/>
  <c r="R4092" i="1"/>
  <c r="Q4092" i="1"/>
  <c r="P4092" i="1"/>
  <c r="R4091" i="1"/>
  <c r="Q4091" i="1"/>
  <c r="P4091" i="1"/>
  <c r="R4090" i="1"/>
  <c r="Q4090" i="1"/>
  <c r="P4090" i="1"/>
  <c r="R4089" i="1"/>
  <c r="Q4089" i="1"/>
  <c r="P4089" i="1"/>
  <c r="R4088" i="1"/>
  <c r="Q4088" i="1"/>
  <c r="P4088" i="1"/>
  <c r="R4087" i="1"/>
  <c r="Q4087" i="1"/>
  <c r="P4087" i="1"/>
  <c r="R4086" i="1"/>
  <c r="Q4086" i="1"/>
  <c r="P4086" i="1"/>
  <c r="R4085" i="1"/>
  <c r="Q4085" i="1"/>
  <c r="P4085" i="1"/>
  <c r="R4084" i="1"/>
  <c r="Q4084" i="1"/>
  <c r="P4084" i="1"/>
  <c r="R4083" i="1"/>
  <c r="Q4083" i="1"/>
  <c r="P4083" i="1"/>
  <c r="R4082" i="1"/>
  <c r="Q4082" i="1"/>
  <c r="P4082" i="1"/>
  <c r="R4081" i="1"/>
  <c r="Q4081" i="1"/>
  <c r="P4081" i="1"/>
  <c r="R4080" i="1"/>
  <c r="Q4080" i="1"/>
  <c r="P4080" i="1"/>
  <c r="R4079" i="1"/>
  <c r="Q4079" i="1"/>
  <c r="P4079" i="1"/>
  <c r="R4078" i="1"/>
  <c r="Q4078" i="1"/>
  <c r="P4078" i="1"/>
  <c r="R4077" i="1"/>
  <c r="Q4077" i="1"/>
  <c r="P4077" i="1"/>
  <c r="R4076" i="1"/>
  <c r="Q4076" i="1"/>
  <c r="P4076" i="1"/>
  <c r="R4075" i="1"/>
  <c r="Q4075" i="1"/>
  <c r="P4075" i="1"/>
  <c r="R4074" i="1"/>
  <c r="Q4074" i="1"/>
  <c r="P4074" i="1"/>
  <c r="R4073" i="1"/>
  <c r="Q4073" i="1"/>
  <c r="P4073" i="1"/>
  <c r="R4072" i="1"/>
  <c r="Q4072" i="1"/>
  <c r="P4072" i="1"/>
  <c r="R4071" i="1"/>
  <c r="Q4071" i="1"/>
  <c r="P4071" i="1"/>
  <c r="R4070" i="1"/>
  <c r="Q4070" i="1"/>
  <c r="P4070" i="1"/>
  <c r="R4069" i="1"/>
  <c r="Q4069" i="1"/>
  <c r="P4069" i="1"/>
  <c r="R4068" i="1"/>
  <c r="Q4068" i="1"/>
  <c r="P4068" i="1"/>
  <c r="R4067" i="1"/>
  <c r="Q4067" i="1"/>
  <c r="P4067" i="1"/>
  <c r="R4066" i="1"/>
  <c r="Q4066" i="1"/>
  <c r="P4066" i="1"/>
  <c r="R4065" i="1"/>
  <c r="Q4065" i="1"/>
  <c r="P4065" i="1"/>
  <c r="R4064" i="1"/>
  <c r="Q4064" i="1"/>
  <c r="P4064" i="1"/>
  <c r="R4063" i="1"/>
  <c r="Q4063" i="1"/>
  <c r="P4063" i="1"/>
  <c r="R4062" i="1"/>
  <c r="Q4062" i="1"/>
  <c r="P4062" i="1"/>
  <c r="R4061" i="1"/>
  <c r="Q4061" i="1"/>
  <c r="P4061" i="1"/>
  <c r="R4060" i="1"/>
  <c r="Q4060" i="1"/>
  <c r="P4060" i="1"/>
  <c r="R4059" i="1"/>
  <c r="Q4059" i="1"/>
  <c r="P4059" i="1"/>
  <c r="R4058" i="1"/>
  <c r="Q4058" i="1"/>
  <c r="P4058" i="1"/>
  <c r="R4057" i="1"/>
  <c r="Q4057" i="1"/>
  <c r="P4057" i="1"/>
  <c r="R4056" i="1"/>
  <c r="Q4056" i="1"/>
  <c r="P4056" i="1"/>
  <c r="R4055" i="1"/>
  <c r="Q4055" i="1"/>
  <c r="P4055" i="1"/>
  <c r="R4054" i="1"/>
  <c r="Q4054" i="1"/>
  <c r="P4054" i="1"/>
  <c r="R4053" i="1"/>
  <c r="Q4053" i="1"/>
  <c r="P4053" i="1"/>
  <c r="R4052" i="1"/>
  <c r="Q4052" i="1"/>
  <c r="P4052" i="1"/>
  <c r="R4051" i="1"/>
  <c r="Q4051" i="1"/>
  <c r="P4051" i="1"/>
  <c r="R4050" i="1"/>
  <c r="Q4050" i="1"/>
  <c r="P4050" i="1"/>
  <c r="R4049" i="1"/>
  <c r="Q4049" i="1"/>
  <c r="P4049" i="1"/>
  <c r="R4048" i="1"/>
  <c r="Q4048" i="1"/>
  <c r="P4048" i="1"/>
  <c r="R4047" i="1"/>
  <c r="Q4047" i="1"/>
  <c r="P4047" i="1"/>
  <c r="R4046" i="1"/>
  <c r="Q4046" i="1"/>
  <c r="P4046" i="1"/>
  <c r="R4045" i="1"/>
  <c r="Q4045" i="1"/>
  <c r="P4045" i="1"/>
  <c r="R4044" i="1"/>
  <c r="Q4044" i="1"/>
  <c r="P4044" i="1"/>
  <c r="R4043" i="1"/>
  <c r="Q4043" i="1"/>
  <c r="P4043" i="1"/>
  <c r="R4042" i="1"/>
  <c r="Q4042" i="1"/>
  <c r="P4042" i="1"/>
  <c r="R4041" i="1"/>
  <c r="Q4041" i="1"/>
  <c r="P4041" i="1"/>
  <c r="R4040" i="1"/>
  <c r="Q4040" i="1"/>
  <c r="P4040" i="1"/>
  <c r="R4039" i="1"/>
  <c r="Q4039" i="1"/>
  <c r="P4039" i="1"/>
  <c r="R4038" i="1"/>
  <c r="Q4038" i="1"/>
  <c r="P4038" i="1"/>
  <c r="R4037" i="1"/>
  <c r="Q4037" i="1"/>
  <c r="P4037" i="1"/>
  <c r="R4036" i="1"/>
  <c r="Q4036" i="1"/>
  <c r="P4036" i="1"/>
  <c r="R4035" i="1"/>
  <c r="Q4035" i="1"/>
  <c r="P4035" i="1"/>
  <c r="R4034" i="1"/>
  <c r="Q4034" i="1"/>
  <c r="P4034" i="1"/>
  <c r="R4033" i="1"/>
  <c r="Q4033" i="1"/>
  <c r="P4033" i="1"/>
  <c r="R4032" i="1"/>
  <c r="Q4032" i="1"/>
  <c r="P4032" i="1"/>
  <c r="R4031" i="1"/>
  <c r="Q4031" i="1"/>
  <c r="P4031" i="1"/>
  <c r="R4030" i="1"/>
  <c r="Q4030" i="1"/>
  <c r="P4030" i="1"/>
  <c r="R4029" i="1"/>
  <c r="Q4029" i="1"/>
  <c r="P4029" i="1"/>
  <c r="R4028" i="1"/>
  <c r="Q4028" i="1"/>
  <c r="P4028" i="1"/>
  <c r="R4027" i="1"/>
  <c r="Q4027" i="1"/>
  <c r="P4027" i="1"/>
  <c r="R4026" i="1"/>
  <c r="Q4026" i="1"/>
  <c r="P4026" i="1"/>
  <c r="R4025" i="1"/>
  <c r="Q4025" i="1"/>
  <c r="P4025" i="1"/>
  <c r="R4024" i="1"/>
  <c r="Q4024" i="1"/>
  <c r="P4024" i="1"/>
  <c r="R4023" i="1"/>
  <c r="Q4023" i="1"/>
  <c r="P4023" i="1"/>
  <c r="R4022" i="1"/>
  <c r="Q4022" i="1"/>
  <c r="P4022" i="1"/>
  <c r="R4021" i="1"/>
  <c r="Q4021" i="1"/>
  <c r="P4021" i="1"/>
  <c r="R4020" i="1"/>
  <c r="Q4020" i="1"/>
  <c r="P4020" i="1"/>
  <c r="R4019" i="1"/>
  <c r="Q4019" i="1"/>
  <c r="P4019" i="1"/>
  <c r="R4018" i="1"/>
  <c r="Q4018" i="1"/>
  <c r="P4018" i="1"/>
  <c r="R4017" i="1"/>
  <c r="Q4017" i="1"/>
  <c r="P4017" i="1"/>
  <c r="R4016" i="1"/>
  <c r="Q4016" i="1"/>
  <c r="P4016" i="1"/>
  <c r="R4015" i="1"/>
  <c r="Q4015" i="1"/>
  <c r="P4015" i="1"/>
  <c r="R4014" i="1"/>
  <c r="Q4014" i="1"/>
  <c r="P4014" i="1"/>
  <c r="R4013" i="1"/>
  <c r="Q4013" i="1"/>
  <c r="P4013" i="1"/>
  <c r="R4012" i="1"/>
  <c r="Q4012" i="1"/>
  <c r="P4012" i="1"/>
  <c r="R4011" i="1"/>
  <c r="Q4011" i="1"/>
  <c r="P4011" i="1"/>
  <c r="R4010" i="1"/>
  <c r="Q4010" i="1"/>
  <c r="P4010" i="1"/>
  <c r="R4009" i="1"/>
  <c r="Q4009" i="1"/>
  <c r="P4009" i="1"/>
  <c r="R4008" i="1"/>
  <c r="Q4008" i="1"/>
  <c r="P4008" i="1"/>
  <c r="R4007" i="1"/>
  <c r="Q4007" i="1"/>
  <c r="P4007" i="1"/>
  <c r="R4006" i="1"/>
  <c r="Q4006" i="1"/>
  <c r="P4006" i="1"/>
  <c r="R4005" i="1"/>
  <c r="Q4005" i="1"/>
  <c r="P4005" i="1"/>
  <c r="R4004" i="1"/>
  <c r="Q4004" i="1"/>
  <c r="P4004" i="1"/>
  <c r="R4003" i="1"/>
  <c r="Q4003" i="1"/>
  <c r="P4003" i="1"/>
  <c r="R4002" i="1"/>
  <c r="Q4002" i="1"/>
  <c r="P4002" i="1"/>
  <c r="R4001" i="1"/>
  <c r="Q4001" i="1"/>
  <c r="P4001" i="1"/>
  <c r="R4000" i="1"/>
  <c r="Q4000" i="1"/>
  <c r="P4000" i="1"/>
  <c r="R3999" i="1"/>
  <c r="Q3999" i="1"/>
  <c r="P3999" i="1"/>
  <c r="R3998" i="1"/>
  <c r="Q3998" i="1"/>
  <c r="P3998" i="1"/>
  <c r="R3997" i="1"/>
  <c r="Q3997" i="1"/>
  <c r="P3997" i="1"/>
  <c r="R3996" i="1"/>
  <c r="Q3996" i="1"/>
  <c r="P3996" i="1"/>
  <c r="R3995" i="1"/>
  <c r="Q3995" i="1"/>
  <c r="P3995" i="1"/>
  <c r="R3994" i="1"/>
  <c r="Q3994" i="1"/>
  <c r="P3994" i="1"/>
  <c r="R3993" i="1"/>
  <c r="Q3993" i="1"/>
  <c r="P3993" i="1"/>
  <c r="R3992" i="1"/>
  <c r="Q3992" i="1"/>
  <c r="P3992" i="1"/>
  <c r="R3991" i="1"/>
  <c r="Q3991" i="1"/>
  <c r="P3991" i="1"/>
  <c r="R3990" i="1"/>
  <c r="Q3990" i="1"/>
  <c r="P3990" i="1"/>
  <c r="R3989" i="1"/>
  <c r="Q3989" i="1"/>
  <c r="P3989" i="1"/>
  <c r="R3988" i="1"/>
  <c r="Q3988" i="1"/>
  <c r="P3988" i="1"/>
  <c r="R3987" i="1"/>
  <c r="Q3987" i="1"/>
  <c r="P3987" i="1"/>
  <c r="R3986" i="1"/>
  <c r="Q3986" i="1"/>
  <c r="P3986" i="1"/>
  <c r="R3985" i="1"/>
  <c r="Q3985" i="1"/>
  <c r="P3985" i="1"/>
  <c r="R3984" i="1"/>
  <c r="Q3984" i="1"/>
  <c r="P3984" i="1"/>
  <c r="R3983" i="1"/>
  <c r="Q3983" i="1"/>
  <c r="P3983" i="1"/>
  <c r="R3982" i="1"/>
  <c r="Q3982" i="1"/>
  <c r="P3982" i="1"/>
  <c r="R3981" i="1"/>
  <c r="Q3981" i="1"/>
  <c r="P3981" i="1"/>
  <c r="R3980" i="1"/>
  <c r="Q3980" i="1"/>
  <c r="P3980" i="1"/>
  <c r="R3979" i="1"/>
  <c r="Q3979" i="1"/>
  <c r="P3979" i="1"/>
  <c r="R3978" i="1"/>
  <c r="Q3978" i="1"/>
  <c r="P3978" i="1"/>
  <c r="R3977" i="1"/>
  <c r="Q3977" i="1"/>
  <c r="P3977" i="1"/>
  <c r="R3976" i="1"/>
  <c r="Q3976" i="1"/>
  <c r="P3976" i="1"/>
  <c r="R3975" i="1"/>
  <c r="Q3975" i="1"/>
  <c r="P3975" i="1"/>
  <c r="R3974" i="1"/>
  <c r="Q3974" i="1"/>
  <c r="P3974" i="1"/>
  <c r="R3973" i="1"/>
  <c r="Q3973" i="1"/>
  <c r="P3973" i="1"/>
  <c r="R3972" i="1"/>
  <c r="Q3972" i="1"/>
  <c r="P3972" i="1"/>
  <c r="R3971" i="1"/>
  <c r="Q3971" i="1"/>
  <c r="P3971" i="1"/>
  <c r="R3970" i="1"/>
  <c r="Q3970" i="1"/>
  <c r="P3970" i="1"/>
  <c r="R3969" i="1"/>
  <c r="Q3969" i="1"/>
  <c r="P3969" i="1"/>
  <c r="R3968" i="1"/>
  <c r="Q3968" i="1"/>
  <c r="P3968" i="1"/>
  <c r="R3967" i="1"/>
  <c r="Q3967" i="1"/>
  <c r="P3967" i="1"/>
  <c r="R3966" i="1"/>
  <c r="Q3966" i="1"/>
  <c r="P3966" i="1"/>
  <c r="R3965" i="1"/>
  <c r="Q3965" i="1"/>
  <c r="P3965" i="1"/>
  <c r="R3964" i="1"/>
  <c r="Q3964" i="1"/>
  <c r="P3964" i="1"/>
  <c r="R3963" i="1"/>
  <c r="Q3963" i="1"/>
  <c r="P3963" i="1"/>
  <c r="R3962" i="1"/>
  <c r="Q3962" i="1"/>
  <c r="P3962" i="1"/>
  <c r="R3961" i="1"/>
  <c r="Q3961" i="1"/>
  <c r="P3961" i="1"/>
  <c r="R3960" i="1"/>
  <c r="Q3960" i="1"/>
  <c r="P3960" i="1"/>
  <c r="R3959" i="1"/>
  <c r="Q3959" i="1"/>
  <c r="P3959" i="1"/>
  <c r="R3958" i="1"/>
  <c r="Q3958" i="1"/>
  <c r="P3958" i="1"/>
  <c r="R3957" i="1"/>
  <c r="Q3957" i="1"/>
  <c r="P3957" i="1"/>
  <c r="R3956" i="1"/>
  <c r="Q3956" i="1"/>
  <c r="P3956" i="1"/>
  <c r="R3955" i="1"/>
  <c r="Q3955" i="1"/>
  <c r="P3955" i="1"/>
  <c r="R3954" i="1"/>
  <c r="Q3954" i="1"/>
  <c r="P3954" i="1"/>
  <c r="R3953" i="1"/>
  <c r="Q3953" i="1"/>
  <c r="P3953" i="1"/>
  <c r="R3952" i="1"/>
  <c r="Q3952" i="1"/>
  <c r="P3952" i="1"/>
  <c r="R3951" i="1"/>
  <c r="Q3951" i="1"/>
  <c r="P3951" i="1"/>
  <c r="R3950" i="1"/>
  <c r="Q3950" i="1"/>
  <c r="P3950" i="1"/>
  <c r="R3949" i="1"/>
  <c r="Q3949" i="1"/>
  <c r="P3949" i="1"/>
  <c r="R3948" i="1"/>
  <c r="Q3948" i="1"/>
  <c r="P3948" i="1"/>
  <c r="R3947" i="1"/>
  <c r="Q3947" i="1"/>
  <c r="P3947" i="1"/>
  <c r="R3946" i="1"/>
  <c r="Q3946" i="1"/>
  <c r="P3946" i="1"/>
  <c r="R3945" i="1"/>
  <c r="Q3945" i="1"/>
  <c r="P3945" i="1"/>
  <c r="R3944" i="1"/>
  <c r="Q3944" i="1"/>
  <c r="P3944" i="1"/>
  <c r="R3943" i="1"/>
  <c r="Q3943" i="1"/>
  <c r="P3943" i="1"/>
  <c r="R3942" i="1"/>
  <c r="Q3942" i="1"/>
  <c r="P3942" i="1"/>
  <c r="R3941" i="1"/>
  <c r="Q3941" i="1"/>
  <c r="P3941" i="1"/>
  <c r="R3940" i="1"/>
  <c r="Q3940" i="1"/>
  <c r="P3940" i="1"/>
  <c r="R3939" i="1"/>
  <c r="Q3939" i="1"/>
  <c r="P3939" i="1"/>
  <c r="R3938" i="1"/>
  <c r="Q3938" i="1"/>
  <c r="P3938" i="1"/>
  <c r="R3937" i="1"/>
  <c r="Q3937" i="1"/>
  <c r="P3937" i="1"/>
  <c r="R3936" i="1"/>
  <c r="Q3936" i="1"/>
  <c r="P3936" i="1"/>
  <c r="R3935" i="1"/>
  <c r="Q3935" i="1"/>
  <c r="P3935" i="1"/>
  <c r="R3934" i="1"/>
  <c r="Q3934" i="1"/>
  <c r="P3934" i="1"/>
  <c r="R3933" i="1"/>
  <c r="Q3933" i="1"/>
  <c r="P3933" i="1"/>
  <c r="R3932" i="1"/>
  <c r="Q3932" i="1"/>
  <c r="P3932" i="1"/>
  <c r="R3931" i="1"/>
  <c r="Q3931" i="1"/>
  <c r="P3931" i="1"/>
  <c r="R3930" i="1"/>
  <c r="Q3930" i="1"/>
  <c r="P3930" i="1"/>
  <c r="R3929" i="1"/>
  <c r="Q3929" i="1"/>
  <c r="P3929" i="1"/>
  <c r="R3928" i="1"/>
  <c r="Q3928" i="1"/>
  <c r="P3928" i="1"/>
  <c r="R3927" i="1"/>
  <c r="Q3927" i="1"/>
  <c r="P3927" i="1"/>
  <c r="R3926" i="1"/>
  <c r="Q3926" i="1"/>
  <c r="P3926" i="1"/>
  <c r="R3925" i="1"/>
  <c r="Q3925" i="1"/>
  <c r="P3925" i="1"/>
  <c r="R3924" i="1"/>
  <c r="Q3924" i="1"/>
  <c r="P3924" i="1"/>
  <c r="R3923" i="1"/>
  <c r="Q3923" i="1"/>
  <c r="P3923" i="1"/>
  <c r="R3922" i="1"/>
  <c r="Q3922" i="1"/>
  <c r="P3922" i="1"/>
  <c r="R3921" i="1"/>
  <c r="Q3921" i="1"/>
  <c r="P3921" i="1"/>
  <c r="R3920" i="1"/>
  <c r="Q3920" i="1"/>
  <c r="P3920" i="1"/>
  <c r="R3919" i="1"/>
  <c r="Q3919" i="1"/>
  <c r="P3919" i="1"/>
  <c r="R3918" i="1"/>
  <c r="Q3918" i="1"/>
  <c r="P3918" i="1"/>
  <c r="R3917" i="1"/>
  <c r="Q3917" i="1"/>
  <c r="P3917" i="1"/>
  <c r="R3916" i="1"/>
  <c r="Q3916" i="1"/>
  <c r="P3916" i="1"/>
  <c r="R3915" i="1"/>
  <c r="Q3915" i="1"/>
  <c r="P3915" i="1"/>
  <c r="R3914" i="1"/>
  <c r="Q3914" i="1"/>
  <c r="P3914" i="1"/>
  <c r="R3913" i="1"/>
  <c r="Q3913" i="1"/>
  <c r="P3913" i="1"/>
  <c r="R3912" i="1"/>
  <c r="Q3912" i="1"/>
  <c r="P3912" i="1"/>
  <c r="R3911" i="1"/>
  <c r="Q3911" i="1"/>
  <c r="P3911" i="1"/>
  <c r="R3910" i="1"/>
  <c r="Q3910" i="1"/>
  <c r="P3910" i="1"/>
  <c r="R3909" i="1"/>
  <c r="Q3909" i="1"/>
  <c r="P3909" i="1"/>
  <c r="R3908" i="1"/>
  <c r="Q3908" i="1"/>
  <c r="P3908" i="1"/>
  <c r="R3907" i="1"/>
  <c r="Q3907" i="1"/>
  <c r="P3907" i="1"/>
  <c r="R3906" i="1"/>
  <c r="Q3906" i="1"/>
  <c r="P3906" i="1"/>
  <c r="R3905" i="1"/>
  <c r="Q3905" i="1"/>
  <c r="P3905" i="1"/>
  <c r="R3904" i="1"/>
  <c r="Q3904" i="1"/>
  <c r="P3904" i="1"/>
  <c r="R3903" i="1"/>
  <c r="Q3903" i="1"/>
  <c r="P3903" i="1"/>
  <c r="R3902" i="1"/>
  <c r="Q3902" i="1"/>
  <c r="P3902" i="1"/>
  <c r="R3901" i="1"/>
  <c r="Q3901" i="1"/>
  <c r="P3901" i="1"/>
  <c r="R3900" i="1"/>
  <c r="Q3900" i="1"/>
  <c r="P3900" i="1"/>
  <c r="R3899" i="1"/>
  <c r="Q3899" i="1"/>
  <c r="P3899" i="1"/>
  <c r="R3898" i="1"/>
  <c r="Q3898" i="1"/>
  <c r="P3898" i="1"/>
  <c r="R3897" i="1"/>
  <c r="Q3897" i="1"/>
  <c r="P3897" i="1"/>
  <c r="R3896" i="1"/>
  <c r="Q3896" i="1"/>
  <c r="P3896" i="1"/>
  <c r="R3895" i="1"/>
  <c r="Q3895" i="1"/>
  <c r="P3895" i="1"/>
  <c r="R3894" i="1"/>
  <c r="Q3894" i="1"/>
  <c r="P3894" i="1"/>
  <c r="R3893" i="1"/>
  <c r="Q3893" i="1"/>
  <c r="P3893" i="1"/>
  <c r="R3892" i="1"/>
  <c r="Q3892" i="1"/>
  <c r="P3892" i="1"/>
  <c r="R3891" i="1"/>
  <c r="Q3891" i="1"/>
  <c r="P3891" i="1"/>
  <c r="R3890" i="1"/>
  <c r="Q3890" i="1"/>
  <c r="P3890" i="1"/>
  <c r="R3889" i="1"/>
  <c r="Q3889" i="1"/>
  <c r="P3889" i="1"/>
  <c r="R3888" i="1"/>
  <c r="Q3888" i="1"/>
  <c r="P3888" i="1"/>
  <c r="R3887" i="1"/>
  <c r="Q3887" i="1"/>
  <c r="P3887" i="1"/>
  <c r="R3886" i="1"/>
  <c r="Q3886" i="1"/>
  <c r="P3886" i="1"/>
  <c r="R3885" i="1"/>
  <c r="Q3885" i="1"/>
  <c r="P3885" i="1"/>
  <c r="R3884" i="1"/>
  <c r="Q3884" i="1"/>
  <c r="P3884" i="1"/>
  <c r="R3883" i="1"/>
  <c r="Q3883" i="1"/>
  <c r="P3883" i="1"/>
  <c r="R3882" i="1"/>
  <c r="Q3882" i="1"/>
  <c r="P3882" i="1"/>
  <c r="R3881" i="1"/>
  <c r="Q3881" i="1"/>
  <c r="P3881" i="1"/>
  <c r="R3880" i="1"/>
  <c r="Q3880" i="1"/>
  <c r="P3880" i="1"/>
  <c r="R3879" i="1"/>
  <c r="Q3879" i="1"/>
  <c r="P3879" i="1"/>
  <c r="R3878" i="1"/>
  <c r="Q3878" i="1"/>
  <c r="P3878" i="1"/>
  <c r="R3877" i="1"/>
  <c r="Q3877" i="1"/>
  <c r="P3877" i="1"/>
  <c r="R3876" i="1"/>
  <c r="Q3876" i="1"/>
  <c r="P3876" i="1"/>
  <c r="R3875" i="1"/>
  <c r="Q3875" i="1"/>
  <c r="P3875" i="1"/>
  <c r="R3874" i="1"/>
  <c r="Q3874" i="1"/>
  <c r="P3874" i="1"/>
  <c r="R3873" i="1"/>
  <c r="Q3873" i="1"/>
  <c r="P3873" i="1"/>
  <c r="R3872" i="1"/>
  <c r="Q3872" i="1"/>
  <c r="P3872" i="1"/>
  <c r="R3871" i="1"/>
  <c r="Q3871" i="1"/>
  <c r="P3871" i="1"/>
  <c r="R3870" i="1"/>
  <c r="Q3870" i="1"/>
  <c r="P3870" i="1"/>
  <c r="R3869" i="1"/>
  <c r="Q3869" i="1"/>
  <c r="P3869" i="1"/>
  <c r="R3868" i="1"/>
  <c r="Q3868" i="1"/>
  <c r="P3868" i="1"/>
  <c r="R3867" i="1"/>
  <c r="Q3867" i="1"/>
  <c r="P3867" i="1"/>
  <c r="R3866" i="1"/>
  <c r="Q3866" i="1"/>
  <c r="P3866" i="1"/>
  <c r="R3865" i="1"/>
  <c r="Q3865" i="1"/>
  <c r="P3865" i="1"/>
  <c r="R3864" i="1"/>
  <c r="Q3864" i="1"/>
  <c r="P3864" i="1"/>
  <c r="R3863" i="1"/>
  <c r="Q3863" i="1"/>
  <c r="P3863" i="1"/>
  <c r="R3862" i="1"/>
  <c r="Q3862" i="1"/>
  <c r="P3862" i="1"/>
  <c r="R3861" i="1"/>
  <c r="Q3861" i="1"/>
  <c r="P3861" i="1"/>
  <c r="R3860" i="1"/>
  <c r="Q3860" i="1"/>
  <c r="P3860" i="1"/>
  <c r="R3859" i="1"/>
  <c r="Q3859" i="1"/>
  <c r="P3859" i="1"/>
  <c r="R3858" i="1"/>
  <c r="Q3858" i="1"/>
  <c r="P3858" i="1"/>
  <c r="R3857" i="1"/>
  <c r="Q3857" i="1"/>
  <c r="P3857" i="1"/>
  <c r="R3856" i="1"/>
  <c r="Q3856" i="1"/>
  <c r="P3856" i="1"/>
  <c r="R3855" i="1"/>
  <c r="Q3855" i="1"/>
  <c r="P3855" i="1"/>
  <c r="R3854" i="1"/>
  <c r="Q3854" i="1"/>
  <c r="P3854" i="1"/>
  <c r="R3853" i="1"/>
  <c r="Q3853" i="1"/>
  <c r="P3853" i="1"/>
  <c r="R3852" i="1"/>
  <c r="Q3852" i="1"/>
  <c r="P3852" i="1"/>
  <c r="R3851" i="1"/>
  <c r="Q3851" i="1"/>
  <c r="P3851" i="1"/>
  <c r="R3850" i="1"/>
  <c r="Q3850" i="1"/>
  <c r="P3850" i="1"/>
  <c r="R3849" i="1"/>
  <c r="Q3849" i="1"/>
  <c r="P3849" i="1"/>
  <c r="R3848" i="1"/>
  <c r="Q3848" i="1"/>
  <c r="P3848" i="1"/>
  <c r="R3847" i="1"/>
  <c r="Q3847" i="1"/>
  <c r="P3847" i="1"/>
  <c r="R3846" i="1"/>
  <c r="Q3846" i="1"/>
  <c r="P3846" i="1"/>
  <c r="R3845" i="1"/>
  <c r="Q3845" i="1"/>
  <c r="P3845" i="1"/>
  <c r="R3844" i="1"/>
  <c r="Q3844" i="1"/>
  <c r="P3844" i="1"/>
  <c r="R3843" i="1"/>
  <c r="Q3843" i="1"/>
  <c r="P3843" i="1"/>
  <c r="R3842" i="1"/>
  <c r="Q3842" i="1"/>
  <c r="P3842" i="1"/>
  <c r="R3841" i="1"/>
  <c r="Q3841" i="1"/>
  <c r="P3841" i="1"/>
  <c r="R3840" i="1"/>
  <c r="Q3840" i="1"/>
  <c r="P3840" i="1"/>
  <c r="R3839" i="1"/>
  <c r="Q3839" i="1"/>
  <c r="P3839" i="1"/>
  <c r="R3838" i="1"/>
  <c r="Q3838" i="1"/>
  <c r="P3838" i="1"/>
  <c r="R3837" i="1"/>
  <c r="Q3837" i="1"/>
  <c r="P3837" i="1"/>
  <c r="R3836" i="1"/>
  <c r="Q3836" i="1"/>
  <c r="P3836" i="1"/>
  <c r="R3835" i="1"/>
  <c r="Q3835" i="1"/>
  <c r="P3835" i="1"/>
  <c r="R3834" i="1"/>
  <c r="Q3834" i="1"/>
  <c r="P3834" i="1"/>
  <c r="R3833" i="1"/>
  <c r="Q3833" i="1"/>
  <c r="P3833" i="1"/>
  <c r="R3832" i="1"/>
  <c r="Q3832" i="1"/>
  <c r="P3832" i="1"/>
  <c r="R3831" i="1"/>
  <c r="Q3831" i="1"/>
  <c r="P3831" i="1"/>
  <c r="R3830" i="1"/>
  <c r="Q3830" i="1"/>
  <c r="P3830" i="1"/>
  <c r="R3829" i="1"/>
  <c r="Q3829" i="1"/>
  <c r="P3829" i="1"/>
  <c r="R3828" i="1"/>
  <c r="Q3828" i="1"/>
  <c r="P3828" i="1"/>
  <c r="R3827" i="1"/>
  <c r="Q3827" i="1"/>
  <c r="P3827" i="1"/>
  <c r="R3826" i="1"/>
  <c r="Q3826" i="1"/>
  <c r="P3826" i="1"/>
  <c r="R3825" i="1"/>
  <c r="Q3825" i="1"/>
  <c r="P3825" i="1"/>
  <c r="R3824" i="1"/>
  <c r="Q3824" i="1"/>
  <c r="P3824" i="1"/>
  <c r="R3823" i="1"/>
  <c r="Q3823" i="1"/>
  <c r="P3823" i="1"/>
  <c r="R3822" i="1"/>
  <c r="Q3822" i="1"/>
  <c r="P3822" i="1"/>
  <c r="R3821" i="1"/>
  <c r="Q3821" i="1"/>
  <c r="P3821" i="1"/>
  <c r="R3820" i="1"/>
  <c r="Q3820" i="1"/>
  <c r="P3820" i="1"/>
  <c r="R3819" i="1"/>
  <c r="Q3819" i="1"/>
  <c r="P3819" i="1"/>
  <c r="R3818" i="1"/>
  <c r="Q3818" i="1"/>
  <c r="P3818" i="1"/>
  <c r="R3817" i="1"/>
  <c r="Q3817" i="1"/>
  <c r="P3817" i="1"/>
  <c r="R3816" i="1"/>
  <c r="Q3816" i="1"/>
  <c r="P3816" i="1"/>
  <c r="R3815" i="1"/>
  <c r="Q3815" i="1"/>
  <c r="P3815" i="1"/>
  <c r="R3814" i="1"/>
  <c r="Q3814" i="1"/>
  <c r="P3814" i="1"/>
  <c r="R3813" i="1"/>
  <c r="Q3813" i="1"/>
  <c r="P3813" i="1"/>
  <c r="R3812" i="1"/>
  <c r="Q3812" i="1"/>
  <c r="P3812" i="1"/>
  <c r="R3811" i="1"/>
  <c r="Q3811" i="1"/>
  <c r="P3811" i="1"/>
  <c r="R3810" i="1"/>
  <c r="Q3810" i="1"/>
  <c r="P3810" i="1"/>
  <c r="R3809" i="1"/>
  <c r="Q3809" i="1"/>
  <c r="P3809" i="1"/>
  <c r="R3808" i="1"/>
  <c r="Q3808" i="1"/>
  <c r="P3808" i="1"/>
  <c r="R3807" i="1"/>
  <c r="Q3807" i="1"/>
  <c r="P3807" i="1"/>
  <c r="R3806" i="1"/>
  <c r="Q3806" i="1"/>
  <c r="P3806" i="1"/>
  <c r="R3805" i="1"/>
  <c r="Q3805" i="1"/>
  <c r="P3805" i="1"/>
  <c r="R3804" i="1"/>
  <c r="Q3804" i="1"/>
  <c r="P3804" i="1"/>
  <c r="R3803" i="1"/>
  <c r="Q3803" i="1"/>
  <c r="P3803" i="1"/>
  <c r="R3802" i="1"/>
  <c r="Q3802" i="1"/>
  <c r="P3802" i="1"/>
  <c r="R3801" i="1"/>
  <c r="Q3801" i="1"/>
  <c r="P3801" i="1"/>
  <c r="R3800" i="1"/>
  <c r="Q3800" i="1"/>
  <c r="P3800" i="1"/>
  <c r="R3799" i="1"/>
  <c r="Q3799" i="1"/>
  <c r="P3799" i="1"/>
  <c r="R3798" i="1"/>
  <c r="Q3798" i="1"/>
  <c r="P3798" i="1"/>
  <c r="R3797" i="1"/>
  <c r="Q3797" i="1"/>
  <c r="P3797" i="1"/>
  <c r="R3796" i="1"/>
  <c r="Q3796" i="1"/>
  <c r="P3796" i="1"/>
  <c r="R3795" i="1"/>
  <c r="Q3795" i="1"/>
  <c r="P3795" i="1"/>
  <c r="R3794" i="1"/>
  <c r="Q3794" i="1"/>
  <c r="P3794" i="1"/>
  <c r="R3793" i="1"/>
  <c r="Q3793" i="1"/>
  <c r="P3793" i="1"/>
  <c r="R3792" i="1"/>
  <c r="Q3792" i="1"/>
  <c r="P3792" i="1"/>
  <c r="R3791" i="1"/>
  <c r="Q3791" i="1"/>
  <c r="P3791" i="1"/>
  <c r="R3790" i="1"/>
  <c r="Q3790" i="1"/>
  <c r="P3790" i="1"/>
  <c r="R3789" i="1"/>
  <c r="Q3789" i="1"/>
  <c r="P3789" i="1"/>
  <c r="R3788" i="1"/>
  <c r="Q3788" i="1"/>
  <c r="P3788" i="1"/>
  <c r="R3787" i="1"/>
  <c r="Q3787" i="1"/>
  <c r="P3787" i="1"/>
  <c r="R3786" i="1"/>
  <c r="Q3786" i="1"/>
  <c r="P3786" i="1"/>
  <c r="R3785" i="1"/>
  <c r="Q3785" i="1"/>
  <c r="P3785" i="1"/>
  <c r="R3784" i="1"/>
  <c r="Q3784" i="1"/>
  <c r="P3784" i="1"/>
  <c r="R3783" i="1"/>
  <c r="Q3783" i="1"/>
  <c r="P3783" i="1"/>
  <c r="R3782" i="1"/>
  <c r="Q3782" i="1"/>
  <c r="P3782" i="1"/>
  <c r="R3781" i="1"/>
  <c r="Q3781" i="1"/>
  <c r="P3781" i="1"/>
  <c r="R3780" i="1"/>
  <c r="Q3780" i="1"/>
  <c r="P3780" i="1"/>
  <c r="R3779" i="1"/>
  <c r="Q3779" i="1"/>
  <c r="P3779" i="1"/>
  <c r="R3778" i="1"/>
  <c r="Q3778" i="1"/>
  <c r="P3778" i="1"/>
  <c r="R3777" i="1"/>
  <c r="Q3777" i="1"/>
  <c r="P3777" i="1"/>
  <c r="R3776" i="1"/>
  <c r="Q3776" i="1"/>
  <c r="P3776" i="1"/>
  <c r="R3775" i="1"/>
  <c r="Q3775" i="1"/>
  <c r="P3775" i="1"/>
  <c r="R3774" i="1"/>
  <c r="Q3774" i="1"/>
  <c r="P3774" i="1"/>
  <c r="R3773" i="1"/>
  <c r="Q3773" i="1"/>
  <c r="P3773" i="1"/>
  <c r="R3772" i="1"/>
  <c r="Q3772" i="1"/>
  <c r="P3772" i="1"/>
  <c r="R3771" i="1"/>
  <c r="Q3771" i="1"/>
  <c r="P3771" i="1"/>
  <c r="R3770" i="1"/>
  <c r="Q3770" i="1"/>
  <c r="P3770" i="1"/>
  <c r="R3769" i="1"/>
  <c r="Q3769" i="1"/>
  <c r="P3769" i="1"/>
  <c r="R3768" i="1"/>
  <c r="Q3768" i="1"/>
  <c r="P3768" i="1"/>
  <c r="R3767" i="1"/>
  <c r="Q3767" i="1"/>
  <c r="P3767" i="1"/>
  <c r="R3766" i="1"/>
  <c r="Q3766" i="1"/>
  <c r="P3766" i="1"/>
  <c r="R3765" i="1"/>
  <c r="Q3765" i="1"/>
  <c r="P3765" i="1"/>
  <c r="R3764" i="1"/>
  <c r="Q3764" i="1"/>
  <c r="P3764" i="1"/>
  <c r="R3763" i="1"/>
  <c r="Q3763" i="1"/>
  <c r="P3763" i="1"/>
  <c r="R3762" i="1"/>
  <c r="Q3762" i="1"/>
  <c r="P3762" i="1"/>
  <c r="R3761" i="1"/>
  <c r="Q3761" i="1"/>
  <c r="P3761" i="1"/>
  <c r="R3760" i="1"/>
  <c r="Q3760" i="1"/>
  <c r="P3760" i="1"/>
  <c r="R3759" i="1"/>
  <c r="Q3759" i="1"/>
  <c r="P3759" i="1"/>
  <c r="R3758" i="1"/>
  <c r="Q3758" i="1"/>
  <c r="P3758" i="1"/>
  <c r="R3757" i="1"/>
  <c r="Q3757" i="1"/>
  <c r="P3757" i="1"/>
  <c r="R3756" i="1"/>
  <c r="Q3756" i="1"/>
  <c r="P3756" i="1"/>
  <c r="R3755" i="1"/>
  <c r="Q3755" i="1"/>
  <c r="P3755" i="1"/>
  <c r="R3754" i="1"/>
  <c r="Q3754" i="1"/>
  <c r="P3754" i="1"/>
  <c r="R3753" i="1"/>
  <c r="Q3753" i="1"/>
  <c r="P3753" i="1"/>
  <c r="R3752" i="1"/>
  <c r="Q3752" i="1"/>
  <c r="P3752" i="1"/>
  <c r="R3751" i="1"/>
  <c r="Q3751" i="1"/>
  <c r="P3751" i="1"/>
  <c r="R3750" i="1"/>
  <c r="Q3750" i="1"/>
  <c r="P3750" i="1"/>
  <c r="R3749" i="1"/>
  <c r="Q3749" i="1"/>
  <c r="P3749" i="1"/>
  <c r="R3748" i="1"/>
  <c r="Q3748" i="1"/>
  <c r="P3748" i="1"/>
  <c r="R3747" i="1"/>
  <c r="Q3747" i="1"/>
  <c r="P3747" i="1"/>
  <c r="R3746" i="1"/>
  <c r="Q3746" i="1"/>
  <c r="P3746" i="1"/>
  <c r="R3745" i="1"/>
  <c r="Q3745" i="1"/>
  <c r="P3745" i="1"/>
  <c r="R3744" i="1"/>
  <c r="Q3744" i="1"/>
  <c r="P3744" i="1"/>
  <c r="R3743" i="1"/>
  <c r="Q3743" i="1"/>
  <c r="P3743" i="1"/>
  <c r="R3742" i="1"/>
  <c r="Q3742" i="1"/>
  <c r="P3742" i="1"/>
  <c r="R3741" i="1"/>
  <c r="Q3741" i="1"/>
  <c r="P3741" i="1"/>
  <c r="R3740" i="1"/>
  <c r="Q3740" i="1"/>
  <c r="P3740" i="1"/>
  <c r="R3739" i="1"/>
  <c r="Q3739" i="1"/>
  <c r="P3739" i="1"/>
  <c r="R3738" i="1"/>
  <c r="Q3738" i="1"/>
  <c r="P3738" i="1"/>
  <c r="R3737" i="1"/>
  <c r="Q3737" i="1"/>
  <c r="P3737" i="1"/>
  <c r="R3736" i="1"/>
  <c r="Q3736" i="1"/>
  <c r="P3736" i="1"/>
  <c r="R3735" i="1"/>
  <c r="Q3735" i="1"/>
  <c r="P3735" i="1"/>
  <c r="R3734" i="1"/>
  <c r="Q3734" i="1"/>
  <c r="P3734" i="1"/>
  <c r="R3733" i="1"/>
  <c r="Q3733" i="1"/>
  <c r="P3733" i="1"/>
  <c r="R3732" i="1"/>
  <c r="Q3732" i="1"/>
  <c r="P3732" i="1"/>
  <c r="R3731" i="1"/>
  <c r="Q3731" i="1"/>
  <c r="P3731" i="1"/>
  <c r="R3730" i="1"/>
  <c r="Q3730" i="1"/>
  <c r="P3730" i="1"/>
  <c r="R3729" i="1"/>
  <c r="Q3729" i="1"/>
  <c r="P3729" i="1"/>
  <c r="R3728" i="1"/>
  <c r="Q3728" i="1"/>
  <c r="P3728" i="1"/>
  <c r="R3727" i="1"/>
  <c r="Q3727" i="1"/>
  <c r="P3727" i="1"/>
  <c r="R3726" i="1"/>
  <c r="Q3726" i="1"/>
  <c r="P3726" i="1"/>
  <c r="R3725" i="1"/>
  <c r="Q3725" i="1"/>
  <c r="P3725" i="1"/>
  <c r="R3724" i="1"/>
  <c r="Q3724" i="1"/>
  <c r="P3724" i="1"/>
  <c r="R3723" i="1"/>
  <c r="Q3723" i="1"/>
  <c r="P3723" i="1"/>
  <c r="R3722" i="1"/>
  <c r="Q3722" i="1"/>
  <c r="P3722" i="1"/>
  <c r="R3721" i="1"/>
  <c r="Q3721" i="1"/>
  <c r="P3721" i="1"/>
  <c r="R3720" i="1"/>
  <c r="Q3720" i="1"/>
  <c r="P3720" i="1"/>
  <c r="R3719" i="1"/>
  <c r="Q3719" i="1"/>
  <c r="P3719" i="1"/>
  <c r="R3718" i="1"/>
  <c r="Q3718" i="1"/>
  <c r="P3718" i="1"/>
  <c r="R3717" i="1"/>
  <c r="Q3717" i="1"/>
  <c r="P3717" i="1"/>
  <c r="R3716" i="1"/>
  <c r="Q3716" i="1"/>
  <c r="P3716" i="1"/>
  <c r="R3715" i="1"/>
  <c r="Q3715" i="1"/>
  <c r="P3715" i="1"/>
  <c r="R3714" i="1"/>
  <c r="Q3714" i="1"/>
  <c r="P3714" i="1"/>
  <c r="R3713" i="1"/>
  <c r="Q3713" i="1"/>
  <c r="P3713" i="1"/>
  <c r="R3712" i="1"/>
  <c r="Q3712" i="1"/>
  <c r="P3712" i="1"/>
  <c r="R3711" i="1"/>
  <c r="Q3711" i="1"/>
  <c r="P3711" i="1"/>
  <c r="R3710" i="1"/>
  <c r="Q3710" i="1"/>
  <c r="P3710" i="1"/>
  <c r="R3709" i="1"/>
  <c r="Q3709" i="1"/>
  <c r="P3709" i="1"/>
  <c r="R3708" i="1"/>
  <c r="Q3708" i="1"/>
  <c r="P3708" i="1"/>
  <c r="R3707" i="1"/>
  <c r="Q3707" i="1"/>
  <c r="P3707" i="1"/>
  <c r="R3706" i="1"/>
  <c r="Q3706" i="1"/>
  <c r="P3706" i="1"/>
  <c r="R3705" i="1"/>
  <c r="Q3705" i="1"/>
  <c r="P3705" i="1"/>
  <c r="R3704" i="1"/>
  <c r="Q3704" i="1"/>
  <c r="P3704" i="1"/>
  <c r="R3703" i="1"/>
  <c r="Q3703" i="1"/>
  <c r="P3703" i="1"/>
  <c r="R3702" i="1"/>
  <c r="Q3702" i="1"/>
  <c r="P3702" i="1"/>
  <c r="R3701" i="1"/>
  <c r="Q3701" i="1"/>
  <c r="P3701" i="1"/>
  <c r="R3700" i="1"/>
  <c r="Q3700" i="1"/>
  <c r="P3700" i="1"/>
  <c r="R3699" i="1"/>
  <c r="Q3699" i="1"/>
  <c r="P3699" i="1"/>
  <c r="R3698" i="1"/>
  <c r="Q3698" i="1"/>
  <c r="P3698" i="1"/>
  <c r="R3697" i="1"/>
  <c r="Q3697" i="1"/>
  <c r="P3697" i="1"/>
  <c r="R3696" i="1"/>
  <c r="Q3696" i="1"/>
  <c r="P3696" i="1"/>
  <c r="R3695" i="1"/>
  <c r="Q3695" i="1"/>
  <c r="P3695" i="1"/>
  <c r="R3694" i="1"/>
  <c r="Q3694" i="1"/>
  <c r="P3694" i="1"/>
  <c r="R3693" i="1"/>
  <c r="Q3693" i="1"/>
  <c r="P3693" i="1"/>
  <c r="R3692" i="1"/>
  <c r="Q3692" i="1"/>
  <c r="P3692" i="1"/>
  <c r="R3691" i="1"/>
  <c r="Q3691" i="1"/>
  <c r="P3691" i="1"/>
  <c r="R3690" i="1"/>
  <c r="Q3690" i="1"/>
  <c r="P3690" i="1"/>
  <c r="R3689" i="1"/>
  <c r="Q3689" i="1"/>
  <c r="P3689" i="1"/>
  <c r="R3688" i="1"/>
  <c r="Q3688" i="1"/>
  <c r="P3688" i="1"/>
  <c r="R3687" i="1"/>
  <c r="Q3687" i="1"/>
  <c r="P3687" i="1"/>
  <c r="R3686" i="1"/>
  <c r="Q3686" i="1"/>
  <c r="P3686" i="1"/>
  <c r="R3685" i="1"/>
  <c r="Q3685" i="1"/>
  <c r="P3685" i="1"/>
  <c r="R3684" i="1"/>
  <c r="Q3684" i="1"/>
  <c r="P3684" i="1"/>
  <c r="R3683" i="1"/>
  <c r="Q3683" i="1"/>
  <c r="P3683" i="1"/>
  <c r="R3682" i="1"/>
  <c r="Q3682" i="1"/>
  <c r="P3682" i="1"/>
  <c r="R3681" i="1"/>
  <c r="Q3681" i="1"/>
  <c r="P3681" i="1"/>
  <c r="R3680" i="1"/>
  <c r="Q3680" i="1"/>
  <c r="P3680" i="1"/>
  <c r="R3679" i="1"/>
  <c r="Q3679" i="1"/>
  <c r="P3679" i="1"/>
  <c r="R3678" i="1"/>
  <c r="Q3678" i="1"/>
  <c r="P3678" i="1"/>
  <c r="R3677" i="1"/>
  <c r="Q3677" i="1"/>
  <c r="P3677" i="1"/>
  <c r="R3676" i="1"/>
  <c r="Q3676" i="1"/>
  <c r="P3676" i="1"/>
  <c r="R3675" i="1"/>
  <c r="Q3675" i="1"/>
  <c r="P3675" i="1"/>
  <c r="R3674" i="1"/>
  <c r="Q3674" i="1"/>
  <c r="P3674" i="1"/>
  <c r="R3673" i="1"/>
  <c r="Q3673" i="1"/>
  <c r="P3673" i="1"/>
  <c r="R3672" i="1"/>
  <c r="Q3672" i="1"/>
  <c r="P3672" i="1"/>
  <c r="R3671" i="1"/>
  <c r="Q3671" i="1"/>
  <c r="P3671" i="1"/>
  <c r="R3670" i="1"/>
  <c r="Q3670" i="1"/>
  <c r="P3670" i="1"/>
  <c r="R3669" i="1"/>
  <c r="Q3669" i="1"/>
  <c r="P3669" i="1"/>
  <c r="R3668" i="1"/>
  <c r="Q3668" i="1"/>
  <c r="P3668" i="1"/>
  <c r="R3667" i="1"/>
  <c r="Q3667" i="1"/>
  <c r="P3667" i="1"/>
  <c r="R3666" i="1"/>
  <c r="Q3666" i="1"/>
  <c r="P3666" i="1"/>
  <c r="R3665" i="1"/>
  <c r="Q3665" i="1"/>
  <c r="P3665" i="1"/>
  <c r="R3664" i="1"/>
  <c r="Q3664" i="1"/>
  <c r="P3664" i="1"/>
  <c r="R3663" i="1"/>
  <c r="Q3663" i="1"/>
  <c r="P3663" i="1"/>
  <c r="R3662" i="1"/>
  <c r="Q3662" i="1"/>
  <c r="P3662" i="1"/>
  <c r="R3661" i="1"/>
  <c r="Q3661" i="1"/>
  <c r="P3661" i="1"/>
  <c r="R3660" i="1"/>
  <c r="Q3660" i="1"/>
  <c r="P3660" i="1"/>
  <c r="R3659" i="1"/>
  <c r="Q3659" i="1"/>
  <c r="P3659" i="1"/>
  <c r="R3658" i="1"/>
  <c r="Q3658" i="1"/>
  <c r="P3658" i="1"/>
  <c r="R3657" i="1"/>
  <c r="Q3657" i="1"/>
  <c r="P3657" i="1"/>
  <c r="R3656" i="1"/>
  <c r="Q3656" i="1"/>
  <c r="P3656" i="1"/>
  <c r="R3655" i="1"/>
  <c r="Q3655" i="1"/>
  <c r="P3655" i="1"/>
  <c r="R3654" i="1"/>
  <c r="Q3654" i="1"/>
  <c r="P3654" i="1"/>
  <c r="R3653" i="1"/>
  <c r="Q3653" i="1"/>
  <c r="P3653" i="1"/>
  <c r="R3652" i="1"/>
  <c r="Q3652" i="1"/>
  <c r="P3652" i="1"/>
  <c r="R3651" i="1"/>
  <c r="Q3651" i="1"/>
  <c r="P3651" i="1"/>
  <c r="R3650" i="1"/>
  <c r="Q3650" i="1"/>
  <c r="P3650" i="1"/>
  <c r="R3649" i="1"/>
  <c r="Q3649" i="1"/>
  <c r="P3649" i="1"/>
  <c r="R3648" i="1"/>
  <c r="Q3648" i="1"/>
  <c r="P3648" i="1"/>
  <c r="R3647" i="1"/>
  <c r="Q3647" i="1"/>
  <c r="P3647" i="1"/>
  <c r="R3646" i="1"/>
  <c r="Q3646" i="1"/>
  <c r="P3646" i="1"/>
  <c r="R3645" i="1"/>
  <c r="Q3645" i="1"/>
  <c r="P3645" i="1"/>
  <c r="R3644" i="1"/>
  <c r="Q3644" i="1"/>
  <c r="P3644" i="1"/>
  <c r="R3643" i="1"/>
  <c r="Q3643" i="1"/>
  <c r="P3643" i="1"/>
  <c r="R3642" i="1"/>
  <c r="Q3642" i="1"/>
  <c r="P3642" i="1"/>
  <c r="R3641" i="1"/>
  <c r="Q3641" i="1"/>
  <c r="P3641" i="1"/>
  <c r="R3640" i="1"/>
  <c r="Q3640" i="1"/>
  <c r="P3640" i="1"/>
  <c r="R3639" i="1"/>
  <c r="Q3639" i="1"/>
  <c r="P3639" i="1"/>
  <c r="R3638" i="1"/>
  <c r="Q3638" i="1"/>
  <c r="P3638" i="1"/>
  <c r="R3637" i="1"/>
  <c r="Q3637" i="1"/>
  <c r="P3637" i="1"/>
  <c r="R3636" i="1"/>
  <c r="Q3636" i="1"/>
  <c r="P3636" i="1"/>
  <c r="R3635" i="1"/>
  <c r="Q3635" i="1"/>
  <c r="P3635" i="1"/>
  <c r="R3634" i="1"/>
  <c r="Q3634" i="1"/>
  <c r="P3634" i="1"/>
  <c r="R3633" i="1"/>
  <c r="Q3633" i="1"/>
  <c r="P3633" i="1"/>
  <c r="R3632" i="1"/>
  <c r="Q3632" i="1"/>
  <c r="P3632" i="1"/>
  <c r="R3631" i="1"/>
  <c r="Q3631" i="1"/>
  <c r="P3631" i="1"/>
  <c r="R3630" i="1"/>
  <c r="Q3630" i="1"/>
  <c r="P3630" i="1"/>
  <c r="R3629" i="1"/>
  <c r="Q3629" i="1"/>
  <c r="P3629" i="1"/>
  <c r="R3628" i="1"/>
  <c r="Q3628" i="1"/>
  <c r="P3628" i="1"/>
  <c r="R3627" i="1"/>
  <c r="Q3627" i="1"/>
  <c r="P3627" i="1"/>
  <c r="R3626" i="1"/>
  <c r="Q3626" i="1"/>
  <c r="P3626" i="1"/>
  <c r="R3625" i="1"/>
  <c r="Q3625" i="1"/>
  <c r="P3625" i="1"/>
  <c r="R3624" i="1"/>
  <c r="Q3624" i="1"/>
  <c r="P3624" i="1"/>
  <c r="R3623" i="1"/>
  <c r="Q3623" i="1"/>
  <c r="P3623" i="1"/>
  <c r="R3622" i="1"/>
  <c r="Q3622" i="1"/>
  <c r="P3622" i="1"/>
  <c r="R3621" i="1"/>
  <c r="Q3621" i="1"/>
  <c r="P3621" i="1"/>
  <c r="R3620" i="1"/>
  <c r="Q3620" i="1"/>
  <c r="P3620" i="1"/>
  <c r="R3619" i="1"/>
  <c r="Q3619" i="1"/>
  <c r="P3619" i="1"/>
  <c r="R3618" i="1"/>
  <c r="Q3618" i="1"/>
  <c r="P3618" i="1"/>
  <c r="R3617" i="1"/>
  <c r="Q3617" i="1"/>
  <c r="P3617" i="1"/>
  <c r="R3616" i="1"/>
  <c r="Q3616" i="1"/>
  <c r="P3616" i="1"/>
  <c r="R3615" i="1"/>
  <c r="Q3615" i="1"/>
  <c r="P3615" i="1"/>
  <c r="R3614" i="1"/>
  <c r="Q3614" i="1"/>
  <c r="P3614" i="1"/>
  <c r="R3613" i="1"/>
  <c r="Q3613" i="1"/>
  <c r="P3613" i="1"/>
  <c r="R3612" i="1"/>
  <c r="Q3612" i="1"/>
  <c r="P3612" i="1"/>
  <c r="R3611" i="1"/>
  <c r="Q3611" i="1"/>
  <c r="P3611" i="1"/>
  <c r="R3610" i="1"/>
  <c r="Q3610" i="1"/>
  <c r="P3610" i="1"/>
  <c r="R3609" i="1"/>
  <c r="Q3609" i="1"/>
  <c r="P3609" i="1"/>
  <c r="R3608" i="1"/>
  <c r="Q3608" i="1"/>
  <c r="P3608" i="1"/>
  <c r="R3607" i="1"/>
  <c r="Q3607" i="1"/>
  <c r="P3607" i="1"/>
  <c r="R3606" i="1"/>
  <c r="Q3606" i="1"/>
  <c r="P3606" i="1"/>
  <c r="R3605" i="1"/>
  <c r="Q3605" i="1"/>
  <c r="P3605" i="1"/>
  <c r="R3604" i="1"/>
  <c r="Q3604" i="1"/>
  <c r="P3604" i="1"/>
  <c r="R3603" i="1"/>
  <c r="Q3603" i="1"/>
  <c r="P3603" i="1"/>
  <c r="R3602" i="1"/>
  <c r="Q3602" i="1"/>
  <c r="P3602" i="1"/>
  <c r="R3601" i="1"/>
  <c r="Q3601" i="1"/>
  <c r="P3601" i="1"/>
  <c r="R3600" i="1"/>
  <c r="Q3600" i="1"/>
  <c r="P3600" i="1"/>
  <c r="R3599" i="1"/>
  <c r="Q3599" i="1"/>
  <c r="P3599" i="1"/>
  <c r="R3598" i="1"/>
  <c r="Q3598" i="1"/>
  <c r="P3598" i="1"/>
  <c r="R3597" i="1"/>
  <c r="Q3597" i="1"/>
  <c r="P3597" i="1"/>
  <c r="R3596" i="1"/>
  <c r="Q3596" i="1"/>
  <c r="P3596" i="1"/>
  <c r="R3595" i="1"/>
  <c r="Q3595" i="1"/>
  <c r="P3595" i="1"/>
  <c r="R3594" i="1"/>
  <c r="Q3594" i="1"/>
  <c r="P3594" i="1"/>
  <c r="R3593" i="1"/>
  <c r="Q3593" i="1"/>
  <c r="P3593" i="1"/>
  <c r="R3592" i="1"/>
  <c r="Q3592" i="1"/>
  <c r="P3592" i="1"/>
  <c r="R3591" i="1"/>
  <c r="Q3591" i="1"/>
  <c r="P3591" i="1"/>
  <c r="R3590" i="1"/>
  <c r="Q3590" i="1"/>
  <c r="P3590" i="1"/>
  <c r="R3589" i="1"/>
  <c r="Q3589" i="1"/>
  <c r="P3589" i="1"/>
  <c r="R3588" i="1"/>
  <c r="Q3588" i="1"/>
  <c r="P3588" i="1"/>
  <c r="R3587" i="1"/>
  <c r="Q3587" i="1"/>
  <c r="P3587" i="1"/>
  <c r="R3586" i="1"/>
  <c r="Q3586" i="1"/>
  <c r="P3586" i="1"/>
  <c r="R3585" i="1"/>
  <c r="Q3585" i="1"/>
  <c r="P3585" i="1"/>
  <c r="R3584" i="1"/>
  <c r="Q3584" i="1"/>
  <c r="P3584" i="1"/>
  <c r="R3583" i="1"/>
  <c r="Q3583" i="1"/>
  <c r="P3583" i="1"/>
  <c r="R3582" i="1"/>
  <c r="Q3582" i="1"/>
  <c r="P3582" i="1"/>
  <c r="R3581" i="1"/>
  <c r="Q3581" i="1"/>
  <c r="P3581" i="1"/>
  <c r="R3580" i="1"/>
  <c r="Q3580" i="1"/>
  <c r="P3580" i="1"/>
  <c r="R3579" i="1"/>
  <c r="Q3579" i="1"/>
  <c r="P3579" i="1"/>
  <c r="R3578" i="1"/>
  <c r="Q3578" i="1"/>
  <c r="P3578" i="1"/>
  <c r="R3577" i="1"/>
  <c r="Q3577" i="1"/>
  <c r="P3577" i="1"/>
  <c r="R3576" i="1"/>
  <c r="Q3576" i="1"/>
  <c r="P3576" i="1"/>
  <c r="R3575" i="1"/>
  <c r="Q3575" i="1"/>
  <c r="P3575" i="1"/>
  <c r="R3574" i="1"/>
  <c r="Q3574" i="1"/>
  <c r="P3574" i="1"/>
  <c r="R3573" i="1"/>
  <c r="Q3573" i="1"/>
  <c r="P3573" i="1"/>
  <c r="R3572" i="1"/>
  <c r="Q3572" i="1"/>
  <c r="P3572" i="1"/>
  <c r="R3571" i="1"/>
  <c r="Q3571" i="1"/>
  <c r="P3571" i="1"/>
  <c r="R3570" i="1"/>
  <c r="Q3570" i="1"/>
  <c r="P3570" i="1"/>
  <c r="R3569" i="1"/>
  <c r="Q3569" i="1"/>
  <c r="P3569" i="1"/>
  <c r="R3568" i="1"/>
  <c r="Q3568" i="1"/>
  <c r="P3568" i="1"/>
  <c r="R3567" i="1"/>
  <c r="Q3567" i="1"/>
  <c r="P3567" i="1"/>
  <c r="R3566" i="1"/>
  <c r="Q3566" i="1"/>
  <c r="P3566" i="1"/>
  <c r="R3565" i="1"/>
  <c r="Q3565" i="1"/>
  <c r="P3565" i="1"/>
  <c r="R3564" i="1"/>
  <c r="Q3564" i="1"/>
  <c r="P3564" i="1"/>
  <c r="R3563" i="1"/>
  <c r="Q3563" i="1"/>
  <c r="P3563" i="1"/>
  <c r="R3562" i="1"/>
  <c r="Q3562" i="1"/>
  <c r="P3562" i="1"/>
  <c r="R3561" i="1"/>
  <c r="Q3561" i="1"/>
  <c r="P3561" i="1"/>
  <c r="R3560" i="1"/>
  <c r="Q3560" i="1"/>
  <c r="P3560" i="1"/>
  <c r="R3559" i="1"/>
  <c r="Q3559" i="1"/>
  <c r="P3559" i="1"/>
  <c r="R3558" i="1"/>
  <c r="Q3558" i="1"/>
  <c r="P3558" i="1"/>
  <c r="R3557" i="1"/>
  <c r="Q3557" i="1"/>
  <c r="P3557" i="1"/>
  <c r="R3556" i="1"/>
  <c r="Q3556" i="1"/>
  <c r="P3556" i="1"/>
  <c r="R3555" i="1"/>
  <c r="Q3555" i="1"/>
  <c r="P3555" i="1"/>
  <c r="R3554" i="1"/>
  <c r="Q3554" i="1"/>
  <c r="P3554" i="1"/>
  <c r="R3553" i="1"/>
  <c r="Q3553" i="1"/>
  <c r="P3553" i="1"/>
  <c r="R3552" i="1"/>
  <c r="Q3552" i="1"/>
  <c r="P3552" i="1"/>
  <c r="R3551" i="1"/>
  <c r="Q3551" i="1"/>
  <c r="P3551" i="1"/>
  <c r="R3550" i="1"/>
  <c r="Q3550" i="1"/>
  <c r="P3550" i="1"/>
  <c r="R3549" i="1"/>
  <c r="Q3549" i="1"/>
  <c r="P3549" i="1"/>
  <c r="R3548" i="1"/>
  <c r="Q3548" i="1"/>
  <c r="P3548" i="1"/>
  <c r="R3547" i="1"/>
  <c r="Q3547" i="1"/>
  <c r="P3547" i="1"/>
  <c r="R3546" i="1"/>
  <c r="Q3546" i="1"/>
  <c r="P3546" i="1"/>
  <c r="R3545" i="1"/>
  <c r="Q3545" i="1"/>
  <c r="P3545" i="1"/>
  <c r="R3544" i="1"/>
  <c r="Q3544" i="1"/>
  <c r="P3544" i="1"/>
  <c r="R3543" i="1"/>
  <c r="Q3543" i="1"/>
  <c r="P3543" i="1"/>
  <c r="R3542" i="1"/>
  <c r="Q3542" i="1"/>
  <c r="P3542" i="1"/>
  <c r="R3541" i="1"/>
  <c r="Q3541" i="1"/>
  <c r="P3541" i="1"/>
  <c r="R3540" i="1"/>
  <c r="Q3540" i="1"/>
  <c r="P3540" i="1"/>
  <c r="R3539" i="1"/>
  <c r="Q3539" i="1"/>
  <c r="P3539" i="1"/>
  <c r="R3538" i="1"/>
  <c r="Q3538" i="1"/>
  <c r="P3538" i="1"/>
  <c r="R3537" i="1"/>
  <c r="Q3537" i="1"/>
  <c r="P3537" i="1"/>
  <c r="R3536" i="1"/>
  <c r="Q3536" i="1"/>
  <c r="P3536" i="1"/>
  <c r="R3535" i="1"/>
  <c r="Q3535" i="1"/>
  <c r="P3535" i="1"/>
  <c r="R3534" i="1"/>
  <c r="Q3534" i="1"/>
  <c r="P3534" i="1"/>
  <c r="R3533" i="1"/>
  <c r="Q3533" i="1"/>
  <c r="P3533" i="1"/>
  <c r="R3532" i="1"/>
  <c r="Q3532" i="1"/>
  <c r="P3532" i="1"/>
  <c r="R3531" i="1"/>
  <c r="Q3531" i="1"/>
  <c r="P3531" i="1"/>
  <c r="R3530" i="1"/>
  <c r="Q3530" i="1"/>
  <c r="P3530" i="1"/>
  <c r="R3529" i="1"/>
  <c r="Q3529" i="1"/>
  <c r="P3529" i="1"/>
  <c r="R3528" i="1"/>
  <c r="Q3528" i="1"/>
  <c r="P3528" i="1"/>
  <c r="R3527" i="1"/>
  <c r="Q3527" i="1"/>
  <c r="P3527" i="1"/>
  <c r="R3526" i="1"/>
  <c r="Q3526" i="1"/>
  <c r="P3526" i="1"/>
  <c r="R3525" i="1"/>
  <c r="Q3525" i="1"/>
  <c r="P3525" i="1"/>
  <c r="R3524" i="1"/>
  <c r="Q3524" i="1"/>
  <c r="P3524" i="1"/>
  <c r="R3523" i="1"/>
  <c r="Q3523" i="1"/>
  <c r="P3523" i="1"/>
  <c r="R3522" i="1"/>
  <c r="Q3522" i="1"/>
  <c r="P3522" i="1"/>
  <c r="R3521" i="1"/>
  <c r="Q3521" i="1"/>
  <c r="P3521" i="1"/>
  <c r="R3520" i="1"/>
  <c r="Q3520" i="1"/>
  <c r="P3520" i="1"/>
  <c r="R3519" i="1"/>
  <c r="Q3519" i="1"/>
  <c r="P3519" i="1"/>
  <c r="R3518" i="1"/>
  <c r="Q3518" i="1"/>
  <c r="P3518" i="1"/>
  <c r="R3517" i="1"/>
  <c r="Q3517" i="1"/>
  <c r="P3517" i="1"/>
  <c r="R3516" i="1"/>
  <c r="Q3516" i="1"/>
  <c r="P3516" i="1"/>
  <c r="R3515" i="1"/>
  <c r="Q3515" i="1"/>
  <c r="P3515" i="1"/>
  <c r="R3514" i="1"/>
  <c r="Q3514" i="1"/>
  <c r="P3514" i="1"/>
  <c r="R3513" i="1"/>
  <c r="Q3513" i="1"/>
  <c r="P3513" i="1"/>
  <c r="R3512" i="1"/>
  <c r="Q3512" i="1"/>
  <c r="P3512" i="1"/>
  <c r="R3511" i="1"/>
  <c r="Q3511" i="1"/>
  <c r="P3511" i="1"/>
  <c r="R3510" i="1"/>
  <c r="Q3510" i="1"/>
  <c r="P3510" i="1"/>
  <c r="R3509" i="1"/>
  <c r="Q3509" i="1"/>
  <c r="P3509" i="1"/>
  <c r="R3508" i="1"/>
  <c r="Q3508" i="1"/>
  <c r="P3508" i="1"/>
  <c r="R3507" i="1"/>
  <c r="Q3507" i="1"/>
  <c r="P3507" i="1"/>
  <c r="R3506" i="1"/>
  <c r="Q3506" i="1"/>
  <c r="P3506" i="1"/>
  <c r="R3505" i="1"/>
  <c r="Q3505" i="1"/>
  <c r="P3505" i="1"/>
  <c r="R3504" i="1"/>
  <c r="Q3504" i="1"/>
  <c r="P3504" i="1"/>
  <c r="R3503" i="1"/>
  <c r="Q3503" i="1"/>
  <c r="P3503" i="1"/>
  <c r="R3502" i="1"/>
  <c r="Q3502" i="1"/>
  <c r="P3502" i="1"/>
  <c r="R3501" i="1"/>
  <c r="Q3501" i="1"/>
  <c r="P3501" i="1"/>
  <c r="R3500" i="1"/>
  <c r="Q3500" i="1"/>
  <c r="P3500" i="1"/>
  <c r="R3499" i="1"/>
  <c r="Q3499" i="1"/>
  <c r="P3499" i="1"/>
  <c r="R3498" i="1"/>
  <c r="Q3498" i="1"/>
  <c r="P3498" i="1"/>
  <c r="R3497" i="1"/>
  <c r="Q3497" i="1"/>
  <c r="P3497" i="1"/>
  <c r="R3496" i="1"/>
  <c r="Q3496" i="1"/>
  <c r="P3496" i="1"/>
  <c r="R3495" i="1"/>
  <c r="Q3495" i="1"/>
  <c r="P3495" i="1"/>
  <c r="R3494" i="1"/>
  <c r="Q3494" i="1"/>
  <c r="P3494" i="1"/>
  <c r="R3493" i="1"/>
  <c r="Q3493" i="1"/>
  <c r="P3493" i="1"/>
  <c r="R3492" i="1"/>
  <c r="Q3492" i="1"/>
  <c r="P3492" i="1"/>
  <c r="R3491" i="1"/>
  <c r="Q3491" i="1"/>
  <c r="P3491" i="1"/>
  <c r="R3490" i="1"/>
  <c r="Q3490" i="1"/>
  <c r="P3490" i="1"/>
  <c r="R3489" i="1"/>
  <c r="Q3489" i="1"/>
  <c r="P3489" i="1"/>
  <c r="R3488" i="1"/>
  <c r="Q3488" i="1"/>
  <c r="P3488" i="1"/>
  <c r="R3487" i="1"/>
  <c r="Q3487" i="1"/>
  <c r="P3487" i="1"/>
  <c r="R3486" i="1"/>
  <c r="Q3486" i="1"/>
  <c r="P3486" i="1"/>
  <c r="R3485" i="1"/>
  <c r="Q3485" i="1"/>
  <c r="P3485" i="1"/>
  <c r="R3484" i="1"/>
  <c r="Q3484" i="1"/>
  <c r="P3484" i="1"/>
  <c r="R3483" i="1"/>
  <c r="Q3483" i="1"/>
  <c r="P3483" i="1"/>
  <c r="R3482" i="1"/>
  <c r="Q3482" i="1"/>
  <c r="P3482" i="1"/>
  <c r="R3481" i="1"/>
  <c r="Q3481" i="1"/>
  <c r="P3481" i="1"/>
  <c r="R3480" i="1"/>
  <c r="Q3480" i="1"/>
  <c r="P3480" i="1"/>
  <c r="R3479" i="1"/>
  <c r="Q3479" i="1"/>
  <c r="P3479" i="1"/>
  <c r="R3478" i="1"/>
  <c r="Q3478" i="1"/>
  <c r="P3478" i="1"/>
  <c r="R3477" i="1"/>
  <c r="Q3477" i="1"/>
  <c r="P3477" i="1"/>
  <c r="R3476" i="1"/>
  <c r="Q3476" i="1"/>
  <c r="P3476" i="1"/>
  <c r="R3475" i="1"/>
  <c r="Q3475" i="1"/>
  <c r="P3475" i="1"/>
  <c r="R3474" i="1"/>
  <c r="Q3474" i="1"/>
  <c r="P3474" i="1"/>
  <c r="R3473" i="1"/>
  <c r="Q3473" i="1"/>
  <c r="P3473" i="1"/>
  <c r="R3472" i="1"/>
  <c r="Q3472" i="1"/>
  <c r="P3472" i="1"/>
  <c r="R3471" i="1"/>
  <c r="Q3471" i="1"/>
  <c r="P3471" i="1"/>
  <c r="R3470" i="1"/>
  <c r="Q3470" i="1"/>
  <c r="P3470" i="1"/>
  <c r="R3469" i="1"/>
  <c r="Q3469" i="1"/>
  <c r="P3469" i="1"/>
  <c r="R3468" i="1"/>
  <c r="Q3468" i="1"/>
  <c r="P3468" i="1"/>
  <c r="R3467" i="1"/>
  <c r="Q3467" i="1"/>
  <c r="P3467" i="1"/>
  <c r="R3466" i="1"/>
  <c r="Q3466" i="1"/>
  <c r="P3466" i="1"/>
  <c r="R3465" i="1"/>
  <c r="Q3465" i="1"/>
  <c r="P3465" i="1"/>
  <c r="R3464" i="1"/>
  <c r="Q3464" i="1"/>
  <c r="P3464" i="1"/>
  <c r="R3463" i="1"/>
  <c r="Q3463" i="1"/>
  <c r="P3463" i="1"/>
  <c r="R3462" i="1"/>
  <c r="Q3462" i="1"/>
  <c r="P3462" i="1"/>
  <c r="R3461" i="1"/>
  <c r="Q3461" i="1"/>
  <c r="P3461" i="1"/>
  <c r="R3460" i="1"/>
  <c r="Q3460" i="1"/>
  <c r="P3460" i="1"/>
  <c r="R3459" i="1"/>
  <c r="Q3459" i="1"/>
  <c r="P3459" i="1"/>
  <c r="R3458" i="1"/>
  <c r="Q3458" i="1"/>
  <c r="P3458" i="1"/>
  <c r="R3457" i="1"/>
  <c r="Q3457" i="1"/>
  <c r="P3457" i="1"/>
  <c r="R3456" i="1"/>
  <c r="Q3456" i="1"/>
  <c r="P3456" i="1"/>
  <c r="R3455" i="1"/>
  <c r="Q3455" i="1"/>
  <c r="P3455" i="1"/>
  <c r="R3454" i="1"/>
  <c r="Q3454" i="1"/>
  <c r="P3454" i="1"/>
  <c r="R3453" i="1"/>
  <c r="Q3453" i="1"/>
  <c r="P3453" i="1"/>
  <c r="R3452" i="1"/>
  <c r="Q3452" i="1"/>
  <c r="P3452" i="1"/>
  <c r="R3451" i="1"/>
  <c r="Q3451" i="1"/>
  <c r="P3451" i="1"/>
  <c r="R3450" i="1"/>
  <c r="Q3450" i="1"/>
  <c r="P3450" i="1"/>
  <c r="R3449" i="1"/>
  <c r="Q3449" i="1"/>
  <c r="P3449" i="1"/>
  <c r="R3448" i="1"/>
  <c r="Q3448" i="1"/>
  <c r="P3448" i="1"/>
  <c r="R3447" i="1"/>
  <c r="Q3447" i="1"/>
  <c r="P3447" i="1"/>
  <c r="R3446" i="1"/>
  <c r="Q3446" i="1"/>
  <c r="P3446" i="1"/>
  <c r="R3445" i="1"/>
  <c r="Q3445" i="1"/>
  <c r="P3445" i="1"/>
  <c r="R3444" i="1"/>
  <c r="Q3444" i="1"/>
  <c r="P3444" i="1"/>
  <c r="R3443" i="1"/>
  <c r="Q3443" i="1"/>
  <c r="P3443" i="1"/>
  <c r="R3442" i="1"/>
  <c r="Q3442" i="1"/>
  <c r="P3442" i="1"/>
  <c r="R3441" i="1"/>
  <c r="Q3441" i="1"/>
  <c r="P3441" i="1"/>
  <c r="R3440" i="1"/>
  <c r="Q3440" i="1"/>
  <c r="P3440" i="1"/>
  <c r="R3439" i="1"/>
  <c r="Q3439" i="1"/>
  <c r="P3439" i="1"/>
  <c r="R3438" i="1"/>
  <c r="Q3438" i="1"/>
  <c r="P3438" i="1"/>
  <c r="R3437" i="1"/>
  <c r="Q3437" i="1"/>
  <c r="P3437" i="1"/>
  <c r="R3436" i="1"/>
  <c r="Q3436" i="1"/>
  <c r="P3436" i="1"/>
  <c r="R3435" i="1"/>
  <c r="Q3435" i="1"/>
  <c r="P3435" i="1"/>
  <c r="R3434" i="1"/>
  <c r="Q3434" i="1"/>
  <c r="P3434" i="1"/>
  <c r="R3433" i="1"/>
  <c r="Q3433" i="1"/>
  <c r="P3433" i="1"/>
  <c r="R3432" i="1"/>
  <c r="Q3432" i="1"/>
  <c r="P3432" i="1"/>
  <c r="R3431" i="1"/>
  <c r="Q3431" i="1"/>
  <c r="P3431" i="1"/>
  <c r="R3430" i="1"/>
  <c r="Q3430" i="1"/>
  <c r="P3430" i="1"/>
  <c r="R3429" i="1"/>
  <c r="Q3429" i="1"/>
  <c r="P3429" i="1"/>
  <c r="R3428" i="1"/>
  <c r="Q3428" i="1"/>
  <c r="P3428" i="1"/>
  <c r="R3427" i="1"/>
  <c r="Q3427" i="1"/>
  <c r="P3427" i="1"/>
  <c r="R3426" i="1"/>
  <c r="Q3426" i="1"/>
  <c r="P3426" i="1"/>
  <c r="R3425" i="1"/>
  <c r="Q3425" i="1"/>
  <c r="P3425" i="1"/>
  <c r="R3424" i="1"/>
  <c r="Q3424" i="1"/>
  <c r="P3424" i="1"/>
  <c r="R3423" i="1"/>
  <c r="Q3423" i="1"/>
  <c r="P3423" i="1"/>
  <c r="R3422" i="1"/>
  <c r="Q3422" i="1"/>
  <c r="P3422" i="1"/>
  <c r="R3421" i="1"/>
  <c r="Q3421" i="1"/>
  <c r="P3421" i="1"/>
  <c r="R3420" i="1"/>
  <c r="Q3420" i="1"/>
  <c r="P3420" i="1"/>
  <c r="R3419" i="1"/>
  <c r="Q3419" i="1"/>
  <c r="P3419" i="1"/>
  <c r="R3418" i="1"/>
  <c r="Q3418" i="1"/>
  <c r="P3418" i="1"/>
  <c r="R3417" i="1"/>
  <c r="Q3417" i="1"/>
  <c r="P3417" i="1"/>
  <c r="R3416" i="1"/>
  <c r="Q3416" i="1"/>
  <c r="P3416" i="1"/>
  <c r="R3415" i="1"/>
  <c r="Q3415" i="1"/>
  <c r="P3415" i="1"/>
  <c r="R3414" i="1"/>
  <c r="Q3414" i="1"/>
  <c r="P3414" i="1"/>
  <c r="R3413" i="1"/>
  <c r="Q3413" i="1"/>
  <c r="P3413" i="1"/>
  <c r="R3412" i="1"/>
  <c r="Q3412" i="1"/>
  <c r="P3412" i="1"/>
  <c r="R3411" i="1"/>
  <c r="Q3411" i="1"/>
  <c r="P3411" i="1"/>
  <c r="R3410" i="1"/>
  <c r="Q3410" i="1"/>
  <c r="P3410" i="1"/>
  <c r="R3409" i="1"/>
  <c r="Q3409" i="1"/>
  <c r="P3409" i="1"/>
  <c r="R3408" i="1"/>
  <c r="Q3408" i="1"/>
  <c r="P3408" i="1"/>
  <c r="R3407" i="1"/>
  <c r="Q3407" i="1"/>
  <c r="P3407" i="1"/>
  <c r="R3406" i="1"/>
  <c r="Q3406" i="1"/>
  <c r="P3406" i="1"/>
  <c r="R3405" i="1"/>
  <c r="Q3405" i="1"/>
  <c r="P3405" i="1"/>
  <c r="R3404" i="1"/>
  <c r="Q3404" i="1"/>
  <c r="P3404" i="1"/>
  <c r="R3403" i="1"/>
  <c r="Q3403" i="1"/>
  <c r="P3403" i="1"/>
  <c r="R3402" i="1"/>
  <c r="Q3402" i="1"/>
  <c r="P3402" i="1"/>
  <c r="R3401" i="1"/>
  <c r="Q3401" i="1"/>
  <c r="P3401" i="1"/>
  <c r="R3400" i="1"/>
  <c r="Q3400" i="1"/>
  <c r="P3400" i="1"/>
  <c r="R3399" i="1"/>
  <c r="Q3399" i="1"/>
  <c r="P3399" i="1"/>
  <c r="R3398" i="1"/>
  <c r="Q3398" i="1"/>
  <c r="P3398" i="1"/>
  <c r="R3397" i="1"/>
  <c r="Q3397" i="1"/>
  <c r="P3397" i="1"/>
  <c r="R3396" i="1"/>
  <c r="Q3396" i="1"/>
  <c r="P3396" i="1"/>
  <c r="R3395" i="1"/>
  <c r="Q3395" i="1"/>
  <c r="P3395" i="1"/>
  <c r="R3394" i="1"/>
  <c r="Q3394" i="1"/>
  <c r="P3394" i="1"/>
  <c r="R3393" i="1"/>
  <c r="Q3393" i="1"/>
  <c r="P3393" i="1"/>
  <c r="R3392" i="1"/>
  <c r="Q3392" i="1"/>
  <c r="P3392" i="1"/>
  <c r="R3391" i="1"/>
  <c r="Q3391" i="1"/>
  <c r="P3391" i="1"/>
  <c r="R3390" i="1"/>
  <c r="Q3390" i="1"/>
  <c r="P3390" i="1"/>
  <c r="R3389" i="1"/>
  <c r="Q3389" i="1"/>
  <c r="P3389" i="1"/>
  <c r="R3388" i="1"/>
  <c r="Q3388" i="1"/>
  <c r="P3388" i="1"/>
  <c r="R3387" i="1"/>
  <c r="Q3387" i="1"/>
  <c r="P3387" i="1"/>
  <c r="R3386" i="1"/>
  <c r="Q3386" i="1"/>
  <c r="P3386" i="1"/>
  <c r="R3385" i="1"/>
  <c r="Q3385" i="1"/>
  <c r="P3385" i="1"/>
  <c r="R3384" i="1"/>
  <c r="Q3384" i="1"/>
  <c r="P3384" i="1"/>
  <c r="R3383" i="1"/>
  <c r="Q3383" i="1"/>
  <c r="P3383" i="1"/>
  <c r="R3382" i="1"/>
  <c r="Q3382" i="1"/>
  <c r="P3382" i="1"/>
  <c r="R3381" i="1"/>
  <c r="Q3381" i="1"/>
  <c r="P3381" i="1"/>
  <c r="R3380" i="1"/>
  <c r="Q3380" i="1"/>
  <c r="P3380" i="1"/>
  <c r="R3379" i="1"/>
  <c r="Q3379" i="1"/>
  <c r="P3379" i="1"/>
  <c r="R3378" i="1"/>
  <c r="Q3378" i="1"/>
  <c r="P3378" i="1"/>
  <c r="R3377" i="1"/>
  <c r="Q3377" i="1"/>
  <c r="P3377" i="1"/>
  <c r="R3376" i="1"/>
  <c r="Q3376" i="1"/>
  <c r="P3376" i="1"/>
  <c r="R3375" i="1"/>
  <c r="Q3375" i="1"/>
  <c r="P3375" i="1"/>
  <c r="R3374" i="1"/>
  <c r="Q3374" i="1"/>
  <c r="P3374" i="1"/>
  <c r="R3373" i="1"/>
  <c r="Q3373" i="1"/>
  <c r="P3373" i="1"/>
  <c r="R3372" i="1"/>
  <c r="Q3372" i="1"/>
  <c r="P3372" i="1"/>
  <c r="R3371" i="1"/>
  <c r="Q3371" i="1"/>
  <c r="P3371" i="1"/>
  <c r="R3370" i="1"/>
  <c r="Q3370" i="1"/>
  <c r="P3370" i="1"/>
  <c r="R3369" i="1"/>
  <c r="Q3369" i="1"/>
  <c r="P3369" i="1"/>
  <c r="R3368" i="1"/>
  <c r="Q3368" i="1"/>
  <c r="P3368" i="1"/>
  <c r="R3367" i="1"/>
  <c r="Q3367" i="1"/>
  <c r="P3367" i="1"/>
  <c r="R3366" i="1"/>
  <c r="Q3366" i="1"/>
  <c r="P3366" i="1"/>
  <c r="R3365" i="1"/>
  <c r="Q3365" i="1"/>
  <c r="P3365" i="1"/>
  <c r="R3364" i="1"/>
  <c r="Q3364" i="1"/>
  <c r="P3364" i="1"/>
  <c r="R3363" i="1"/>
  <c r="Q3363" i="1"/>
  <c r="P3363" i="1"/>
  <c r="R3362" i="1"/>
  <c r="Q3362" i="1"/>
  <c r="P3362" i="1"/>
  <c r="R3361" i="1"/>
  <c r="Q3361" i="1"/>
  <c r="P3361" i="1"/>
  <c r="R3360" i="1"/>
  <c r="Q3360" i="1"/>
  <c r="P3360" i="1"/>
  <c r="R3359" i="1"/>
  <c r="Q3359" i="1"/>
  <c r="P3359" i="1"/>
  <c r="R3358" i="1"/>
  <c r="Q3358" i="1"/>
  <c r="P3358" i="1"/>
  <c r="R3357" i="1"/>
  <c r="Q3357" i="1"/>
  <c r="P3357" i="1"/>
  <c r="R3356" i="1"/>
  <c r="Q3356" i="1"/>
  <c r="P3356" i="1"/>
  <c r="R3355" i="1"/>
  <c r="Q3355" i="1"/>
  <c r="P3355" i="1"/>
  <c r="R3354" i="1"/>
  <c r="Q3354" i="1"/>
  <c r="P3354" i="1"/>
  <c r="R3353" i="1"/>
  <c r="Q3353" i="1"/>
  <c r="P3353" i="1"/>
  <c r="R3352" i="1"/>
  <c r="Q3352" i="1"/>
  <c r="P3352" i="1"/>
  <c r="R3351" i="1"/>
  <c r="Q3351" i="1"/>
  <c r="P3351" i="1"/>
  <c r="R3350" i="1"/>
  <c r="Q3350" i="1"/>
  <c r="P3350" i="1"/>
  <c r="R3349" i="1"/>
  <c r="Q3349" i="1"/>
  <c r="P3349" i="1"/>
  <c r="R3348" i="1"/>
  <c r="Q3348" i="1"/>
  <c r="P3348" i="1"/>
  <c r="R3347" i="1"/>
  <c r="Q3347" i="1"/>
  <c r="P3347" i="1"/>
  <c r="R3346" i="1"/>
  <c r="Q3346" i="1"/>
  <c r="P3346" i="1"/>
  <c r="R3345" i="1"/>
  <c r="Q3345" i="1"/>
  <c r="P3345" i="1"/>
  <c r="R3344" i="1"/>
  <c r="Q3344" i="1"/>
  <c r="P3344" i="1"/>
  <c r="R3343" i="1"/>
  <c r="Q3343" i="1"/>
  <c r="P3343" i="1"/>
  <c r="R3342" i="1"/>
  <c r="Q3342" i="1"/>
  <c r="P3342" i="1"/>
  <c r="R3341" i="1"/>
  <c r="Q3341" i="1"/>
  <c r="P3341" i="1"/>
  <c r="R3340" i="1"/>
  <c r="Q3340" i="1"/>
  <c r="P3340" i="1"/>
  <c r="R3339" i="1"/>
  <c r="Q3339" i="1"/>
  <c r="P3339" i="1"/>
  <c r="R3338" i="1"/>
  <c r="Q3338" i="1"/>
  <c r="P3338" i="1"/>
  <c r="R3337" i="1"/>
  <c r="Q3337" i="1"/>
  <c r="P3337" i="1"/>
  <c r="R3336" i="1"/>
  <c r="Q3336" i="1"/>
  <c r="P3336" i="1"/>
  <c r="R3335" i="1"/>
  <c r="Q3335" i="1"/>
  <c r="P3335" i="1"/>
  <c r="R3334" i="1"/>
  <c r="Q3334" i="1"/>
  <c r="P3334" i="1"/>
  <c r="R3333" i="1"/>
  <c r="Q3333" i="1"/>
  <c r="P3333" i="1"/>
  <c r="R3332" i="1"/>
  <c r="Q3332" i="1"/>
  <c r="P3332" i="1"/>
  <c r="R3331" i="1"/>
  <c r="Q3331" i="1"/>
  <c r="P3331" i="1"/>
  <c r="R3330" i="1"/>
  <c r="Q3330" i="1"/>
  <c r="P3330" i="1"/>
  <c r="R3329" i="1"/>
  <c r="Q3329" i="1"/>
  <c r="P3329" i="1"/>
  <c r="R3328" i="1"/>
  <c r="Q3328" i="1"/>
  <c r="P3328" i="1"/>
  <c r="R3327" i="1"/>
  <c r="Q3327" i="1"/>
  <c r="P3327" i="1"/>
  <c r="R3326" i="1"/>
  <c r="Q3326" i="1"/>
  <c r="P3326" i="1"/>
  <c r="R3325" i="1"/>
  <c r="Q3325" i="1"/>
  <c r="P3325" i="1"/>
  <c r="R3324" i="1"/>
  <c r="Q3324" i="1"/>
  <c r="P3324" i="1"/>
  <c r="R3323" i="1"/>
  <c r="Q3323" i="1"/>
  <c r="P3323" i="1"/>
  <c r="R3322" i="1"/>
  <c r="Q3322" i="1"/>
  <c r="P3322" i="1"/>
  <c r="R3321" i="1"/>
  <c r="Q3321" i="1"/>
  <c r="P3321" i="1"/>
  <c r="R3320" i="1"/>
  <c r="Q3320" i="1"/>
  <c r="P3320" i="1"/>
  <c r="R3319" i="1"/>
  <c r="Q3319" i="1"/>
  <c r="P3319" i="1"/>
  <c r="R3318" i="1"/>
  <c r="Q3318" i="1"/>
  <c r="P3318" i="1"/>
  <c r="R3317" i="1"/>
  <c r="Q3317" i="1"/>
  <c r="P3317" i="1"/>
  <c r="R3316" i="1"/>
  <c r="Q3316" i="1"/>
  <c r="P3316" i="1"/>
  <c r="R3315" i="1"/>
  <c r="Q3315" i="1"/>
  <c r="P3315" i="1"/>
  <c r="R3314" i="1"/>
  <c r="Q3314" i="1"/>
  <c r="P3314" i="1"/>
  <c r="R3313" i="1"/>
  <c r="Q3313" i="1"/>
  <c r="P3313" i="1"/>
  <c r="R3312" i="1"/>
  <c r="Q3312" i="1"/>
  <c r="P3312" i="1"/>
  <c r="R3311" i="1"/>
  <c r="Q3311" i="1"/>
  <c r="P3311" i="1"/>
  <c r="R3310" i="1"/>
  <c r="Q3310" i="1"/>
  <c r="P3310" i="1"/>
  <c r="R3309" i="1"/>
  <c r="Q3309" i="1"/>
  <c r="P3309" i="1"/>
  <c r="R3308" i="1"/>
  <c r="Q3308" i="1"/>
  <c r="P3308" i="1"/>
  <c r="R3307" i="1"/>
  <c r="Q3307" i="1"/>
  <c r="P3307" i="1"/>
  <c r="R3306" i="1"/>
  <c r="Q3306" i="1"/>
  <c r="P3306" i="1"/>
  <c r="R3305" i="1"/>
  <c r="Q3305" i="1"/>
  <c r="P3305" i="1"/>
  <c r="R3304" i="1"/>
  <c r="Q3304" i="1"/>
  <c r="P3304" i="1"/>
  <c r="R3303" i="1"/>
  <c r="Q3303" i="1"/>
  <c r="P3303" i="1"/>
  <c r="R3302" i="1"/>
  <c r="Q3302" i="1"/>
  <c r="P3302" i="1"/>
  <c r="R3301" i="1"/>
  <c r="Q3301" i="1"/>
  <c r="P3301" i="1"/>
  <c r="R3300" i="1"/>
  <c r="Q3300" i="1"/>
  <c r="P3300" i="1"/>
  <c r="R3299" i="1"/>
  <c r="Q3299" i="1"/>
  <c r="P3299" i="1"/>
  <c r="R3298" i="1"/>
  <c r="Q3298" i="1"/>
  <c r="P3298" i="1"/>
  <c r="R3297" i="1"/>
  <c r="Q3297" i="1"/>
  <c r="P3297" i="1"/>
  <c r="R3296" i="1"/>
  <c r="Q3296" i="1"/>
  <c r="P3296" i="1"/>
  <c r="R3295" i="1"/>
  <c r="Q3295" i="1"/>
  <c r="P3295" i="1"/>
  <c r="R3294" i="1"/>
  <c r="Q3294" i="1"/>
  <c r="P3294" i="1"/>
  <c r="R3293" i="1"/>
  <c r="Q3293" i="1"/>
  <c r="P3293" i="1"/>
  <c r="R3292" i="1"/>
  <c r="Q3292" i="1"/>
  <c r="P3292" i="1"/>
  <c r="R3291" i="1"/>
  <c r="Q3291" i="1"/>
  <c r="P3291" i="1"/>
  <c r="R3290" i="1"/>
  <c r="Q3290" i="1"/>
  <c r="P3290" i="1"/>
  <c r="R3289" i="1"/>
  <c r="Q3289" i="1"/>
  <c r="P3289" i="1"/>
  <c r="R3288" i="1"/>
  <c r="Q3288" i="1"/>
  <c r="P3288" i="1"/>
  <c r="R3287" i="1"/>
  <c r="Q3287" i="1"/>
  <c r="P3287" i="1"/>
  <c r="R3286" i="1"/>
  <c r="Q3286" i="1"/>
  <c r="P3286" i="1"/>
  <c r="R3285" i="1"/>
  <c r="Q3285" i="1"/>
  <c r="P3285" i="1"/>
  <c r="R3284" i="1"/>
  <c r="Q3284" i="1"/>
  <c r="P3284" i="1"/>
  <c r="R3283" i="1"/>
  <c r="Q3283" i="1"/>
  <c r="P3283" i="1"/>
  <c r="R3282" i="1"/>
  <c r="Q3282" i="1"/>
  <c r="P3282" i="1"/>
  <c r="R3281" i="1"/>
  <c r="Q3281" i="1"/>
  <c r="P3281" i="1"/>
  <c r="R3280" i="1"/>
  <c r="Q3280" i="1"/>
  <c r="P3280" i="1"/>
  <c r="R3279" i="1"/>
  <c r="Q3279" i="1"/>
  <c r="P3279" i="1"/>
  <c r="R3278" i="1"/>
  <c r="Q3278" i="1"/>
  <c r="P3278" i="1"/>
  <c r="R3277" i="1"/>
  <c r="Q3277" i="1"/>
  <c r="P3277" i="1"/>
  <c r="R3276" i="1"/>
  <c r="Q3276" i="1"/>
  <c r="P3276" i="1"/>
  <c r="R3275" i="1"/>
  <c r="Q3275" i="1"/>
  <c r="P3275" i="1"/>
  <c r="R3274" i="1"/>
  <c r="Q3274" i="1"/>
  <c r="P3274" i="1"/>
  <c r="R3273" i="1"/>
  <c r="Q3273" i="1"/>
  <c r="P3273" i="1"/>
  <c r="R3272" i="1"/>
  <c r="Q3272" i="1"/>
  <c r="P3272" i="1"/>
  <c r="R3271" i="1"/>
  <c r="Q3271" i="1"/>
  <c r="P3271" i="1"/>
  <c r="R3270" i="1"/>
  <c r="Q3270" i="1"/>
  <c r="P3270" i="1"/>
  <c r="R3269" i="1"/>
  <c r="Q3269" i="1"/>
  <c r="P3269" i="1"/>
  <c r="R3268" i="1"/>
  <c r="Q3268" i="1"/>
  <c r="P3268" i="1"/>
  <c r="R3267" i="1"/>
  <c r="Q3267" i="1"/>
  <c r="P3267" i="1"/>
  <c r="R3266" i="1"/>
  <c r="Q3266" i="1"/>
  <c r="P3266" i="1"/>
  <c r="R3265" i="1"/>
  <c r="Q3265" i="1"/>
  <c r="P3265" i="1"/>
  <c r="R3264" i="1"/>
  <c r="Q3264" i="1"/>
  <c r="P3264" i="1"/>
  <c r="R3263" i="1"/>
  <c r="Q3263" i="1"/>
  <c r="P3263" i="1"/>
  <c r="R3262" i="1"/>
  <c r="Q3262" i="1"/>
  <c r="P3262" i="1"/>
  <c r="R3261" i="1"/>
  <c r="Q3261" i="1"/>
  <c r="P3261" i="1"/>
  <c r="R3260" i="1"/>
  <c r="Q3260" i="1"/>
  <c r="P3260" i="1"/>
  <c r="R3259" i="1"/>
  <c r="Q3259" i="1"/>
  <c r="P3259" i="1"/>
  <c r="R3258" i="1"/>
  <c r="Q3258" i="1"/>
  <c r="P3258" i="1"/>
  <c r="R3257" i="1"/>
  <c r="Q3257" i="1"/>
  <c r="P3257" i="1"/>
  <c r="R3256" i="1"/>
  <c r="Q3256" i="1"/>
  <c r="P3256" i="1"/>
  <c r="R3255" i="1"/>
  <c r="Q3255" i="1"/>
  <c r="P3255" i="1"/>
  <c r="R3254" i="1"/>
  <c r="Q3254" i="1"/>
  <c r="P3254" i="1"/>
  <c r="R3253" i="1"/>
  <c r="Q3253" i="1"/>
  <c r="P3253" i="1"/>
  <c r="R3252" i="1"/>
  <c r="Q3252" i="1"/>
  <c r="P3252" i="1"/>
  <c r="R3251" i="1"/>
  <c r="Q3251" i="1"/>
  <c r="P3251" i="1"/>
  <c r="R3250" i="1"/>
  <c r="Q3250" i="1"/>
  <c r="P3250" i="1"/>
  <c r="R3249" i="1"/>
  <c r="Q3249" i="1"/>
  <c r="P3249" i="1"/>
  <c r="R3248" i="1"/>
  <c r="Q3248" i="1"/>
  <c r="P3248" i="1"/>
  <c r="R3247" i="1"/>
  <c r="Q3247" i="1"/>
  <c r="P3247" i="1"/>
  <c r="R3246" i="1"/>
  <c r="Q3246" i="1"/>
  <c r="P3246" i="1"/>
  <c r="R3245" i="1"/>
  <c r="Q3245" i="1"/>
  <c r="P3245" i="1"/>
  <c r="R3244" i="1"/>
  <c r="Q3244" i="1"/>
  <c r="P3244" i="1"/>
  <c r="R3243" i="1"/>
  <c r="Q3243" i="1"/>
  <c r="P3243" i="1"/>
  <c r="R3242" i="1"/>
  <c r="Q3242" i="1"/>
  <c r="P3242" i="1"/>
  <c r="R3241" i="1"/>
  <c r="Q3241" i="1"/>
  <c r="P3241" i="1"/>
  <c r="R3240" i="1"/>
  <c r="Q3240" i="1"/>
  <c r="P3240" i="1"/>
  <c r="R3239" i="1"/>
  <c r="Q3239" i="1"/>
  <c r="P3239" i="1"/>
  <c r="R3238" i="1"/>
  <c r="Q3238" i="1"/>
  <c r="P3238" i="1"/>
  <c r="R3237" i="1"/>
  <c r="Q3237" i="1"/>
  <c r="P3237" i="1"/>
  <c r="R3236" i="1"/>
  <c r="Q3236" i="1"/>
  <c r="P3236" i="1"/>
  <c r="R3235" i="1"/>
  <c r="Q3235" i="1"/>
  <c r="P3235" i="1"/>
  <c r="R3234" i="1"/>
  <c r="Q3234" i="1"/>
  <c r="P3234" i="1"/>
  <c r="R3233" i="1"/>
  <c r="Q3233" i="1"/>
  <c r="P3233" i="1"/>
  <c r="R3232" i="1"/>
  <c r="Q3232" i="1"/>
  <c r="P3232" i="1"/>
  <c r="R3231" i="1"/>
  <c r="Q3231" i="1"/>
  <c r="P3231" i="1"/>
  <c r="R3230" i="1"/>
  <c r="Q3230" i="1"/>
  <c r="P3230" i="1"/>
  <c r="R3229" i="1"/>
  <c r="Q3229" i="1"/>
  <c r="P3229" i="1"/>
  <c r="R3228" i="1"/>
  <c r="Q3228" i="1"/>
  <c r="P3228" i="1"/>
  <c r="R3227" i="1"/>
  <c r="Q3227" i="1"/>
  <c r="P3227" i="1"/>
  <c r="R3226" i="1"/>
  <c r="Q3226" i="1"/>
  <c r="P3226" i="1"/>
  <c r="R3225" i="1"/>
  <c r="Q3225" i="1"/>
  <c r="P3225" i="1"/>
  <c r="R3224" i="1"/>
  <c r="Q3224" i="1"/>
  <c r="P3224" i="1"/>
  <c r="R3223" i="1"/>
  <c r="Q3223" i="1"/>
  <c r="P3223" i="1"/>
  <c r="R3222" i="1"/>
  <c r="Q3222" i="1"/>
  <c r="P3222" i="1"/>
  <c r="R3221" i="1"/>
  <c r="Q3221" i="1"/>
  <c r="P3221" i="1"/>
  <c r="R3220" i="1"/>
  <c r="Q3220" i="1"/>
  <c r="P3220" i="1"/>
  <c r="R3219" i="1"/>
  <c r="Q3219" i="1"/>
  <c r="P3219" i="1"/>
  <c r="R3218" i="1"/>
  <c r="Q3218" i="1"/>
  <c r="P3218" i="1"/>
  <c r="R3217" i="1"/>
  <c r="Q3217" i="1"/>
  <c r="P3217" i="1"/>
  <c r="R3216" i="1"/>
  <c r="Q3216" i="1"/>
  <c r="P3216" i="1"/>
  <c r="R3215" i="1"/>
  <c r="Q3215" i="1"/>
  <c r="P3215" i="1"/>
  <c r="R3214" i="1"/>
  <c r="Q3214" i="1"/>
  <c r="P3214" i="1"/>
  <c r="R3213" i="1"/>
  <c r="Q3213" i="1"/>
  <c r="P3213" i="1"/>
  <c r="R3212" i="1"/>
  <c r="Q3212" i="1"/>
  <c r="P3212" i="1"/>
  <c r="R3211" i="1"/>
  <c r="Q3211" i="1"/>
  <c r="P3211" i="1"/>
  <c r="R3210" i="1"/>
  <c r="Q3210" i="1"/>
  <c r="P3210" i="1"/>
  <c r="R3209" i="1"/>
  <c r="Q3209" i="1"/>
  <c r="P3209" i="1"/>
  <c r="R3208" i="1"/>
  <c r="Q3208" i="1"/>
  <c r="P3208" i="1"/>
  <c r="R3207" i="1"/>
  <c r="Q3207" i="1"/>
  <c r="P3207" i="1"/>
  <c r="R3206" i="1"/>
  <c r="Q3206" i="1"/>
  <c r="P3206" i="1"/>
  <c r="R3205" i="1"/>
  <c r="Q3205" i="1"/>
  <c r="P3205" i="1"/>
  <c r="R3204" i="1"/>
  <c r="Q3204" i="1"/>
  <c r="P3204" i="1"/>
  <c r="R3203" i="1"/>
  <c r="Q3203" i="1"/>
  <c r="P3203" i="1"/>
  <c r="R3202" i="1"/>
  <c r="Q3202" i="1"/>
  <c r="P3202" i="1"/>
  <c r="R3201" i="1"/>
  <c r="Q3201" i="1"/>
  <c r="P3201" i="1"/>
  <c r="R3200" i="1"/>
  <c r="Q3200" i="1"/>
  <c r="P3200" i="1"/>
  <c r="R3199" i="1"/>
  <c r="Q3199" i="1"/>
  <c r="P3199" i="1"/>
  <c r="R3198" i="1"/>
  <c r="Q3198" i="1"/>
  <c r="P3198" i="1"/>
  <c r="R3197" i="1"/>
  <c r="Q3197" i="1"/>
  <c r="P3197" i="1"/>
  <c r="R3196" i="1"/>
  <c r="Q3196" i="1"/>
  <c r="P3196" i="1"/>
  <c r="R3195" i="1"/>
  <c r="Q3195" i="1"/>
  <c r="P3195" i="1"/>
  <c r="R3194" i="1"/>
  <c r="Q3194" i="1"/>
  <c r="P3194" i="1"/>
  <c r="R3193" i="1"/>
  <c r="Q3193" i="1"/>
  <c r="P3193" i="1"/>
  <c r="R3192" i="1"/>
  <c r="Q3192" i="1"/>
  <c r="P3192" i="1"/>
  <c r="R3191" i="1"/>
  <c r="Q3191" i="1"/>
  <c r="P3191" i="1"/>
  <c r="R3190" i="1"/>
  <c r="Q3190" i="1"/>
  <c r="P3190" i="1"/>
  <c r="R3189" i="1"/>
  <c r="Q3189" i="1"/>
  <c r="P3189" i="1"/>
  <c r="R3188" i="1"/>
  <c r="Q3188" i="1"/>
  <c r="P3188" i="1"/>
  <c r="R3187" i="1"/>
  <c r="Q3187" i="1"/>
  <c r="P3187" i="1"/>
  <c r="R3186" i="1"/>
  <c r="Q3186" i="1"/>
  <c r="P3186" i="1"/>
  <c r="R3185" i="1"/>
  <c r="Q3185" i="1"/>
  <c r="P3185" i="1"/>
  <c r="R3184" i="1"/>
  <c r="Q3184" i="1"/>
  <c r="P3184" i="1"/>
  <c r="R3183" i="1"/>
  <c r="Q3183" i="1"/>
  <c r="P3183" i="1"/>
  <c r="R3182" i="1"/>
  <c r="Q3182" i="1"/>
  <c r="P3182" i="1"/>
  <c r="R3181" i="1"/>
  <c r="Q3181" i="1"/>
  <c r="P3181" i="1"/>
  <c r="R3180" i="1"/>
  <c r="Q3180" i="1"/>
  <c r="P3180" i="1"/>
  <c r="R3179" i="1"/>
  <c r="Q3179" i="1"/>
  <c r="P3179" i="1"/>
  <c r="R3178" i="1"/>
  <c r="Q3178" i="1"/>
  <c r="P3178" i="1"/>
  <c r="R3177" i="1"/>
  <c r="Q3177" i="1"/>
  <c r="P3177" i="1"/>
  <c r="R3176" i="1"/>
  <c r="Q3176" i="1"/>
  <c r="P3176" i="1"/>
  <c r="R3175" i="1"/>
  <c r="Q3175" i="1"/>
  <c r="P3175" i="1"/>
  <c r="R3174" i="1"/>
  <c r="Q3174" i="1"/>
  <c r="P3174" i="1"/>
  <c r="R3173" i="1"/>
  <c r="Q3173" i="1"/>
  <c r="P3173" i="1"/>
  <c r="R3172" i="1"/>
  <c r="Q3172" i="1"/>
  <c r="P3172" i="1"/>
  <c r="R3171" i="1"/>
  <c r="Q3171" i="1"/>
  <c r="P3171" i="1"/>
  <c r="R3170" i="1"/>
  <c r="Q3170" i="1"/>
  <c r="P3170" i="1"/>
  <c r="R3169" i="1"/>
  <c r="Q3169" i="1"/>
  <c r="P3169" i="1"/>
  <c r="R3168" i="1"/>
  <c r="Q3168" i="1"/>
  <c r="P3168" i="1"/>
  <c r="R3167" i="1"/>
  <c r="Q3167" i="1"/>
  <c r="P3167" i="1"/>
  <c r="R3166" i="1"/>
  <c r="Q3166" i="1"/>
  <c r="P3166" i="1"/>
  <c r="R3165" i="1"/>
  <c r="Q3165" i="1"/>
  <c r="P3165" i="1"/>
  <c r="R3164" i="1"/>
  <c r="Q3164" i="1"/>
  <c r="P3164" i="1"/>
  <c r="R3163" i="1"/>
  <c r="Q3163" i="1"/>
  <c r="P3163" i="1"/>
  <c r="R3162" i="1"/>
  <c r="Q3162" i="1"/>
  <c r="P3162" i="1"/>
  <c r="R3161" i="1"/>
  <c r="Q3161" i="1"/>
  <c r="P3161" i="1"/>
  <c r="R3160" i="1"/>
  <c r="Q3160" i="1"/>
  <c r="P3160" i="1"/>
  <c r="R3159" i="1"/>
  <c r="Q3159" i="1"/>
  <c r="P3159" i="1"/>
  <c r="R3158" i="1"/>
  <c r="Q3158" i="1"/>
  <c r="P3158" i="1"/>
  <c r="R3157" i="1"/>
  <c r="Q3157" i="1"/>
  <c r="P3157" i="1"/>
  <c r="R3156" i="1"/>
  <c r="Q3156" i="1"/>
  <c r="P3156" i="1"/>
  <c r="R3155" i="1"/>
  <c r="Q3155" i="1"/>
  <c r="P3155" i="1"/>
  <c r="R3154" i="1"/>
  <c r="Q3154" i="1"/>
  <c r="P3154" i="1"/>
  <c r="R3153" i="1"/>
  <c r="Q3153" i="1"/>
  <c r="P3153" i="1"/>
  <c r="R3152" i="1"/>
  <c r="Q3152" i="1"/>
  <c r="P3152" i="1"/>
  <c r="R3151" i="1"/>
  <c r="Q3151" i="1"/>
  <c r="P3151" i="1"/>
  <c r="R3150" i="1"/>
  <c r="Q3150" i="1"/>
  <c r="P3150" i="1"/>
  <c r="R3149" i="1"/>
  <c r="Q3149" i="1"/>
  <c r="P3149" i="1"/>
  <c r="R3148" i="1"/>
  <c r="Q3148" i="1"/>
  <c r="P3148" i="1"/>
  <c r="R3147" i="1"/>
  <c r="Q3147" i="1"/>
  <c r="P3147" i="1"/>
  <c r="R3146" i="1"/>
  <c r="Q3146" i="1"/>
  <c r="P3146" i="1"/>
  <c r="R3145" i="1"/>
  <c r="Q3145" i="1"/>
  <c r="P3145" i="1"/>
  <c r="R3144" i="1"/>
  <c r="Q3144" i="1"/>
  <c r="P3144" i="1"/>
  <c r="R3143" i="1"/>
  <c r="Q3143" i="1"/>
  <c r="P3143" i="1"/>
  <c r="R3142" i="1"/>
  <c r="Q3142" i="1"/>
  <c r="P3142" i="1"/>
  <c r="R3141" i="1"/>
  <c r="Q3141" i="1"/>
  <c r="P3141" i="1"/>
  <c r="R3140" i="1"/>
  <c r="Q3140" i="1"/>
  <c r="P3140" i="1"/>
  <c r="R3139" i="1"/>
  <c r="Q3139" i="1"/>
  <c r="P3139" i="1"/>
  <c r="R3138" i="1"/>
  <c r="Q3138" i="1"/>
  <c r="P3138" i="1"/>
  <c r="R3137" i="1"/>
  <c r="Q3137" i="1"/>
  <c r="P3137" i="1"/>
  <c r="R3136" i="1"/>
  <c r="Q3136" i="1"/>
  <c r="P3136" i="1"/>
  <c r="R3135" i="1"/>
  <c r="Q3135" i="1"/>
  <c r="P3135" i="1"/>
  <c r="R3134" i="1"/>
  <c r="Q3134" i="1"/>
  <c r="P3134" i="1"/>
  <c r="R3133" i="1"/>
  <c r="Q3133" i="1"/>
  <c r="P3133" i="1"/>
  <c r="R3132" i="1"/>
  <c r="Q3132" i="1"/>
  <c r="P3132" i="1"/>
  <c r="R3131" i="1"/>
  <c r="Q3131" i="1"/>
  <c r="P3131" i="1"/>
  <c r="R3130" i="1"/>
  <c r="Q3130" i="1"/>
  <c r="P3130" i="1"/>
  <c r="R3129" i="1"/>
  <c r="Q3129" i="1"/>
  <c r="P3129" i="1"/>
  <c r="R3128" i="1"/>
  <c r="Q3128" i="1"/>
  <c r="P3128" i="1"/>
  <c r="R3127" i="1"/>
  <c r="Q3127" i="1"/>
  <c r="P3127" i="1"/>
  <c r="R3126" i="1"/>
  <c r="Q3126" i="1"/>
  <c r="P3126" i="1"/>
  <c r="R3125" i="1"/>
  <c r="Q3125" i="1"/>
  <c r="P3125" i="1"/>
  <c r="R3124" i="1"/>
  <c r="Q3124" i="1"/>
  <c r="P3124" i="1"/>
  <c r="R3123" i="1"/>
  <c r="Q3123" i="1"/>
  <c r="P3123" i="1"/>
  <c r="R3122" i="1"/>
  <c r="Q3122" i="1"/>
  <c r="P3122" i="1"/>
  <c r="R3121" i="1"/>
  <c r="Q3121" i="1"/>
  <c r="P3121" i="1"/>
  <c r="R3120" i="1"/>
  <c r="Q3120" i="1"/>
  <c r="P3120" i="1"/>
  <c r="R3119" i="1"/>
  <c r="Q3119" i="1"/>
  <c r="P3119" i="1"/>
  <c r="R3118" i="1"/>
  <c r="Q3118" i="1"/>
  <c r="P3118" i="1"/>
  <c r="R3117" i="1"/>
  <c r="Q3117" i="1"/>
  <c r="P3117" i="1"/>
  <c r="R3116" i="1"/>
  <c r="Q3116" i="1"/>
  <c r="P3116" i="1"/>
  <c r="R3115" i="1"/>
  <c r="Q3115" i="1"/>
  <c r="P3115" i="1"/>
  <c r="R3114" i="1"/>
  <c r="Q3114" i="1"/>
  <c r="P3114" i="1"/>
  <c r="R3113" i="1"/>
  <c r="Q3113" i="1"/>
  <c r="P3113" i="1"/>
  <c r="R3112" i="1"/>
  <c r="Q3112" i="1"/>
  <c r="P3112" i="1"/>
  <c r="R3111" i="1"/>
  <c r="Q3111" i="1"/>
  <c r="P3111" i="1"/>
  <c r="R3110" i="1"/>
  <c r="Q3110" i="1"/>
  <c r="P3110" i="1"/>
  <c r="R3109" i="1"/>
  <c r="Q3109" i="1"/>
  <c r="P3109" i="1"/>
  <c r="R3108" i="1"/>
  <c r="Q3108" i="1"/>
  <c r="P3108" i="1"/>
  <c r="R3107" i="1"/>
  <c r="Q3107" i="1"/>
  <c r="P3107" i="1"/>
  <c r="R3106" i="1"/>
  <c r="Q3106" i="1"/>
  <c r="P3106" i="1"/>
  <c r="R3105" i="1"/>
  <c r="Q3105" i="1"/>
  <c r="P3105" i="1"/>
  <c r="R3104" i="1"/>
  <c r="Q3104" i="1"/>
  <c r="P3104" i="1"/>
  <c r="R3103" i="1"/>
  <c r="Q3103" i="1"/>
  <c r="P3103" i="1"/>
  <c r="R3102" i="1"/>
  <c r="Q3102" i="1"/>
  <c r="P3102" i="1"/>
  <c r="R3101" i="1"/>
  <c r="Q3101" i="1"/>
  <c r="P3101" i="1"/>
  <c r="R3100" i="1"/>
  <c r="Q3100" i="1"/>
  <c r="P3100" i="1"/>
  <c r="R3099" i="1"/>
  <c r="Q3099" i="1"/>
  <c r="P3099" i="1"/>
  <c r="R3098" i="1"/>
  <c r="Q3098" i="1"/>
  <c r="P3098" i="1"/>
  <c r="R3097" i="1"/>
  <c r="Q3097" i="1"/>
  <c r="P3097" i="1"/>
  <c r="R3096" i="1"/>
  <c r="Q3096" i="1"/>
  <c r="P3096" i="1"/>
  <c r="R3095" i="1"/>
  <c r="Q3095" i="1"/>
  <c r="P3095" i="1"/>
  <c r="R3094" i="1"/>
  <c r="Q3094" i="1"/>
  <c r="P3094" i="1"/>
  <c r="R3093" i="1"/>
  <c r="Q3093" i="1"/>
  <c r="P3093" i="1"/>
  <c r="R3092" i="1"/>
  <c r="Q3092" i="1"/>
  <c r="P3092" i="1"/>
  <c r="R3091" i="1"/>
  <c r="Q3091" i="1"/>
  <c r="P3091" i="1"/>
  <c r="R3090" i="1"/>
  <c r="Q3090" i="1"/>
  <c r="P3090" i="1"/>
  <c r="R3089" i="1"/>
  <c r="Q3089" i="1"/>
  <c r="P3089" i="1"/>
  <c r="R3088" i="1"/>
  <c r="Q3088" i="1"/>
  <c r="P3088" i="1"/>
  <c r="R3087" i="1"/>
  <c r="Q3087" i="1"/>
  <c r="P3087" i="1"/>
  <c r="R3086" i="1"/>
  <c r="Q3086" i="1"/>
  <c r="P3086" i="1"/>
  <c r="R3085" i="1"/>
  <c r="Q3085" i="1"/>
  <c r="P3085" i="1"/>
  <c r="R3084" i="1"/>
  <c r="Q3084" i="1"/>
  <c r="P3084" i="1"/>
  <c r="R3083" i="1"/>
  <c r="Q3083" i="1"/>
  <c r="P3083" i="1"/>
  <c r="R3082" i="1"/>
  <c r="Q3082" i="1"/>
  <c r="P3082" i="1"/>
  <c r="R3081" i="1"/>
  <c r="Q3081" i="1"/>
  <c r="P3081" i="1"/>
  <c r="R3080" i="1"/>
  <c r="Q3080" i="1"/>
  <c r="P3080" i="1"/>
  <c r="R3079" i="1"/>
  <c r="Q3079" i="1"/>
  <c r="P3079" i="1"/>
  <c r="R3078" i="1"/>
  <c r="Q3078" i="1"/>
  <c r="P3078" i="1"/>
  <c r="R3077" i="1"/>
  <c r="Q3077" i="1"/>
  <c r="P3077" i="1"/>
  <c r="R3076" i="1"/>
  <c r="Q3076" i="1"/>
  <c r="P3076" i="1"/>
  <c r="R3075" i="1"/>
  <c r="Q3075" i="1"/>
  <c r="P3075" i="1"/>
  <c r="R3074" i="1"/>
  <c r="Q3074" i="1"/>
  <c r="P3074" i="1"/>
  <c r="R3073" i="1"/>
  <c r="Q3073" i="1"/>
  <c r="P3073" i="1"/>
  <c r="R3072" i="1"/>
  <c r="Q3072" i="1"/>
  <c r="P3072" i="1"/>
  <c r="R3071" i="1"/>
  <c r="Q3071" i="1"/>
  <c r="P3071" i="1"/>
  <c r="R3070" i="1"/>
  <c r="Q3070" i="1"/>
  <c r="P3070" i="1"/>
  <c r="R3069" i="1"/>
  <c r="Q3069" i="1"/>
  <c r="P3069" i="1"/>
  <c r="R3068" i="1"/>
  <c r="Q3068" i="1"/>
  <c r="P3068" i="1"/>
  <c r="R3067" i="1"/>
  <c r="Q3067" i="1"/>
  <c r="P3067" i="1"/>
  <c r="R3066" i="1"/>
  <c r="Q3066" i="1"/>
  <c r="P3066" i="1"/>
  <c r="R3065" i="1"/>
  <c r="Q3065" i="1"/>
  <c r="P3065" i="1"/>
  <c r="R3064" i="1"/>
  <c r="Q3064" i="1"/>
  <c r="P3064" i="1"/>
  <c r="R3063" i="1"/>
  <c r="Q3063" i="1"/>
  <c r="P3063" i="1"/>
  <c r="R3062" i="1"/>
  <c r="Q3062" i="1"/>
  <c r="P3062" i="1"/>
  <c r="R3061" i="1"/>
  <c r="Q3061" i="1"/>
  <c r="P3061" i="1"/>
  <c r="R3060" i="1"/>
  <c r="Q3060" i="1"/>
  <c r="P3060" i="1"/>
  <c r="R3059" i="1"/>
  <c r="Q3059" i="1"/>
  <c r="P3059" i="1"/>
  <c r="R3058" i="1"/>
  <c r="Q3058" i="1"/>
  <c r="P3058" i="1"/>
  <c r="R3057" i="1"/>
  <c r="Q3057" i="1"/>
  <c r="P3057" i="1"/>
  <c r="R3056" i="1"/>
  <c r="Q3056" i="1"/>
  <c r="P3056" i="1"/>
  <c r="R3055" i="1"/>
  <c r="Q3055" i="1"/>
  <c r="P3055" i="1"/>
  <c r="R3054" i="1"/>
  <c r="Q3054" i="1"/>
  <c r="P3054" i="1"/>
  <c r="R3053" i="1"/>
  <c r="Q3053" i="1"/>
  <c r="P3053" i="1"/>
  <c r="R3052" i="1"/>
  <c r="Q3052" i="1"/>
  <c r="P3052" i="1"/>
  <c r="R3051" i="1"/>
  <c r="Q3051" i="1"/>
  <c r="P3051" i="1"/>
  <c r="R3050" i="1"/>
  <c r="Q3050" i="1"/>
  <c r="P3050" i="1"/>
  <c r="R3049" i="1"/>
  <c r="Q3049" i="1"/>
  <c r="P3049" i="1"/>
  <c r="R3048" i="1"/>
  <c r="Q3048" i="1"/>
  <c r="P3048" i="1"/>
  <c r="R3047" i="1"/>
  <c r="Q3047" i="1"/>
  <c r="P3047" i="1"/>
  <c r="R3046" i="1"/>
  <c r="Q3046" i="1"/>
  <c r="P3046" i="1"/>
  <c r="R3045" i="1"/>
  <c r="Q3045" i="1"/>
  <c r="P3045" i="1"/>
  <c r="R3044" i="1"/>
  <c r="Q3044" i="1"/>
  <c r="P3044" i="1"/>
  <c r="R3043" i="1"/>
  <c r="Q3043" i="1"/>
  <c r="P3043" i="1"/>
  <c r="R3042" i="1"/>
  <c r="Q3042" i="1"/>
  <c r="P3042" i="1"/>
  <c r="R3041" i="1"/>
  <c r="Q3041" i="1"/>
  <c r="P3041" i="1"/>
  <c r="R3040" i="1"/>
  <c r="Q3040" i="1"/>
  <c r="P3040" i="1"/>
  <c r="R3039" i="1"/>
  <c r="Q3039" i="1"/>
  <c r="P3039" i="1"/>
  <c r="R3038" i="1"/>
  <c r="Q3038" i="1"/>
  <c r="P3038" i="1"/>
  <c r="R3037" i="1"/>
  <c r="Q3037" i="1"/>
  <c r="P3037" i="1"/>
  <c r="R3036" i="1"/>
  <c r="Q3036" i="1"/>
  <c r="P3036" i="1"/>
  <c r="R3035" i="1"/>
  <c r="Q3035" i="1"/>
  <c r="P3035" i="1"/>
  <c r="R3034" i="1"/>
  <c r="Q3034" i="1"/>
  <c r="P3034" i="1"/>
  <c r="R3033" i="1"/>
  <c r="Q3033" i="1"/>
  <c r="P3033" i="1"/>
  <c r="R3032" i="1"/>
  <c r="Q3032" i="1"/>
  <c r="P3032" i="1"/>
  <c r="R3031" i="1"/>
  <c r="Q3031" i="1"/>
  <c r="P3031" i="1"/>
  <c r="R3030" i="1"/>
  <c r="Q3030" i="1"/>
  <c r="P3030" i="1"/>
  <c r="R3029" i="1"/>
  <c r="Q3029" i="1"/>
  <c r="P3029" i="1"/>
  <c r="R3028" i="1"/>
  <c r="Q3028" i="1"/>
  <c r="P3028" i="1"/>
  <c r="R3027" i="1"/>
  <c r="Q3027" i="1"/>
  <c r="P3027" i="1"/>
  <c r="R3026" i="1"/>
  <c r="Q3026" i="1"/>
  <c r="P3026" i="1"/>
  <c r="R3025" i="1"/>
  <c r="Q3025" i="1"/>
  <c r="P3025" i="1"/>
  <c r="R3024" i="1"/>
  <c r="Q3024" i="1"/>
  <c r="P3024" i="1"/>
  <c r="R3023" i="1"/>
  <c r="Q3023" i="1"/>
  <c r="P3023" i="1"/>
  <c r="R3022" i="1"/>
  <c r="Q3022" i="1"/>
  <c r="P3022" i="1"/>
  <c r="R3021" i="1"/>
  <c r="Q3021" i="1"/>
  <c r="P3021" i="1"/>
  <c r="R3020" i="1"/>
  <c r="Q3020" i="1"/>
  <c r="P3020" i="1"/>
  <c r="R3019" i="1"/>
  <c r="Q3019" i="1"/>
  <c r="P3019" i="1"/>
  <c r="R3018" i="1"/>
  <c r="Q3018" i="1"/>
  <c r="P3018" i="1"/>
  <c r="R3017" i="1"/>
  <c r="Q3017" i="1"/>
  <c r="P3017" i="1"/>
  <c r="R3016" i="1"/>
  <c r="Q3016" i="1"/>
  <c r="P3016" i="1"/>
  <c r="R3015" i="1"/>
  <c r="Q3015" i="1"/>
  <c r="P3015" i="1"/>
  <c r="R3014" i="1"/>
  <c r="Q3014" i="1"/>
  <c r="P3014" i="1"/>
  <c r="R3013" i="1"/>
  <c r="Q3013" i="1"/>
  <c r="P3013" i="1"/>
  <c r="R3012" i="1"/>
  <c r="Q3012" i="1"/>
  <c r="P3012" i="1"/>
  <c r="R3011" i="1"/>
  <c r="Q3011" i="1"/>
  <c r="P3011" i="1"/>
  <c r="R3010" i="1"/>
  <c r="Q3010" i="1"/>
  <c r="P3010" i="1"/>
  <c r="R3009" i="1"/>
  <c r="Q3009" i="1"/>
  <c r="P3009" i="1"/>
  <c r="R3008" i="1"/>
  <c r="Q3008" i="1"/>
  <c r="P3008" i="1"/>
  <c r="R3007" i="1"/>
  <c r="Q3007" i="1"/>
  <c r="P3007" i="1"/>
  <c r="R3006" i="1"/>
  <c r="Q3006" i="1"/>
  <c r="P3006" i="1"/>
  <c r="R3005" i="1"/>
  <c r="Q3005" i="1"/>
  <c r="P3005" i="1"/>
  <c r="R3004" i="1"/>
  <c r="Q3004" i="1"/>
  <c r="P3004" i="1"/>
  <c r="R3003" i="1"/>
  <c r="Q3003" i="1"/>
  <c r="P3003" i="1"/>
  <c r="R3002" i="1"/>
  <c r="Q3002" i="1"/>
  <c r="P3002" i="1"/>
  <c r="R3001" i="1"/>
  <c r="Q3001" i="1"/>
  <c r="P3001" i="1"/>
  <c r="R3000" i="1"/>
  <c r="Q3000" i="1"/>
  <c r="P3000" i="1"/>
  <c r="R2999" i="1"/>
  <c r="Q2999" i="1"/>
  <c r="P2999" i="1"/>
  <c r="R2998" i="1"/>
  <c r="Q2998" i="1"/>
  <c r="P2998" i="1"/>
  <c r="R2997" i="1"/>
  <c r="Q2997" i="1"/>
  <c r="P2997" i="1"/>
  <c r="R2996" i="1"/>
  <c r="Q2996" i="1"/>
  <c r="P2996" i="1"/>
  <c r="R2995" i="1"/>
  <c r="Q2995" i="1"/>
  <c r="P2995" i="1"/>
  <c r="R2994" i="1"/>
  <c r="Q2994" i="1"/>
  <c r="P2994" i="1"/>
  <c r="R2993" i="1"/>
  <c r="Q2993" i="1"/>
  <c r="P2993" i="1"/>
  <c r="R2992" i="1"/>
  <c r="Q2992" i="1"/>
  <c r="P2992" i="1"/>
  <c r="R2991" i="1"/>
  <c r="Q2991" i="1"/>
  <c r="P2991" i="1"/>
  <c r="R2990" i="1"/>
  <c r="Q2990" i="1"/>
  <c r="P2990" i="1"/>
  <c r="R2989" i="1"/>
  <c r="Q2989" i="1"/>
  <c r="P2989" i="1"/>
  <c r="R2988" i="1"/>
  <c r="Q2988" i="1"/>
  <c r="P2988" i="1"/>
  <c r="R2987" i="1"/>
  <c r="Q2987" i="1"/>
  <c r="P2987" i="1"/>
  <c r="R2986" i="1"/>
  <c r="Q2986" i="1"/>
  <c r="P2986" i="1"/>
  <c r="R2985" i="1"/>
  <c r="Q2985" i="1"/>
  <c r="P2985" i="1"/>
  <c r="R2984" i="1"/>
  <c r="Q2984" i="1"/>
  <c r="P2984" i="1"/>
  <c r="R2983" i="1"/>
  <c r="Q2983" i="1"/>
  <c r="P2983" i="1"/>
  <c r="R2982" i="1"/>
  <c r="Q2982" i="1"/>
  <c r="P2982" i="1"/>
  <c r="R2981" i="1"/>
  <c r="Q2981" i="1"/>
  <c r="P2981" i="1"/>
  <c r="R2980" i="1"/>
  <c r="Q2980" i="1"/>
  <c r="P2980" i="1"/>
  <c r="R2979" i="1"/>
  <c r="Q2979" i="1"/>
  <c r="P2979" i="1"/>
  <c r="R2978" i="1"/>
  <c r="Q2978" i="1"/>
  <c r="P2978" i="1"/>
  <c r="R2977" i="1"/>
  <c r="Q2977" i="1"/>
  <c r="P2977" i="1"/>
  <c r="R2976" i="1"/>
  <c r="Q2976" i="1"/>
  <c r="P2976" i="1"/>
  <c r="R2975" i="1"/>
  <c r="Q2975" i="1"/>
  <c r="P2975" i="1"/>
  <c r="R2974" i="1"/>
  <c r="Q2974" i="1"/>
  <c r="P2974" i="1"/>
  <c r="R2973" i="1"/>
  <c r="Q2973" i="1"/>
  <c r="P2973" i="1"/>
  <c r="R2972" i="1"/>
  <c r="Q2972" i="1"/>
  <c r="P2972" i="1"/>
  <c r="R2971" i="1"/>
  <c r="Q2971" i="1"/>
  <c r="P2971" i="1"/>
  <c r="R2970" i="1"/>
  <c r="Q2970" i="1"/>
  <c r="P2970" i="1"/>
  <c r="R2969" i="1"/>
  <c r="Q2969" i="1"/>
  <c r="P2969" i="1"/>
  <c r="R2968" i="1"/>
  <c r="Q2968" i="1"/>
  <c r="P2968" i="1"/>
  <c r="R2967" i="1"/>
  <c r="Q2967" i="1"/>
  <c r="P2967" i="1"/>
  <c r="R2966" i="1"/>
  <c r="Q2966" i="1"/>
  <c r="P2966" i="1"/>
  <c r="R2965" i="1"/>
  <c r="Q2965" i="1"/>
  <c r="P2965" i="1"/>
  <c r="R2964" i="1"/>
  <c r="Q2964" i="1"/>
  <c r="P2964" i="1"/>
  <c r="R2963" i="1"/>
  <c r="Q2963" i="1"/>
  <c r="P2963" i="1"/>
  <c r="R2962" i="1"/>
  <c r="Q2962" i="1"/>
  <c r="P2962" i="1"/>
  <c r="R2961" i="1"/>
  <c r="Q2961" i="1"/>
  <c r="P2961" i="1"/>
  <c r="R2960" i="1"/>
  <c r="Q2960" i="1"/>
  <c r="P2960" i="1"/>
  <c r="R2959" i="1"/>
  <c r="Q2959" i="1"/>
  <c r="P2959" i="1"/>
  <c r="R2958" i="1"/>
  <c r="Q2958" i="1"/>
  <c r="P2958" i="1"/>
  <c r="R2957" i="1"/>
  <c r="Q2957" i="1"/>
  <c r="P2957" i="1"/>
  <c r="R2956" i="1"/>
  <c r="Q2956" i="1"/>
  <c r="P2956" i="1"/>
  <c r="R2955" i="1"/>
  <c r="Q2955" i="1"/>
  <c r="P2955" i="1"/>
  <c r="R2954" i="1"/>
  <c r="Q2954" i="1"/>
  <c r="P2954" i="1"/>
  <c r="R2953" i="1"/>
  <c r="Q2953" i="1"/>
  <c r="P2953" i="1"/>
  <c r="R2952" i="1"/>
  <c r="Q2952" i="1"/>
  <c r="P2952" i="1"/>
  <c r="R2951" i="1"/>
  <c r="Q2951" i="1"/>
  <c r="P2951" i="1"/>
  <c r="R2950" i="1"/>
  <c r="Q2950" i="1"/>
  <c r="P2950" i="1"/>
  <c r="R2949" i="1"/>
  <c r="Q2949" i="1"/>
  <c r="P2949" i="1"/>
  <c r="R2948" i="1"/>
  <c r="Q2948" i="1"/>
  <c r="P2948" i="1"/>
  <c r="R2947" i="1"/>
  <c r="Q2947" i="1"/>
  <c r="P2947" i="1"/>
  <c r="R2946" i="1"/>
  <c r="Q2946" i="1"/>
  <c r="P2946" i="1"/>
  <c r="R2945" i="1"/>
  <c r="Q2945" i="1"/>
  <c r="P2945" i="1"/>
  <c r="R2944" i="1"/>
  <c r="Q2944" i="1"/>
  <c r="P2944" i="1"/>
  <c r="R2943" i="1"/>
  <c r="Q2943" i="1"/>
  <c r="P2943" i="1"/>
  <c r="R2942" i="1"/>
  <c r="Q2942" i="1"/>
  <c r="P2942" i="1"/>
  <c r="R2941" i="1"/>
  <c r="Q2941" i="1"/>
  <c r="P2941" i="1"/>
  <c r="R2940" i="1"/>
  <c r="Q2940" i="1"/>
  <c r="P2940" i="1"/>
  <c r="R2939" i="1"/>
  <c r="Q2939" i="1"/>
  <c r="P2939" i="1"/>
  <c r="R2938" i="1"/>
  <c r="Q2938" i="1"/>
  <c r="P2938" i="1"/>
  <c r="R2937" i="1"/>
  <c r="Q2937" i="1"/>
  <c r="P2937" i="1"/>
  <c r="R2936" i="1"/>
  <c r="Q2936" i="1"/>
  <c r="P2936" i="1"/>
  <c r="R2935" i="1"/>
  <c r="Q2935" i="1"/>
  <c r="P2935" i="1"/>
  <c r="R2934" i="1"/>
  <c r="Q2934" i="1"/>
  <c r="P2934" i="1"/>
  <c r="R2933" i="1"/>
  <c r="Q2933" i="1"/>
  <c r="P2933" i="1"/>
  <c r="R2932" i="1"/>
  <c r="Q2932" i="1"/>
  <c r="P2932" i="1"/>
  <c r="R2931" i="1"/>
  <c r="Q2931" i="1"/>
  <c r="P2931" i="1"/>
  <c r="R2930" i="1"/>
  <c r="Q2930" i="1"/>
  <c r="P2930" i="1"/>
  <c r="R2929" i="1"/>
  <c r="Q2929" i="1"/>
  <c r="P2929" i="1"/>
  <c r="R2928" i="1"/>
  <c r="Q2928" i="1"/>
  <c r="P2928" i="1"/>
  <c r="R2927" i="1"/>
  <c r="Q2927" i="1"/>
  <c r="P2927" i="1"/>
  <c r="R2926" i="1"/>
  <c r="Q2926" i="1"/>
  <c r="P2926" i="1"/>
  <c r="R2925" i="1"/>
  <c r="Q2925" i="1"/>
  <c r="P2925" i="1"/>
  <c r="R2924" i="1"/>
  <c r="Q2924" i="1"/>
  <c r="P2924" i="1"/>
  <c r="R2923" i="1"/>
  <c r="Q2923" i="1"/>
  <c r="P2923" i="1"/>
  <c r="R2922" i="1"/>
  <c r="Q2922" i="1"/>
  <c r="P2922" i="1"/>
  <c r="R2921" i="1"/>
  <c r="Q2921" i="1"/>
  <c r="P2921" i="1"/>
  <c r="R2920" i="1"/>
  <c r="Q2920" i="1"/>
  <c r="P2920" i="1"/>
  <c r="R2919" i="1"/>
  <c r="Q2919" i="1"/>
  <c r="P2919" i="1"/>
  <c r="R2918" i="1"/>
  <c r="Q2918" i="1"/>
  <c r="P2918" i="1"/>
  <c r="R2917" i="1"/>
  <c r="Q2917" i="1"/>
  <c r="P2917" i="1"/>
  <c r="R2916" i="1"/>
  <c r="Q2916" i="1"/>
  <c r="P2916" i="1"/>
  <c r="R2915" i="1"/>
  <c r="Q2915" i="1"/>
  <c r="P2915" i="1"/>
  <c r="R2914" i="1"/>
  <c r="Q2914" i="1"/>
  <c r="P2914" i="1"/>
  <c r="R2913" i="1"/>
  <c r="Q2913" i="1"/>
  <c r="P2913" i="1"/>
  <c r="R2912" i="1"/>
  <c r="Q2912" i="1"/>
  <c r="P2912" i="1"/>
  <c r="R2911" i="1"/>
  <c r="Q2911" i="1"/>
  <c r="P2911" i="1"/>
  <c r="R2910" i="1"/>
  <c r="Q2910" i="1"/>
  <c r="P2910" i="1"/>
  <c r="R2909" i="1"/>
  <c r="Q2909" i="1"/>
  <c r="P2909" i="1"/>
  <c r="R2908" i="1"/>
  <c r="Q2908" i="1"/>
  <c r="P2908" i="1"/>
  <c r="R2907" i="1"/>
  <c r="Q2907" i="1"/>
  <c r="P2907" i="1"/>
  <c r="R2906" i="1"/>
  <c r="Q2906" i="1"/>
  <c r="P2906" i="1"/>
  <c r="R2905" i="1"/>
  <c r="Q2905" i="1"/>
  <c r="P2905" i="1"/>
  <c r="R2904" i="1"/>
  <c r="Q2904" i="1"/>
  <c r="P2904" i="1"/>
  <c r="R2903" i="1"/>
  <c r="Q2903" i="1"/>
  <c r="P2903" i="1"/>
  <c r="R2902" i="1"/>
  <c r="Q2902" i="1"/>
  <c r="P2902" i="1"/>
  <c r="R2901" i="1"/>
  <c r="Q2901" i="1"/>
  <c r="P2901" i="1"/>
  <c r="R2900" i="1"/>
  <c r="Q2900" i="1"/>
  <c r="P2900" i="1"/>
  <c r="R2899" i="1"/>
  <c r="Q2899" i="1"/>
  <c r="P2899" i="1"/>
  <c r="R2898" i="1"/>
  <c r="Q2898" i="1"/>
  <c r="P2898" i="1"/>
  <c r="R2897" i="1"/>
  <c r="Q2897" i="1"/>
  <c r="P2897" i="1"/>
  <c r="R2896" i="1"/>
  <c r="Q2896" i="1"/>
  <c r="P2896" i="1"/>
  <c r="R2895" i="1"/>
  <c r="Q2895" i="1"/>
  <c r="P2895" i="1"/>
  <c r="R2894" i="1"/>
  <c r="Q2894" i="1"/>
  <c r="P2894" i="1"/>
  <c r="R2893" i="1"/>
  <c r="Q2893" i="1"/>
  <c r="P2893" i="1"/>
  <c r="R2892" i="1"/>
  <c r="Q2892" i="1"/>
  <c r="P2892" i="1"/>
  <c r="R2891" i="1"/>
  <c r="Q2891" i="1"/>
  <c r="P2891" i="1"/>
  <c r="R2890" i="1"/>
  <c r="Q2890" i="1"/>
  <c r="P2890" i="1"/>
  <c r="R2889" i="1"/>
  <c r="Q2889" i="1"/>
  <c r="P2889" i="1"/>
  <c r="R2888" i="1"/>
  <c r="Q2888" i="1"/>
  <c r="P2888" i="1"/>
  <c r="R2887" i="1"/>
  <c r="Q2887" i="1"/>
  <c r="P2887" i="1"/>
  <c r="R2886" i="1"/>
  <c r="Q2886" i="1"/>
  <c r="P2886" i="1"/>
  <c r="R2885" i="1"/>
  <c r="Q2885" i="1"/>
  <c r="P2885" i="1"/>
  <c r="R2884" i="1"/>
  <c r="Q2884" i="1"/>
  <c r="P2884" i="1"/>
  <c r="R2883" i="1"/>
  <c r="Q2883" i="1"/>
  <c r="P2883" i="1"/>
  <c r="R2882" i="1"/>
  <c r="Q2882" i="1"/>
  <c r="P2882" i="1"/>
  <c r="R2881" i="1"/>
  <c r="Q2881" i="1"/>
  <c r="P2881" i="1"/>
  <c r="R2880" i="1"/>
  <c r="Q2880" i="1"/>
  <c r="P2880" i="1"/>
  <c r="R2879" i="1"/>
  <c r="Q2879" i="1"/>
  <c r="P2879" i="1"/>
  <c r="R2878" i="1"/>
  <c r="Q2878" i="1"/>
  <c r="P2878" i="1"/>
  <c r="R2877" i="1"/>
  <c r="Q2877" i="1"/>
  <c r="P2877" i="1"/>
  <c r="R2876" i="1"/>
  <c r="Q2876" i="1"/>
  <c r="P2876" i="1"/>
  <c r="R2875" i="1"/>
  <c r="Q2875" i="1"/>
  <c r="P2875" i="1"/>
  <c r="R2874" i="1"/>
  <c r="Q2874" i="1"/>
  <c r="P2874" i="1"/>
  <c r="R2873" i="1"/>
  <c r="Q2873" i="1"/>
  <c r="P2873" i="1"/>
  <c r="R2872" i="1"/>
  <c r="Q2872" i="1"/>
  <c r="P2872" i="1"/>
  <c r="R2871" i="1"/>
  <c r="Q2871" i="1"/>
  <c r="P2871" i="1"/>
  <c r="R2870" i="1"/>
  <c r="Q2870" i="1"/>
  <c r="P2870" i="1"/>
  <c r="R2869" i="1"/>
  <c r="Q2869" i="1"/>
  <c r="P2869" i="1"/>
  <c r="R2868" i="1"/>
  <c r="Q2868" i="1"/>
  <c r="P2868" i="1"/>
  <c r="R2867" i="1"/>
  <c r="Q2867" i="1"/>
  <c r="P2867" i="1"/>
  <c r="R2866" i="1"/>
  <c r="Q2866" i="1"/>
  <c r="P2866" i="1"/>
  <c r="R2865" i="1"/>
  <c r="Q2865" i="1"/>
  <c r="P2865" i="1"/>
  <c r="R2864" i="1"/>
  <c r="Q2864" i="1"/>
  <c r="P2864" i="1"/>
  <c r="R2863" i="1"/>
  <c r="Q2863" i="1"/>
  <c r="P2863" i="1"/>
  <c r="R2862" i="1"/>
  <c r="Q2862" i="1"/>
  <c r="P2862" i="1"/>
  <c r="R2861" i="1"/>
  <c r="Q2861" i="1"/>
  <c r="P2861" i="1"/>
  <c r="R2860" i="1"/>
  <c r="Q2860" i="1"/>
  <c r="P2860" i="1"/>
  <c r="R2859" i="1"/>
  <c r="Q2859" i="1"/>
  <c r="P2859" i="1"/>
  <c r="R2858" i="1"/>
  <c r="Q2858" i="1"/>
  <c r="P2858" i="1"/>
  <c r="R2857" i="1"/>
  <c r="Q2857" i="1"/>
  <c r="P2857" i="1"/>
  <c r="R2856" i="1"/>
  <c r="Q2856" i="1"/>
  <c r="P2856" i="1"/>
  <c r="R2855" i="1"/>
  <c r="Q2855" i="1"/>
  <c r="P2855" i="1"/>
  <c r="R2854" i="1"/>
  <c r="Q2854" i="1"/>
  <c r="P2854" i="1"/>
  <c r="R2853" i="1"/>
  <c r="Q2853" i="1"/>
  <c r="P2853" i="1"/>
  <c r="R2852" i="1"/>
  <c r="Q2852" i="1"/>
  <c r="P2852" i="1"/>
  <c r="R2851" i="1"/>
  <c r="Q2851" i="1"/>
  <c r="P2851" i="1"/>
  <c r="R2850" i="1"/>
  <c r="Q2850" i="1"/>
  <c r="P2850" i="1"/>
  <c r="R2849" i="1"/>
  <c r="Q2849" i="1"/>
  <c r="P2849" i="1"/>
  <c r="R2848" i="1"/>
  <c r="Q2848" i="1"/>
  <c r="P2848" i="1"/>
  <c r="R2847" i="1"/>
  <c r="Q2847" i="1"/>
  <c r="P2847" i="1"/>
  <c r="R2846" i="1"/>
  <c r="Q2846" i="1"/>
  <c r="P2846" i="1"/>
  <c r="R2845" i="1"/>
  <c r="Q2845" i="1"/>
  <c r="P2845" i="1"/>
  <c r="R2844" i="1"/>
  <c r="Q2844" i="1"/>
  <c r="P2844" i="1"/>
  <c r="R2843" i="1"/>
  <c r="Q2843" i="1"/>
  <c r="P2843" i="1"/>
  <c r="R2842" i="1"/>
  <c r="Q2842" i="1"/>
  <c r="P2842" i="1"/>
  <c r="R2841" i="1"/>
  <c r="Q2841" i="1"/>
  <c r="P2841" i="1"/>
  <c r="R2840" i="1"/>
  <c r="Q2840" i="1"/>
  <c r="P2840" i="1"/>
  <c r="R2839" i="1"/>
  <c r="Q2839" i="1"/>
  <c r="P2839" i="1"/>
  <c r="R2838" i="1"/>
  <c r="Q2838" i="1"/>
  <c r="P2838" i="1"/>
  <c r="R2837" i="1"/>
  <c r="Q2837" i="1"/>
  <c r="P2837" i="1"/>
  <c r="R2836" i="1"/>
  <c r="Q2836" i="1"/>
  <c r="P2836" i="1"/>
  <c r="R2835" i="1"/>
  <c r="Q2835" i="1"/>
  <c r="P2835" i="1"/>
  <c r="R2834" i="1"/>
  <c r="Q2834" i="1"/>
  <c r="P2834" i="1"/>
  <c r="R2833" i="1"/>
  <c r="Q2833" i="1"/>
  <c r="P2833" i="1"/>
  <c r="R2832" i="1"/>
  <c r="Q2832" i="1"/>
  <c r="P2832" i="1"/>
  <c r="R2831" i="1"/>
  <c r="Q2831" i="1"/>
  <c r="P2831" i="1"/>
  <c r="R2830" i="1"/>
  <c r="Q2830" i="1"/>
  <c r="P2830" i="1"/>
  <c r="R2829" i="1"/>
  <c r="Q2829" i="1"/>
  <c r="P2829" i="1"/>
  <c r="R2828" i="1"/>
  <c r="Q2828" i="1"/>
  <c r="P2828" i="1"/>
  <c r="R2827" i="1"/>
  <c r="Q2827" i="1"/>
  <c r="P2827" i="1"/>
  <c r="R2826" i="1"/>
  <c r="Q2826" i="1"/>
  <c r="P2826" i="1"/>
  <c r="R2825" i="1"/>
  <c r="Q2825" i="1"/>
  <c r="P2825" i="1"/>
  <c r="R2824" i="1"/>
  <c r="Q2824" i="1"/>
  <c r="P2824" i="1"/>
  <c r="R2823" i="1"/>
  <c r="Q2823" i="1"/>
  <c r="P2823" i="1"/>
  <c r="R2822" i="1"/>
  <c r="Q2822" i="1"/>
  <c r="P2822" i="1"/>
  <c r="R2821" i="1"/>
  <c r="Q2821" i="1"/>
  <c r="P2821" i="1"/>
  <c r="R2820" i="1"/>
  <c r="Q2820" i="1"/>
  <c r="P2820" i="1"/>
  <c r="R2819" i="1"/>
  <c r="Q2819" i="1"/>
  <c r="P2819" i="1"/>
  <c r="R2818" i="1"/>
  <c r="Q2818" i="1"/>
  <c r="P2818" i="1"/>
  <c r="R2817" i="1"/>
  <c r="Q2817" i="1"/>
  <c r="P2817" i="1"/>
  <c r="R2816" i="1"/>
  <c r="Q2816" i="1"/>
  <c r="P2816" i="1"/>
  <c r="R2815" i="1"/>
  <c r="Q2815" i="1"/>
  <c r="P2815" i="1"/>
  <c r="R2814" i="1"/>
  <c r="Q2814" i="1"/>
  <c r="P2814" i="1"/>
  <c r="R2813" i="1"/>
  <c r="Q2813" i="1"/>
  <c r="P2813" i="1"/>
  <c r="R2812" i="1"/>
  <c r="Q2812" i="1"/>
  <c r="P2812" i="1"/>
  <c r="R2811" i="1"/>
  <c r="Q2811" i="1"/>
  <c r="P2811" i="1"/>
  <c r="R2810" i="1"/>
  <c r="Q2810" i="1"/>
  <c r="P2810" i="1"/>
  <c r="R2809" i="1"/>
  <c r="Q2809" i="1"/>
  <c r="P2809" i="1"/>
  <c r="R2808" i="1"/>
  <c r="Q2808" i="1"/>
  <c r="P2808" i="1"/>
  <c r="R2807" i="1"/>
  <c r="Q2807" i="1"/>
  <c r="P2807" i="1"/>
  <c r="R2806" i="1"/>
  <c r="Q2806" i="1"/>
  <c r="P2806" i="1"/>
  <c r="R2805" i="1"/>
  <c r="Q2805" i="1"/>
  <c r="P2805" i="1"/>
  <c r="R2804" i="1"/>
  <c r="Q2804" i="1"/>
  <c r="P2804" i="1"/>
  <c r="R2803" i="1"/>
  <c r="Q2803" i="1"/>
  <c r="P2803" i="1"/>
  <c r="R2802" i="1"/>
  <c r="Q2802" i="1"/>
  <c r="P2802" i="1"/>
  <c r="R2801" i="1"/>
  <c r="Q2801" i="1"/>
  <c r="P2801" i="1"/>
  <c r="R2800" i="1"/>
  <c r="Q2800" i="1"/>
  <c r="P2800" i="1"/>
  <c r="R2799" i="1"/>
  <c r="Q2799" i="1"/>
  <c r="P2799" i="1"/>
  <c r="R2798" i="1"/>
  <c r="Q2798" i="1"/>
  <c r="P2798" i="1"/>
  <c r="R2797" i="1"/>
  <c r="Q2797" i="1"/>
  <c r="P2797" i="1"/>
  <c r="R2796" i="1"/>
  <c r="Q2796" i="1"/>
  <c r="P2796" i="1"/>
  <c r="R2795" i="1"/>
  <c r="Q2795" i="1"/>
  <c r="P2795" i="1"/>
  <c r="R2794" i="1"/>
  <c r="Q2794" i="1"/>
  <c r="P2794" i="1"/>
  <c r="R2793" i="1"/>
  <c r="Q2793" i="1"/>
  <c r="P2793" i="1"/>
  <c r="R2792" i="1"/>
  <c r="Q2792" i="1"/>
  <c r="P2792" i="1"/>
  <c r="R2791" i="1"/>
  <c r="Q2791" i="1"/>
  <c r="P2791" i="1"/>
  <c r="R2790" i="1"/>
  <c r="Q2790" i="1"/>
  <c r="P2790" i="1"/>
  <c r="R2789" i="1"/>
  <c r="Q2789" i="1"/>
  <c r="P2789" i="1"/>
  <c r="R2788" i="1"/>
  <c r="Q2788" i="1"/>
  <c r="P2788" i="1"/>
  <c r="R2787" i="1"/>
  <c r="Q2787" i="1"/>
  <c r="P2787" i="1"/>
  <c r="R2786" i="1"/>
  <c r="Q2786" i="1"/>
  <c r="P2786" i="1"/>
  <c r="R2785" i="1"/>
  <c r="Q2785" i="1"/>
  <c r="P2785" i="1"/>
  <c r="R2784" i="1"/>
  <c r="Q2784" i="1"/>
  <c r="P2784" i="1"/>
  <c r="R2783" i="1"/>
  <c r="Q2783" i="1"/>
  <c r="P2783" i="1"/>
  <c r="R2782" i="1"/>
  <c r="Q2782" i="1"/>
  <c r="P2782" i="1"/>
  <c r="R2781" i="1"/>
  <c r="Q2781" i="1"/>
  <c r="P2781" i="1"/>
  <c r="R2780" i="1"/>
  <c r="Q2780" i="1"/>
  <c r="P2780" i="1"/>
  <c r="R2779" i="1"/>
  <c r="Q2779" i="1"/>
  <c r="P2779" i="1"/>
  <c r="R2778" i="1"/>
  <c r="Q2778" i="1"/>
  <c r="P2778" i="1"/>
  <c r="R2777" i="1"/>
  <c r="Q2777" i="1"/>
  <c r="P2777" i="1"/>
  <c r="R2776" i="1"/>
  <c r="Q2776" i="1"/>
  <c r="P2776" i="1"/>
  <c r="R2775" i="1"/>
  <c r="Q2775" i="1"/>
  <c r="P2775" i="1"/>
  <c r="R2774" i="1"/>
  <c r="Q2774" i="1"/>
  <c r="P2774" i="1"/>
  <c r="R2773" i="1"/>
  <c r="Q2773" i="1"/>
  <c r="P2773" i="1"/>
  <c r="R2772" i="1"/>
  <c r="Q2772" i="1"/>
  <c r="P2772" i="1"/>
  <c r="R2771" i="1"/>
  <c r="Q2771" i="1"/>
  <c r="P2771" i="1"/>
  <c r="R2770" i="1"/>
  <c r="Q2770" i="1"/>
  <c r="P2770" i="1"/>
  <c r="R2769" i="1"/>
  <c r="Q2769" i="1"/>
  <c r="P2769" i="1"/>
  <c r="R2768" i="1"/>
  <c r="Q2768" i="1"/>
  <c r="P2768" i="1"/>
  <c r="R2767" i="1"/>
  <c r="Q2767" i="1"/>
  <c r="P2767" i="1"/>
  <c r="R2766" i="1"/>
  <c r="Q2766" i="1"/>
  <c r="P2766" i="1"/>
  <c r="R2765" i="1"/>
  <c r="Q2765" i="1"/>
  <c r="P2765" i="1"/>
  <c r="R2764" i="1"/>
  <c r="Q2764" i="1"/>
  <c r="P2764" i="1"/>
  <c r="R2763" i="1"/>
  <c r="Q2763" i="1"/>
  <c r="P2763" i="1"/>
  <c r="R2762" i="1"/>
  <c r="Q2762" i="1"/>
  <c r="P2762" i="1"/>
  <c r="R2761" i="1"/>
  <c r="Q2761" i="1"/>
  <c r="P2761" i="1"/>
  <c r="R2760" i="1"/>
  <c r="Q2760" i="1"/>
  <c r="P2760" i="1"/>
  <c r="R2759" i="1"/>
  <c r="Q2759" i="1"/>
  <c r="P2759" i="1"/>
  <c r="R2758" i="1"/>
  <c r="Q2758" i="1"/>
  <c r="P2758" i="1"/>
  <c r="R2757" i="1"/>
  <c r="Q2757" i="1"/>
  <c r="P2757" i="1"/>
  <c r="R2756" i="1"/>
  <c r="Q2756" i="1"/>
  <c r="P2756" i="1"/>
  <c r="R2755" i="1"/>
  <c r="Q2755" i="1"/>
  <c r="P2755" i="1"/>
  <c r="R2754" i="1"/>
  <c r="Q2754" i="1"/>
  <c r="P2754" i="1"/>
  <c r="R2753" i="1"/>
  <c r="Q2753" i="1"/>
  <c r="P2753" i="1"/>
  <c r="R2752" i="1"/>
  <c r="Q2752" i="1"/>
  <c r="P2752" i="1"/>
  <c r="R2751" i="1"/>
  <c r="Q2751" i="1"/>
  <c r="P2751" i="1"/>
  <c r="R2750" i="1"/>
  <c r="Q2750" i="1"/>
  <c r="P2750" i="1"/>
  <c r="R2749" i="1"/>
  <c r="Q2749" i="1"/>
  <c r="P2749" i="1"/>
  <c r="R2748" i="1"/>
  <c r="Q2748" i="1"/>
  <c r="P2748" i="1"/>
  <c r="R2747" i="1"/>
  <c r="Q2747" i="1"/>
  <c r="P2747" i="1"/>
  <c r="R2746" i="1"/>
  <c r="Q2746" i="1"/>
  <c r="P2746" i="1"/>
  <c r="R2745" i="1"/>
  <c r="Q2745" i="1"/>
  <c r="P2745" i="1"/>
  <c r="R2744" i="1"/>
  <c r="Q2744" i="1"/>
  <c r="P2744" i="1"/>
  <c r="R2743" i="1"/>
  <c r="Q2743" i="1"/>
  <c r="P2743" i="1"/>
  <c r="R2742" i="1"/>
  <c r="Q2742" i="1"/>
  <c r="P2742" i="1"/>
  <c r="R2741" i="1"/>
  <c r="Q2741" i="1"/>
  <c r="P2741" i="1"/>
  <c r="R2740" i="1"/>
  <c r="Q2740" i="1"/>
  <c r="P2740" i="1"/>
  <c r="R2739" i="1"/>
  <c r="Q2739" i="1"/>
  <c r="P2739" i="1"/>
  <c r="R2738" i="1"/>
  <c r="Q2738" i="1"/>
  <c r="P2738" i="1"/>
  <c r="R2737" i="1"/>
  <c r="Q2737" i="1"/>
  <c r="P2737" i="1"/>
  <c r="R2736" i="1"/>
  <c r="Q2736" i="1"/>
  <c r="P2736" i="1"/>
  <c r="R2735" i="1"/>
  <c r="Q2735" i="1"/>
  <c r="P2735" i="1"/>
  <c r="R2734" i="1"/>
  <c r="Q2734" i="1"/>
  <c r="P2734" i="1"/>
  <c r="R2733" i="1"/>
  <c r="Q2733" i="1"/>
  <c r="P2733" i="1"/>
  <c r="R2732" i="1"/>
  <c r="Q2732" i="1"/>
  <c r="P2732" i="1"/>
  <c r="R2731" i="1"/>
  <c r="Q2731" i="1"/>
  <c r="P2731" i="1"/>
  <c r="R2730" i="1"/>
  <c r="Q2730" i="1"/>
  <c r="P2730" i="1"/>
  <c r="R2729" i="1"/>
  <c r="Q2729" i="1"/>
  <c r="P2729" i="1"/>
  <c r="R2728" i="1"/>
  <c r="Q2728" i="1"/>
  <c r="P2728" i="1"/>
  <c r="R2727" i="1"/>
  <c r="Q2727" i="1"/>
  <c r="P2727" i="1"/>
  <c r="R2726" i="1"/>
  <c r="Q2726" i="1"/>
  <c r="P2726" i="1"/>
  <c r="R2725" i="1"/>
  <c r="Q2725" i="1"/>
  <c r="P2725" i="1"/>
  <c r="R2724" i="1"/>
  <c r="Q2724" i="1"/>
  <c r="P2724" i="1"/>
  <c r="R2723" i="1"/>
  <c r="Q2723" i="1"/>
  <c r="P2723" i="1"/>
  <c r="R2722" i="1"/>
  <c r="Q2722" i="1"/>
  <c r="P2722" i="1"/>
  <c r="R2721" i="1"/>
  <c r="Q2721" i="1"/>
  <c r="P2721" i="1"/>
  <c r="R2720" i="1"/>
  <c r="Q2720" i="1"/>
  <c r="P2720" i="1"/>
  <c r="R2719" i="1"/>
  <c r="Q2719" i="1"/>
  <c r="P2719" i="1"/>
  <c r="R2718" i="1"/>
  <c r="Q2718" i="1"/>
  <c r="P2718" i="1"/>
  <c r="R2717" i="1"/>
  <c r="Q2717" i="1"/>
  <c r="P2717" i="1"/>
  <c r="R2716" i="1"/>
  <c r="Q2716" i="1"/>
  <c r="P2716" i="1"/>
  <c r="R2715" i="1"/>
  <c r="Q2715" i="1"/>
  <c r="P2715" i="1"/>
  <c r="R2714" i="1"/>
  <c r="Q2714" i="1"/>
  <c r="P2714" i="1"/>
  <c r="R2713" i="1"/>
  <c r="Q2713" i="1"/>
  <c r="P2713" i="1"/>
  <c r="R2712" i="1"/>
  <c r="Q2712" i="1"/>
  <c r="P2712" i="1"/>
  <c r="R2711" i="1"/>
  <c r="Q2711" i="1"/>
  <c r="P2711" i="1"/>
  <c r="R2710" i="1"/>
  <c r="Q2710" i="1"/>
  <c r="P2710" i="1"/>
  <c r="R2709" i="1"/>
  <c r="Q2709" i="1"/>
  <c r="P2709" i="1"/>
  <c r="R2708" i="1"/>
  <c r="Q2708" i="1"/>
  <c r="P2708" i="1"/>
  <c r="R2707" i="1"/>
  <c r="Q2707" i="1"/>
  <c r="P2707" i="1"/>
  <c r="R2706" i="1"/>
  <c r="Q2706" i="1"/>
  <c r="P2706" i="1"/>
  <c r="R2705" i="1"/>
  <c r="Q2705" i="1"/>
  <c r="P2705" i="1"/>
  <c r="R2704" i="1"/>
  <c r="Q2704" i="1"/>
  <c r="P2704" i="1"/>
  <c r="R2703" i="1"/>
  <c r="Q2703" i="1"/>
  <c r="P2703" i="1"/>
  <c r="R2702" i="1"/>
  <c r="Q2702" i="1"/>
  <c r="P2702" i="1"/>
  <c r="R2701" i="1"/>
  <c r="Q2701" i="1"/>
  <c r="P2701" i="1"/>
  <c r="R2700" i="1"/>
  <c r="Q2700" i="1"/>
  <c r="P2700" i="1"/>
  <c r="R2699" i="1"/>
  <c r="Q2699" i="1"/>
  <c r="P2699" i="1"/>
  <c r="R2698" i="1"/>
  <c r="Q2698" i="1"/>
  <c r="P2698" i="1"/>
  <c r="R2697" i="1"/>
  <c r="Q2697" i="1"/>
  <c r="P2697" i="1"/>
  <c r="R2696" i="1"/>
  <c r="Q2696" i="1"/>
  <c r="P2696" i="1"/>
  <c r="R2695" i="1"/>
  <c r="Q2695" i="1"/>
  <c r="P2695" i="1"/>
  <c r="R2694" i="1"/>
  <c r="Q2694" i="1"/>
  <c r="P2694" i="1"/>
  <c r="R2693" i="1"/>
  <c r="Q2693" i="1"/>
  <c r="P2693" i="1"/>
  <c r="R2692" i="1"/>
  <c r="Q2692" i="1"/>
  <c r="P2692" i="1"/>
  <c r="R2691" i="1"/>
  <c r="Q2691" i="1"/>
  <c r="P2691" i="1"/>
  <c r="R2690" i="1"/>
  <c r="Q2690" i="1"/>
  <c r="P2690" i="1"/>
  <c r="R2689" i="1"/>
  <c r="Q2689" i="1"/>
  <c r="P2689" i="1"/>
  <c r="R2688" i="1"/>
  <c r="Q2688" i="1"/>
  <c r="P2688" i="1"/>
  <c r="R2687" i="1"/>
  <c r="Q2687" i="1"/>
  <c r="P2687" i="1"/>
  <c r="R2686" i="1"/>
  <c r="Q2686" i="1"/>
  <c r="P2686" i="1"/>
  <c r="R2685" i="1"/>
  <c r="Q2685" i="1"/>
  <c r="P2685" i="1"/>
  <c r="R2684" i="1"/>
  <c r="Q2684" i="1"/>
  <c r="P2684" i="1"/>
  <c r="R2683" i="1"/>
  <c r="Q2683" i="1"/>
  <c r="P2683" i="1"/>
  <c r="R2682" i="1"/>
  <c r="Q2682" i="1"/>
  <c r="P2682" i="1"/>
  <c r="R2681" i="1"/>
  <c r="Q2681" i="1"/>
  <c r="P2681" i="1"/>
  <c r="R2680" i="1"/>
  <c r="Q2680" i="1"/>
  <c r="P2680" i="1"/>
  <c r="R2679" i="1"/>
  <c r="Q2679" i="1"/>
  <c r="P2679" i="1"/>
  <c r="R2678" i="1"/>
  <c r="Q2678" i="1"/>
  <c r="P2678" i="1"/>
  <c r="R2677" i="1"/>
  <c r="Q2677" i="1"/>
  <c r="P2677" i="1"/>
  <c r="R2676" i="1"/>
  <c r="Q2676" i="1"/>
  <c r="P2676" i="1"/>
  <c r="R2675" i="1"/>
  <c r="Q2675" i="1"/>
  <c r="P2675" i="1"/>
  <c r="R2674" i="1"/>
  <c r="Q2674" i="1"/>
  <c r="P2674" i="1"/>
  <c r="R2673" i="1"/>
  <c r="Q2673" i="1"/>
  <c r="P2673" i="1"/>
  <c r="R2672" i="1"/>
  <c r="Q2672" i="1"/>
  <c r="P2672" i="1"/>
  <c r="R2671" i="1"/>
  <c r="Q2671" i="1"/>
  <c r="P2671" i="1"/>
  <c r="R2670" i="1"/>
  <c r="Q2670" i="1"/>
  <c r="P2670" i="1"/>
  <c r="R2669" i="1"/>
  <c r="Q2669" i="1"/>
  <c r="P2669" i="1"/>
  <c r="R2668" i="1"/>
  <c r="Q2668" i="1"/>
  <c r="P2668" i="1"/>
  <c r="R2667" i="1"/>
  <c r="Q2667" i="1"/>
  <c r="P2667" i="1"/>
  <c r="R2666" i="1"/>
  <c r="Q2666" i="1"/>
  <c r="P2666" i="1"/>
  <c r="R2665" i="1"/>
  <c r="Q2665" i="1"/>
  <c r="P2665" i="1"/>
  <c r="R2664" i="1"/>
  <c r="Q2664" i="1"/>
  <c r="P2664" i="1"/>
  <c r="R2663" i="1"/>
  <c r="Q2663" i="1"/>
  <c r="P2663" i="1"/>
  <c r="R2662" i="1"/>
  <c r="Q2662" i="1"/>
  <c r="P2662" i="1"/>
  <c r="R2661" i="1"/>
  <c r="Q2661" i="1"/>
  <c r="P2661" i="1"/>
  <c r="R2660" i="1"/>
  <c r="Q2660" i="1"/>
  <c r="P2660" i="1"/>
  <c r="R2659" i="1"/>
  <c r="Q2659" i="1"/>
  <c r="P2659" i="1"/>
  <c r="R2658" i="1"/>
  <c r="Q2658" i="1"/>
  <c r="P2658" i="1"/>
  <c r="R2657" i="1"/>
  <c r="Q2657" i="1"/>
  <c r="P2657" i="1"/>
  <c r="R2656" i="1"/>
  <c r="Q2656" i="1"/>
  <c r="P2656" i="1"/>
  <c r="R2655" i="1"/>
  <c r="Q2655" i="1"/>
  <c r="P2655" i="1"/>
  <c r="R2654" i="1"/>
  <c r="Q2654" i="1"/>
  <c r="P2654" i="1"/>
  <c r="R2653" i="1"/>
  <c r="Q2653" i="1"/>
  <c r="P2653" i="1"/>
  <c r="R2652" i="1"/>
  <c r="Q2652" i="1"/>
  <c r="P2652" i="1"/>
  <c r="R2651" i="1"/>
  <c r="Q2651" i="1"/>
  <c r="P2651" i="1"/>
  <c r="R2650" i="1"/>
  <c r="Q2650" i="1"/>
  <c r="P2650" i="1"/>
  <c r="R2649" i="1"/>
  <c r="Q2649" i="1"/>
  <c r="P2649" i="1"/>
  <c r="R2648" i="1"/>
  <c r="Q2648" i="1"/>
  <c r="P2648" i="1"/>
  <c r="R2647" i="1"/>
  <c r="Q2647" i="1"/>
  <c r="P2647" i="1"/>
  <c r="R2646" i="1"/>
  <c r="Q2646" i="1"/>
  <c r="P2646" i="1"/>
  <c r="R2645" i="1"/>
  <c r="Q2645" i="1"/>
  <c r="P2645" i="1"/>
  <c r="R2644" i="1"/>
  <c r="Q2644" i="1"/>
  <c r="P2644" i="1"/>
  <c r="R2643" i="1"/>
  <c r="Q2643" i="1"/>
  <c r="P2643" i="1"/>
  <c r="R2642" i="1"/>
  <c r="Q2642" i="1"/>
  <c r="P2642" i="1"/>
  <c r="R2641" i="1"/>
  <c r="Q2641" i="1"/>
  <c r="P2641" i="1"/>
  <c r="R2640" i="1"/>
  <c r="Q2640" i="1"/>
  <c r="P2640" i="1"/>
  <c r="R2639" i="1"/>
  <c r="Q2639" i="1"/>
  <c r="P2639" i="1"/>
  <c r="R2638" i="1"/>
  <c r="Q2638" i="1"/>
  <c r="P2638" i="1"/>
  <c r="R2637" i="1"/>
  <c r="Q2637" i="1"/>
  <c r="P2637" i="1"/>
  <c r="R2636" i="1"/>
  <c r="Q2636" i="1"/>
  <c r="P2636" i="1"/>
  <c r="R2635" i="1"/>
  <c r="Q2635" i="1"/>
  <c r="P2635" i="1"/>
  <c r="R2634" i="1"/>
  <c r="Q2634" i="1"/>
  <c r="P2634" i="1"/>
  <c r="R2633" i="1"/>
  <c r="Q2633" i="1"/>
  <c r="P2633" i="1"/>
  <c r="R2632" i="1"/>
  <c r="Q2632" i="1"/>
  <c r="P2632" i="1"/>
  <c r="R2631" i="1"/>
  <c r="Q2631" i="1"/>
  <c r="P2631" i="1"/>
  <c r="R2630" i="1"/>
  <c r="Q2630" i="1"/>
  <c r="P2630" i="1"/>
  <c r="R2629" i="1"/>
  <c r="Q2629" i="1"/>
  <c r="P2629" i="1"/>
  <c r="R2628" i="1"/>
  <c r="Q2628" i="1"/>
  <c r="P2628" i="1"/>
  <c r="R2627" i="1"/>
  <c r="Q2627" i="1"/>
  <c r="P2627" i="1"/>
  <c r="R2626" i="1"/>
  <c r="Q2626" i="1"/>
  <c r="P2626" i="1"/>
  <c r="R2625" i="1"/>
  <c r="Q2625" i="1"/>
  <c r="P2625" i="1"/>
  <c r="R2624" i="1"/>
  <c r="Q2624" i="1"/>
  <c r="P2624" i="1"/>
  <c r="R2623" i="1"/>
  <c r="Q2623" i="1"/>
  <c r="P2623" i="1"/>
  <c r="R2622" i="1"/>
  <c r="Q2622" i="1"/>
  <c r="P2622" i="1"/>
  <c r="R2621" i="1"/>
  <c r="Q2621" i="1"/>
  <c r="P2621" i="1"/>
  <c r="R2620" i="1"/>
  <c r="Q2620" i="1"/>
  <c r="P2620" i="1"/>
  <c r="R2619" i="1"/>
  <c r="Q2619" i="1"/>
  <c r="P2619" i="1"/>
  <c r="R2618" i="1"/>
  <c r="Q2618" i="1"/>
  <c r="P2618" i="1"/>
  <c r="R2617" i="1"/>
  <c r="Q2617" i="1"/>
  <c r="P2617" i="1"/>
  <c r="R2616" i="1"/>
  <c r="Q2616" i="1"/>
  <c r="P2616" i="1"/>
  <c r="R2615" i="1"/>
  <c r="Q2615" i="1"/>
  <c r="P2615" i="1"/>
  <c r="R2614" i="1"/>
  <c r="Q2614" i="1"/>
  <c r="P2614" i="1"/>
  <c r="R2613" i="1"/>
  <c r="Q2613" i="1"/>
  <c r="P2613" i="1"/>
  <c r="R2612" i="1"/>
  <c r="Q2612" i="1"/>
  <c r="P2612" i="1"/>
  <c r="R2611" i="1"/>
  <c r="Q2611" i="1"/>
  <c r="P2611" i="1"/>
  <c r="R2610" i="1"/>
  <c r="Q2610" i="1"/>
  <c r="P2610" i="1"/>
  <c r="R2609" i="1"/>
  <c r="Q2609" i="1"/>
  <c r="P2609" i="1"/>
  <c r="R2608" i="1"/>
  <c r="Q2608" i="1"/>
  <c r="P2608" i="1"/>
  <c r="R2607" i="1"/>
  <c r="Q2607" i="1"/>
  <c r="P2607" i="1"/>
  <c r="R2606" i="1"/>
  <c r="Q2606" i="1"/>
  <c r="P2606" i="1"/>
  <c r="R2605" i="1"/>
  <c r="Q2605" i="1"/>
  <c r="P2605" i="1"/>
  <c r="R2604" i="1"/>
  <c r="Q2604" i="1"/>
  <c r="P2604" i="1"/>
  <c r="R2603" i="1"/>
  <c r="Q2603" i="1"/>
  <c r="P2603" i="1"/>
  <c r="R2602" i="1"/>
  <c r="Q2602" i="1"/>
  <c r="P2602" i="1"/>
  <c r="R2601" i="1"/>
  <c r="Q2601" i="1"/>
  <c r="P2601" i="1"/>
  <c r="R2600" i="1"/>
  <c r="Q2600" i="1"/>
  <c r="P2600" i="1"/>
  <c r="R2599" i="1"/>
  <c r="Q2599" i="1"/>
  <c r="P2599" i="1"/>
  <c r="R2598" i="1"/>
  <c r="Q2598" i="1"/>
  <c r="P2598" i="1"/>
  <c r="R2597" i="1"/>
  <c r="Q2597" i="1"/>
  <c r="P2597" i="1"/>
  <c r="R2596" i="1"/>
  <c r="Q2596" i="1"/>
  <c r="P2596" i="1"/>
  <c r="R2595" i="1"/>
  <c r="Q2595" i="1"/>
  <c r="P2595" i="1"/>
  <c r="R2594" i="1"/>
  <c r="Q2594" i="1"/>
  <c r="P2594" i="1"/>
  <c r="R2593" i="1"/>
  <c r="Q2593" i="1"/>
  <c r="P2593" i="1"/>
  <c r="R2592" i="1"/>
  <c r="Q2592" i="1"/>
  <c r="P2592" i="1"/>
  <c r="R2591" i="1"/>
  <c r="Q2591" i="1"/>
  <c r="P2591" i="1"/>
  <c r="R2590" i="1"/>
  <c r="Q2590" i="1"/>
  <c r="P2590" i="1"/>
  <c r="R2589" i="1"/>
  <c r="Q2589" i="1"/>
  <c r="P2589" i="1"/>
  <c r="R2588" i="1"/>
  <c r="Q2588" i="1"/>
  <c r="P2588" i="1"/>
  <c r="R2587" i="1"/>
  <c r="Q2587" i="1"/>
  <c r="P2587" i="1"/>
  <c r="R2586" i="1"/>
  <c r="Q2586" i="1"/>
  <c r="P2586" i="1"/>
  <c r="R2585" i="1"/>
  <c r="Q2585" i="1"/>
  <c r="P2585" i="1"/>
  <c r="R2584" i="1"/>
  <c r="Q2584" i="1"/>
  <c r="P2584" i="1"/>
  <c r="R2583" i="1"/>
  <c r="Q2583" i="1"/>
  <c r="P2583" i="1"/>
  <c r="R2582" i="1"/>
  <c r="Q2582" i="1"/>
  <c r="P2582" i="1"/>
  <c r="R2581" i="1"/>
  <c r="Q2581" i="1"/>
  <c r="P2581" i="1"/>
  <c r="R2580" i="1"/>
  <c r="Q2580" i="1"/>
  <c r="P2580" i="1"/>
  <c r="R2579" i="1"/>
  <c r="Q2579" i="1"/>
  <c r="P2579" i="1"/>
  <c r="R2578" i="1"/>
  <c r="Q2578" i="1"/>
  <c r="P2578" i="1"/>
  <c r="R2577" i="1"/>
  <c r="Q2577" i="1"/>
  <c r="P2577" i="1"/>
  <c r="R2576" i="1"/>
  <c r="Q2576" i="1"/>
  <c r="P2576" i="1"/>
  <c r="R2575" i="1"/>
  <c r="Q2575" i="1"/>
  <c r="P2575" i="1"/>
  <c r="R2574" i="1"/>
  <c r="Q2574" i="1"/>
  <c r="P2574" i="1"/>
  <c r="R2573" i="1"/>
  <c r="Q2573" i="1"/>
  <c r="P2573" i="1"/>
  <c r="R2572" i="1"/>
  <c r="Q2572" i="1"/>
  <c r="P2572" i="1"/>
  <c r="R2571" i="1"/>
  <c r="Q2571" i="1"/>
  <c r="P2571" i="1"/>
  <c r="R2570" i="1"/>
  <c r="Q2570" i="1"/>
  <c r="P2570" i="1"/>
  <c r="R2569" i="1"/>
  <c r="Q2569" i="1"/>
  <c r="P2569" i="1"/>
  <c r="R2568" i="1"/>
  <c r="Q2568" i="1"/>
  <c r="P2568" i="1"/>
  <c r="R2567" i="1"/>
  <c r="Q2567" i="1"/>
  <c r="P2567" i="1"/>
  <c r="R2566" i="1"/>
  <c r="Q2566" i="1"/>
  <c r="P2566" i="1"/>
  <c r="R2565" i="1"/>
  <c r="Q2565" i="1"/>
  <c r="P2565" i="1"/>
  <c r="R2564" i="1"/>
  <c r="Q2564" i="1"/>
  <c r="P2564" i="1"/>
  <c r="R2563" i="1"/>
  <c r="Q2563" i="1"/>
  <c r="P2563" i="1"/>
  <c r="R2562" i="1"/>
  <c r="Q2562" i="1"/>
  <c r="P2562" i="1"/>
  <c r="R2561" i="1"/>
  <c r="Q2561" i="1"/>
  <c r="P2561" i="1"/>
  <c r="R2560" i="1"/>
  <c r="Q2560" i="1"/>
  <c r="P2560" i="1"/>
  <c r="R2559" i="1"/>
  <c r="Q2559" i="1"/>
  <c r="P2559" i="1"/>
  <c r="R2558" i="1"/>
  <c r="Q2558" i="1"/>
  <c r="P2558" i="1"/>
  <c r="R2557" i="1"/>
  <c r="Q2557" i="1"/>
  <c r="P2557" i="1"/>
  <c r="R2556" i="1"/>
  <c r="Q2556" i="1"/>
  <c r="P2556" i="1"/>
  <c r="R2555" i="1"/>
  <c r="Q2555" i="1"/>
  <c r="P2555" i="1"/>
  <c r="R2554" i="1"/>
  <c r="Q2554" i="1"/>
  <c r="P2554" i="1"/>
  <c r="R2553" i="1"/>
  <c r="Q2553" i="1"/>
  <c r="P2553" i="1"/>
  <c r="R2552" i="1"/>
  <c r="Q2552" i="1"/>
  <c r="P2552" i="1"/>
  <c r="R2551" i="1"/>
  <c r="Q2551" i="1"/>
  <c r="P2551" i="1"/>
  <c r="R2550" i="1"/>
  <c r="Q2550" i="1"/>
  <c r="P2550" i="1"/>
  <c r="R2549" i="1"/>
  <c r="Q2549" i="1"/>
  <c r="P2549" i="1"/>
  <c r="R2548" i="1"/>
  <c r="Q2548" i="1"/>
  <c r="P2548" i="1"/>
  <c r="R2547" i="1"/>
  <c r="Q2547" i="1"/>
  <c r="P2547" i="1"/>
  <c r="R2546" i="1"/>
  <c r="Q2546" i="1"/>
  <c r="P2546" i="1"/>
  <c r="R2545" i="1"/>
  <c r="Q2545" i="1"/>
  <c r="P2545" i="1"/>
  <c r="R2544" i="1"/>
  <c r="Q2544" i="1"/>
  <c r="P2544" i="1"/>
  <c r="R2543" i="1"/>
  <c r="Q2543" i="1"/>
  <c r="P2543" i="1"/>
  <c r="R2542" i="1"/>
  <c r="Q2542" i="1"/>
  <c r="P2542" i="1"/>
  <c r="R2541" i="1"/>
  <c r="Q2541" i="1"/>
  <c r="P2541" i="1"/>
  <c r="R2540" i="1"/>
  <c r="Q2540" i="1"/>
  <c r="P2540" i="1"/>
  <c r="R2539" i="1"/>
  <c r="Q2539" i="1"/>
  <c r="P2539" i="1"/>
  <c r="R2538" i="1"/>
  <c r="Q2538" i="1"/>
  <c r="P2538" i="1"/>
  <c r="R2537" i="1"/>
  <c r="Q2537" i="1"/>
  <c r="P2537" i="1"/>
  <c r="R2536" i="1"/>
  <c r="Q2536" i="1"/>
  <c r="P2536" i="1"/>
  <c r="R2535" i="1"/>
  <c r="Q2535" i="1"/>
  <c r="P2535" i="1"/>
  <c r="R2534" i="1"/>
  <c r="Q2534" i="1"/>
  <c r="P2534" i="1"/>
  <c r="R2533" i="1"/>
  <c r="Q2533" i="1"/>
  <c r="P2533" i="1"/>
  <c r="R2532" i="1"/>
  <c r="Q2532" i="1"/>
  <c r="P2532" i="1"/>
  <c r="R2531" i="1"/>
  <c r="Q2531" i="1"/>
  <c r="P2531" i="1"/>
  <c r="R2530" i="1"/>
  <c r="Q2530" i="1"/>
  <c r="P2530" i="1"/>
  <c r="R2529" i="1"/>
  <c r="Q2529" i="1"/>
  <c r="P2529" i="1"/>
  <c r="R2528" i="1"/>
  <c r="Q2528" i="1"/>
  <c r="P2528" i="1"/>
  <c r="R2527" i="1"/>
  <c r="Q2527" i="1"/>
  <c r="P2527" i="1"/>
  <c r="R2526" i="1"/>
  <c r="Q2526" i="1"/>
  <c r="P2526" i="1"/>
  <c r="R2525" i="1"/>
  <c r="Q2525" i="1"/>
  <c r="P2525" i="1"/>
  <c r="R2524" i="1"/>
  <c r="Q2524" i="1"/>
  <c r="P2524" i="1"/>
  <c r="R2523" i="1"/>
  <c r="Q2523" i="1"/>
  <c r="P2523" i="1"/>
  <c r="R2522" i="1"/>
  <c r="Q2522" i="1"/>
  <c r="P2522" i="1"/>
  <c r="R2521" i="1"/>
  <c r="Q2521" i="1"/>
  <c r="P2521" i="1"/>
  <c r="R2520" i="1"/>
  <c r="Q2520" i="1"/>
  <c r="P2520" i="1"/>
  <c r="R2519" i="1"/>
  <c r="Q2519" i="1"/>
  <c r="P2519" i="1"/>
  <c r="R2518" i="1"/>
  <c r="Q2518" i="1"/>
  <c r="P2518" i="1"/>
  <c r="R2517" i="1"/>
  <c r="Q2517" i="1"/>
  <c r="P2517" i="1"/>
  <c r="R2516" i="1"/>
  <c r="Q2516" i="1"/>
  <c r="P2516" i="1"/>
  <c r="R2515" i="1"/>
  <c r="Q2515" i="1"/>
  <c r="P2515" i="1"/>
  <c r="R2514" i="1"/>
  <c r="Q2514" i="1"/>
  <c r="P2514" i="1"/>
  <c r="R2513" i="1"/>
  <c r="Q2513" i="1"/>
  <c r="P2513" i="1"/>
  <c r="R2512" i="1"/>
  <c r="Q2512" i="1"/>
  <c r="P2512" i="1"/>
  <c r="R2511" i="1"/>
  <c r="Q2511" i="1"/>
  <c r="P2511" i="1"/>
  <c r="R2510" i="1"/>
  <c r="Q2510" i="1"/>
  <c r="P2510" i="1"/>
  <c r="R2509" i="1"/>
  <c r="Q2509" i="1"/>
  <c r="P2509" i="1"/>
  <c r="R2508" i="1"/>
  <c r="Q2508" i="1"/>
  <c r="P2508" i="1"/>
  <c r="R2507" i="1"/>
  <c r="Q2507" i="1"/>
  <c r="P2507" i="1"/>
  <c r="R2506" i="1"/>
  <c r="Q2506" i="1"/>
  <c r="P2506" i="1"/>
  <c r="R2505" i="1"/>
  <c r="Q2505" i="1"/>
  <c r="P2505" i="1"/>
  <c r="R2504" i="1"/>
  <c r="Q2504" i="1"/>
  <c r="P2504" i="1"/>
  <c r="R2503" i="1"/>
  <c r="Q2503" i="1"/>
  <c r="P2503" i="1"/>
  <c r="R2502" i="1"/>
  <c r="Q2502" i="1"/>
  <c r="P2502" i="1"/>
  <c r="R2501" i="1"/>
  <c r="Q2501" i="1"/>
  <c r="P2501" i="1"/>
  <c r="R2500" i="1"/>
  <c r="Q2500" i="1"/>
  <c r="P2500" i="1"/>
  <c r="R2499" i="1"/>
  <c r="Q2499" i="1"/>
  <c r="P2499" i="1"/>
  <c r="R2498" i="1"/>
  <c r="Q2498" i="1"/>
  <c r="P2498" i="1"/>
  <c r="R2497" i="1"/>
  <c r="Q2497" i="1"/>
  <c r="P2497" i="1"/>
  <c r="R2496" i="1"/>
  <c r="Q2496" i="1"/>
  <c r="P2496" i="1"/>
  <c r="R2495" i="1"/>
  <c r="Q2495" i="1"/>
  <c r="P2495" i="1"/>
  <c r="R2494" i="1"/>
  <c r="Q2494" i="1"/>
  <c r="P2494" i="1"/>
  <c r="R2493" i="1"/>
  <c r="Q2493" i="1"/>
  <c r="P2493" i="1"/>
  <c r="R2492" i="1"/>
  <c r="Q2492" i="1"/>
  <c r="P2492" i="1"/>
  <c r="R2491" i="1"/>
  <c r="Q2491" i="1"/>
  <c r="P2491" i="1"/>
  <c r="R2490" i="1"/>
  <c r="Q2490" i="1"/>
  <c r="P2490" i="1"/>
  <c r="R2489" i="1"/>
  <c r="Q2489" i="1"/>
  <c r="P2489" i="1"/>
  <c r="R2488" i="1"/>
  <c r="Q2488" i="1"/>
  <c r="P2488" i="1"/>
  <c r="R2487" i="1"/>
  <c r="Q2487" i="1"/>
  <c r="P2487" i="1"/>
  <c r="R2486" i="1"/>
  <c r="Q2486" i="1"/>
  <c r="P2486" i="1"/>
  <c r="R2485" i="1"/>
  <c r="Q2485" i="1"/>
  <c r="P2485" i="1"/>
  <c r="R2484" i="1"/>
  <c r="Q2484" i="1"/>
  <c r="P2484" i="1"/>
  <c r="R2483" i="1"/>
  <c r="Q2483" i="1"/>
  <c r="P2483" i="1"/>
  <c r="R2482" i="1"/>
  <c r="Q2482" i="1"/>
  <c r="P2482" i="1"/>
  <c r="R2481" i="1"/>
  <c r="Q2481" i="1"/>
  <c r="P2481" i="1"/>
  <c r="R2480" i="1"/>
  <c r="Q2480" i="1"/>
  <c r="P2480" i="1"/>
  <c r="R2479" i="1"/>
  <c r="Q2479" i="1"/>
  <c r="P2479" i="1"/>
  <c r="R2478" i="1"/>
  <c r="Q2478" i="1"/>
  <c r="P2478" i="1"/>
  <c r="R2477" i="1"/>
  <c r="Q2477" i="1"/>
  <c r="P2477" i="1"/>
  <c r="R2476" i="1"/>
  <c r="Q2476" i="1"/>
  <c r="P2476" i="1"/>
  <c r="R2475" i="1"/>
  <c r="Q2475" i="1"/>
  <c r="P2475" i="1"/>
  <c r="R2474" i="1"/>
  <c r="Q2474" i="1"/>
  <c r="P2474" i="1"/>
  <c r="R2473" i="1"/>
  <c r="Q2473" i="1"/>
  <c r="P2473" i="1"/>
  <c r="R2472" i="1"/>
  <c r="Q2472" i="1"/>
  <c r="P2472" i="1"/>
  <c r="R2471" i="1"/>
  <c r="Q2471" i="1"/>
  <c r="P2471" i="1"/>
  <c r="R2470" i="1"/>
  <c r="Q2470" i="1"/>
  <c r="P2470" i="1"/>
  <c r="R2469" i="1"/>
  <c r="Q2469" i="1"/>
  <c r="P2469" i="1"/>
  <c r="R2468" i="1"/>
  <c r="Q2468" i="1"/>
  <c r="P2468" i="1"/>
  <c r="R2467" i="1"/>
  <c r="Q2467" i="1"/>
  <c r="P2467" i="1"/>
  <c r="R2466" i="1"/>
  <c r="Q2466" i="1"/>
  <c r="P2466" i="1"/>
  <c r="R2465" i="1"/>
  <c r="Q2465" i="1"/>
  <c r="P2465" i="1"/>
  <c r="R2464" i="1"/>
  <c r="Q2464" i="1"/>
  <c r="P2464" i="1"/>
  <c r="R2463" i="1"/>
  <c r="Q2463" i="1"/>
  <c r="P2463" i="1"/>
  <c r="R2462" i="1"/>
  <c r="Q2462" i="1"/>
  <c r="P2462" i="1"/>
  <c r="R2461" i="1"/>
  <c r="Q2461" i="1"/>
  <c r="P2461" i="1"/>
  <c r="R2460" i="1"/>
  <c r="Q2460" i="1"/>
  <c r="P2460" i="1"/>
  <c r="R2459" i="1"/>
  <c r="Q2459" i="1"/>
  <c r="P2459" i="1"/>
  <c r="R2458" i="1"/>
  <c r="Q2458" i="1"/>
  <c r="P2458" i="1"/>
  <c r="R2457" i="1"/>
  <c r="Q2457" i="1"/>
  <c r="P2457" i="1"/>
  <c r="R2456" i="1"/>
  <c r="Q2456" i="1"/>
  <c r="P2456" i="1"/>
  <c r="R2455" i="1"/>
  <c r="Q2455" i="1"/>
  <c r="P2455" i="1"/>
  <c r="R2454" i="1"/>
  <c r="Q2454" i="1"/>
  <c r="P2454" i="1"/>
  <c r="R2453" i="1"/>
  <c r="Q2453" i="1"/>
  <c r="P2453" i="1"/>
  <c r="R2452" i="1"/>
  <c r="Q2452" i="1"/>
  <c r="P2452" i="1"/>
  <c r="R2451" i="1"/>
  <c r="Q2451" i="1"/>
  <c r="P2451" i="1"/>
  <c r="R2450" i="1"/>
  <c r="Q2450" i="1"/>
  <c r="P2450" i="1"/>
  <c r="R2449" i="1"/>
  <c r="Q2449" i="1"/>
  <c r="P2449" i="1"/>
  <c r="R2448" i="1"/>
  <c r="Q2448" i="1"/>
  <c r="P2448" i="1"/>
  <c r="R2447" i="1"/>
  <c r="Q2447" i="1"/>
  <c r="P2447" i="1"/>
  <c r="R2446" i="1"/>
  <c r="Q2446" i="1"/>
  <c r="P2446" i="1"/>
  <c r="R2445" i="1"/>
  <c r="Q2445" i="1"/>
  <c r="P2445" i="1"/>
  <c r="R2444" i="1"/>
  <c r="Q2444" i="1"/>
  <c r="P2444" i="1"/>
  <c r="R2443" i="1"/>
  <c r="Q2443" i="1"/>
  <c r="P2443" i="1"/>
  <c r="R2442" i="1"/>
  <c r="Q2442" i="1"/>
  <c r="P2442" i="1"/>
  <c r="R2441" i="1"/>
  <c r="Q2441" i="1"/>
  <c r="P2441" i="1"/>
  <c r="R2440" i="1"/>
  <c r="Q2440" i="1"/>
  <c r="P2440" i="1"/>
  <c r="R2439" i="1"/>
  <c r="Q2439" i="1"/>
  <c r="P2439" i="1"/>
  <c r="R2438" i="1"/>
  <c r="Q2438" i="1"/>
  <c r="P2438" i="1"/>
  <c r="R2437" i="1"/>
  <c r="Q2437" i="1"/>
  <c r="P2437" i="1"/>
  <c r="R2436" i="1"/>
  <c r="Q2436" i="1"/>
  <c r="P2436" i="1"/>
  <c r="R2435" i="1"/>
  <c r="Q2435" i="1"/>
  <c r="P2435" i="1"/>
  <c r="R2434" i="1"/>
  <c r="Q2434" i="1"/>
  <c r="P2434" i="1"/>
  <c r="R2433" i="1"/>
  <c r="Q2433" i="1"/>
  <c r="P2433" i="1"/>
  <c r="R2432" i="1"/>
  <c r="Q2432" i="1"/>
  <c r="P2432" i="1"/>
  <c r="R2431" i="1"/>
  <c r="Q2431" i="1"/>
  <c r="P2431" i="1"/>
  <c r="R2430" i="1"/>
  <c r="Q2430" i="1"/>
  <c r="P2430" i="1"/>
  <c r="R2429" i="1"/>
  <c r="Q2429" i="1"/>
  <c r="P2429" i="1"/>
  <c r="R2428" i="1"/>
  <c r="Q2428" i="1"/>
  <c r="P2428" i="1"/>
  <c r="R2427" i="1"/>
  <c r="Q2427" i="1"/>
  <c r="P2427" i="1"/>
  <c r="R2426" i="1"/>
  <c r="Q2426" i="1"/>
  <c r="P2426" i="1"/>
  <c r="R2425" i="1"/>
  <c r="Q2425" i="1"/>
  <c r="P2425" i="1"/>
  <c r="R2424" i="1"/>
  <c r="Q2424" i="1"/>
  <c r="P2424" i="1"/>
  <c r="R2423" i="1"/>
  <c r="Q2423" i="1"/>
  <c r="P2423" i="1"/>
  <c r="R2422" i="1"/>
  <c r="Q2422" i="1"/>
  <c r="P2422" i="1"/>
  <c r="R2421" i="1"/>
  <c r="Q2421" i="1"/>
  <c r="P2421" i="1"/>
  <c r="R2420" i="1"/>
  <c r="Q2420" i="1"/>
  <c r="P2420" i="1"/>
  <c r="R2419" i="1"/>
  <c r="Q2419" i="1"/>
  <c r="P2419" i="1"/>
  <c r="R2418" i="1"/>
  <c r="Q2418" i="1"/>
  <c r="P2418" i="1"/>
  <c r="R2417" i="1"/>
  <c r="Q2417" i="1"/>
  <c r="P2417" i="1"/>
  <c r="R2416" i="1"/>
  <c r="Q2416" i="1"/>
  <c r="P2416" i="1"/>
  <c r="R2415" i="1"/>
  <c r="Q2415" i="1"/>
  <c r="P2415" i="1"/>
  <c r="R2414" i="1"/>
  <c r="Q2414" i="1"/>
  <c r="P2414" i="1"/>
  <c r="R2413" i="1"/>
  <c r="Q2413" i="1"/>
  <c r="P2413" i="1"/>
  <c r="R2412" i="1"/>
  <c r="Q2412" i="1"/>
  <c r="P2412" i="1"/>
  <c r="R2411" i="1"/>
  <c r="Q2411" i="1"/>
  <c r="P2411" i="1"/>
  <c r="R2410" i="1"/>
  <c r="Q2410" i="1"/>
  <c r="P2410" i="1"/>
  <c r="R2409" i="1"/>
  <c r="Q2409" i="1"/>
  <c r="P2409" i="1"/>
  <c r="R2408" i="1"/>
  <c r="Q2408" i="1"/>
  <c r="P2408" i="1"/>
  <c r="R2407" i="1"/>
  <c r="Q2407" i="1"/>
  <c r="P2407" i="1"/>
  <c r="R2406" i="1"/>
  <c r="Q2406" i="1"/>
  <c r="P2406" i="1"/>
  <c r="R2405" i="1"/>
  <c r="Q2405" i="1"/>
  <c r="P2405" i="1"/>
  <c r="R2404" i="1"/>
  <c r="Q2404" i="1"/>
  <c r="P2404" i="1"/>
  <c r="R2403" i="1"/>
  <c r="Q2403" i="1"/>
  <c r="P2403" i="1"/>
  <c r="R2402" i="1"/>
  <c r="Q2402" i="1"/>
  <c r="P2402" i="1"/>
  <c r="R2401" i="1"/>
  <c r="Q2401" i="1"/>
  <c r="P2401" i="1"/>
  <c r="R2400" i="1"/>
  <c r="Q2400" i="1"/>
  <c r="P2400" i="1"/>
  <c r="R2399" i="1"/>
  <c r="Q2399" i="1"/>
  <c r="P2399" i="1"/>
  <c r="R2398" i="1"/>
  <c r="Q2398" i="1"/>
  <c r="P2398" i="1"/>
  <c r="R2397" i="1"/>
  <c r="Q2397" i="1"/>
  <c r="P2397" i="1"/>
  <c r="R2396" i="1"/>
  <c r="Q2396" i="1"/>
  <c r="P2396" i="1"/>
  <c r="R2395" i="1"/>
  <c r="Q2395" i="1"/>
  <c r="P2395" i="1"/>
  <c r="R2394" i="1"/>
  <c r="Q2394" i="1"/>
  <c r="P2394" i="1"/>
  <c r="R2393" i="1"/>
  <c r="Q2393" i="1"/>
  <c r="P2393" i="1"/>
  <c r="R2392" i="1"/>
  <c r="Q2392" i="1"/>
  <c r="P2392" i="1"/>
  <c r="R2391" i="1"/>
  <c r="Q2391" i="1"/>
  <c r="P2391" i="1"/>
  <c r="R2390" i="1"/>
  <c r="Q2390" i="1"/>
  <c r="P2390" i="1"/>
  <c r="R2389" i="1"/>
  <c r="Q2389" i="1"/>
  <c r="P2389" i="1"/>
  <c r="R2388" i="1"/>
  <c r="Q2388" i="1"/>
  <c r="P2388" i="1"/>
  <c r="R2387" i="1"/>
  <c r="Q2387" i="1"/>
  <c r="P2387" i="1"/>
  <c r="R2386" i="1"/>
  <c r="Q2386" i="1"/>
  <c r="P2386" i="1"/>
  <c r="R2385" i="1"/>
  <c r="Q2385" i="1"/>
  <c r="P2385" i="1"/>
  <c r="R2384" i="1"/>
  <c r="Q2384" i="1"/>
  <c r="P2384" i="1"/>
  <c r="R2383" i="1"/>
  <c r="Q2383" i="1"/>
  <c r="P2383" i="1"/>
  <c r="R2382" i="1"/>
  <c r="Q2382" i="1"/>
  <c r="P2382" i="1"/>
  <c r="R2381" i="1"/>
  <c r="Q2381" i="1"/>
  <c r="P2381" i="1"/>
  <c r="R2380" i="1"/>
  <c r="Q2380" i="1"/>
  <c r="P2380" i="1"/>
  <c r="R2379" i="1"/>
  <c r="Q2379" i="1"/>
  <c r="P2379" i="1"/>
  <c r="R2378" i="1"/>
  <c r="Q2378" i="1"/>
  <c r="P2378" i="1"/>
  <c r="R2377" i="1"/>
  <c r="Q2377" i="1"/>
  <c r="P2377" i="1"/>
  <c r="R2376" i="1"/>
  <c r="Q2376" i="1"/>
  <c r="P2376" i="1"/>
  <c r="R2375" i="1"/>
  <c r="Q2375" i="1"/>
  <c r="P2375" i="1"/>
  <c r="R2374" i="1"/>
  <c r="Q2374" i="1"/>
  <c r="P2374" i="1"/>
  <c r="R2373" i="1"/>
  <c r="Q2373" i="1"/>
  <c r="P2373" i="1"/>
  <c r="R2372" i="1"/>
  <c r="Q2372" i="1"/>
  <c r="P2372" i="1"/>
  <c r="R2371" i="1"/>
  <c r="Q2371" i="1"/>
  <c r="P2371" i="1"/>
  <c r="R2370" i="1"/>
  <c r="Q2370" i="1"/>
  <c r="P2370" i="1"/>
  <c r="R2369" i="1"/>
  <c r="Q2369" i="1"/>
  <c r="P2369" i="1"/>
  <c r="R2368" i="1"/>
  <c r="Q2368" i="1"/>
  <c r="P2368" i="1"/>
  <c r="R2367" i="1"/>
  <c r="Q2367" i="1"/>
  <c r="P2367" i="1"/>
  <c r="R2366" i="1"/>
  <c r="Q2366" i="1"/>
  <c r="P2366" i="1"/>
  <c r="R2365" i="1"/>
  <c r="Q2365" i="1"/>
  <c r="P2365" i="1"/>
  <c r="R2364" i="1"/>
  <c r="Q2364" i="1"/>
  <c r="P2364" i="1"/>
  <c r="R2363" i="1"/>
  <c r="Q2363" i="1"/>
  <c r="P2363" i="1"/>
  <c r="R2362" i="1"/>
  <c r="Q2362" i="1"/>
  <c r="P2362" i="1"/>
  <c r="R2361" i="1"/>
  <c r="Q2361" i="1"/>
  <c r="P2361" i="1"/>
  <c r="R2360" i="1"/>
  <c r="Q2360" i="1"/>
  <c r="P2360" i="1"/>
  <c r="R2359" i="1"/>
  <c r="Q2359" i="1"/>
  <c r="P2359" i="1"/>
  <c r="R2358" i="1"/>
  <c r="Q2358" i="1"/>
  <c r="P2358" i="1"/>
  <c r="R2357" i="1"/>
  <c r="Q2357" i="1"/>
  <c r="P2357" i="1"/>
  <c r="R2356" i="1"/>
  <c r="Q2356" i="1"/>
  <c r="P2356" i="1"/>
  <c r="R2355" i="1"/>
  <c r="Q2355" i="1"/>
  <c r="P2355" i="1"/>
  <c r="R2354" i="1"/>
  <c r="Q2354" i="1"/>
  <c r="P2354" i="1"/>
  <c r="R2353" i="1"/>
  <c r="Q2353" i="1"/>
  <c r="P2353" i="1"/>
  <c r="R2352" i="1"/>
  <c r="Q2352" i="1"/>
  <c r="P2352" i="1"/>
  <c r="R2351" i="1"/>
  <c r="Q2351" i="1"/>
  <c r="P2351" i="1"/>
  <c r="R2350" i="1"/>
  <c r="Q2350" i="1"/>
  <c r="P2350" i="1"/>
  <c r="R2349" i="1"/>
  <c r="Q2349" i="1"/>
  <c r="P2349" i="1"/>
  <c r="R2348" i="1"/>
  <c r="Q2348" i="1"/>
  <c r="P2348" i="1"/>
  <c r="R2347" i="1"/>
  <c r="Q2347" i="1"/>
  <c r="P2347" i="1"/>
  <c r="R2346" i="1"/>
  <c r="Q2346" i="1"/>
  <c r="P2346" i="1"/>
  <c r="R2345" i="1"/>
  <c r="Q2345" i="1"/>
  <c r="P2345" i="1"/>
  <c r="R2344" i="1"/>
  <c r="Q2344" i="1"/>
  <c r="P2344" i="1"/>
  <c r="R2343" i="1"/>
  <c r="Q2343" i="1"/>
  <c r="P2343" i="1"/>
  <c r="R2342" i="1"/>
  <c r="Q2342" i="1"/>
  <c r="P2342" i="1"/>
  <c r="R2341" i="1"/>
  <c r="Q2341" i="1"/>
  <c r="P2341" i="1"/>
  <c r="R2340" i="1"/>
  <c r="Q2340" i="1"/>
  <c r="P2340" i="1"/>
  <c r="R2339" i="1"/>
  <c r="Q2339" i="1"/>
  <c r="P2339" i="1"/>
  <c r="R2338" i="1"/>
  <c r="Q2338" i="1"/>
  <c r="P2338" i="1"/>
  <c r="R2337" i="1"/>
  <c r="Q2337" i="1"/>
  <c r="P2337" i="1"/>
  <c r="R2336" i="1"/>
  <c r="Q2336" i="1"/>
  <c r="P2336" i="1"/>
  <c r="R2335" i="1"/>
  <c r="Q2335" i="1"/>
  <c r="P2335" i="1"/>
  <c r="R2334" i="1"/>
  <c r="Q2334" i="1"/>
  <c r="P2334" i="1"/>
  <c r="R2333" i="1"/>
  <c r="Q2333" i="1"/>
  <c r="P2333" i="1"/>
  <c r="R2332" i="1"/>
  <c r="Q2332" i="1"/>
  <c r="P2332" i="1"/>
  <c r="R2331" i="1"/>
  <c r="Q2331" i="1"/>
  <c r="P2331" i="1"/>
  <c r="R2330" i="1"/>
  <c r="Q2330" i="1"/>
  <c r="P2330" i="1"/>
  <c r="R2329" i="1"/>
  <c r="Q2329" i="1"/>
  <c r="P2329" i="1"/>
  <c r="R2328" i="1"/>
  <c r="Q2328" i="1"/>
  <c r="P2328" i="1"/>
  <c r="R2327" i="1"/>
  <c r="Q2327" i="1"/>
  <c r="P2327" i="1"/>
  <c r="R2326" i="1"/>
  <c r="Q2326" i="1"/>
  <c r="P2326" i="1"/>
  <c r="R2325" i="1"/>
  <c r="Q2325" i="1"/>
  <c r="P2325" i="1"/>
  <c r="R2324" i="1"/>
  <c r="Q2324" i="1"/>
  <c r="P2324" i="1"/>
  <c r="R2323" i="1"/>
  <c r="Q2323" i="1"/>
  <c r="P2323" i="1"/>
  <c r="R2322" i="1"/>
  <c r="Q2322" i="1"/>
  <c r="P2322" i="1"/>
  <c r="R2321" i="1"/>
  <c r="Q2321" i="1"/>
  <c r="P2321" i="1"/>
  <c r="R2320" i="1"/>
  <c r="Q2320" i="1"/>
  <c r="P2320" i="1"/>
  <c r="R2319" i="1"/>
  <c r="Q2319" i="1"/>
  <c r="P2319" i="1"/>
  <c r="R2318" i="1"/>
  <c r="Q2318" i="1"/>
  <c r="P2318" i="1"/>
  <c r="R2317" i="1"/>
  <c r="Q2317" i="1"/>
  <c r="P2317" i="1"/>
  <c r="R2316" i="1"/>
  <c r="Q2316" i="1"/>
  <c r="P2316" i="1"/>
  <c r="R2315" i="1"/>
  <c r="Q2315" i="1"/>
  <c r="P2315" i="1"/>
  <c r="R2314" i="1"/>
  <c r="Q2314" i="1"/>
  <c r="P2314" i="1"/>
  <c r="R2313" i="1"/>
  <c r="Q2313" i="1"/>
  <c r="P2313" i="1"/>
  <c r="R2312" i="1"/>
  <c r="Q2312" i="1"/>
  <c r="P2312" i="1"/>
  <c r="R2311" i="1"/>
  <c r="Q2311" i="1"/>
  <c r="P2311" i="1"/>
  <c r="R2310" i="1"/>
  <c r="Q2310" i="1"/>
  <c r="P2310" i="1"/>
  <c r="R2309" i="1"/>
  <c r="Q2309" i="1"/>
  <c r="P2309" i="1"/>
  <c r="R2308" i="1"/>
  <c r="Q2308" i="1"/>
  <c r="P2308" i="1"/>
  <c r="R2307" i="1"/>
  <c r="Q2307" i="1"/>
  <c r="P2307" i="1"/>
  <c r="R2306" i="1"/>
  <c r="Q2306" i="1"/>
  <c r="P2306" i="1"/>
  <c r="R2305" i="1"/>
  <c r="Q2305" i="1"/>
  <c r="P2305" i="1"/>
  <c r="R2304" i="1"/>
  <c r="Q2304" i="1"/>
  <c r="P2304" i="1"/>
  <c r="R2303" i="1"/>
  <c r="Q2303" i="1"/>
  <c r="P2303" i="1"/>
  <c r="R2302" i="1"/>
  <c r="Q2302" i="1"/>
  <c r="P2302" i="1"/>
  <c r="R2301" i="1"/>
  <c r="Q2301" i="1"/>
  <c r="P2301" i="1"/>
  <c r="R2300" i="1"/>
  <c r="Q2300" i="1"/>
  <c r="P2300" i="1"/>
  <c r="R2299" i="1"/>
  <c r="Q2299" i="1"/>
  <c r="P2299" i="1"/>
  <c r="R2298" i="1"/>
  <c r="Q2298" i="1"/>
  <c r="P2298" i="1"/>
  <c r="R2297" i="1"/>
  <c r="Q2297" i="1"/>
  <c r="P2297" i="1"/>
  <c r="R2296" i="1"/>
  <c r="Q2296" i="1"/>
  <c r="P2296" i="1"/>
  <c r="R2295" i="1"/>
  <c r="Q2295" i="1"/>
  <c r="P2295" i="1"/>
  <c r="R2294" i="1"/>
  <c r="Q2294" i="1"/>
  <c r="P2294" i="1"/>
  <c r="R2293" i="1"/>
  <c r="Q2293" i="1"/>
  <c r="P2293" i="1"/>
  <c r="R2292" i="1"/>
  <c r="Q2292" i="1"/>
  <c r="P2292" i="1"/>
  <c r="R2291" i="1"/>
  <c r="Q2291" i="1"/>
  <c r="P2291" i="1"/>
  <c r="R2290" i="1"/>
  <c r="Q2290" i="1"/>
  <c r="P2290" i="1"/>
  <c r="R2289" i="1"/>
  <c r="Q2289" i="1"/>
  <c r="P2289" i="1"/>
  <c r="R2288" i="1"/>
  <c r="Q2288" i="1"/>
  <c r="P2288" i="1"/>
  <c r="R2287" i="1"/>
  <c r="Q2287" i="1"/>
  <c r="P2287" i="1"/>
  <c r="R2286" i="1"/>
  <c r="Q2286" i="1"/>
  <c r="P2286" i="1"/>
  <c r="R2285" i="1"/>
  <c r="Q2285" i="1"/>
  <c r="P2285" i="1"/>
  <c r="R2284" i="1"/>
  <c r="Q2284" i="1"/>
  <c r="P2284" i="1"/>
  <c r="R2283" i="1"/>
  <c r="Q2283" i="1"/>
  <c r="P2283" i="1"/>
  <c r="R2282" i="1"/>
  <c r="Q2282" i="1"/>
  <c r="P2282" i="1"/>
  <c r="R2281" i="1"/>
  <c r="Q2281" i="1"/>
  <c r="P2281" i="1"/>
  <c r="R2280" i="1"/>
  <c r="Q2280" i="1"/>
  <c r="P2280" i="1"/>
  <c r="R2279" i="1"/>
  <c r="Q2279" i="1"/>
  <c r="P2279" i="1"/>
  <c r="R2278" i="1"/>
  <c r="Q2278" i="1"/>
  <c r="P2278" i="1"/>
  <c r="R2277" i="1"/>
  <c r="Q2277" i="1"/>
  <c r="P2277" i="1"/>
  <c r="R2276" i="1"/>
  <c r="Q2276" i="1"/>
  <c r="P2276" i="1"/>
  <c r="R2275" i="1"/>
  <c r="Q2275" i="1"/>
  <c r="P2275" i="1"/>
  <c r="R2274" i="1"/>
  <c r="Q2274" i="1"/>
  <c r="P2274" i="1"/>
  <c r="R2273" i="1"/>
  <c r="Q2273" i="1"/>
  <c r="P2273" i="1"/>
  <c r="R2272" i="1"/>
  <c r="Q2272" i="1"/>
  <c r="P2272" i="1"/>
  <c r="R2271" i="1"/>
  <c r="Q2271" i="1"/>
  <c r="P2271" i="1"/>
  <c r="R2270" i="1"/>
  <c r="Q2270" i="1"/>
  <c r="P2270" i="1"/>
  <c r="R2269" i="1"/>
  <c r="Q2269" i="1"/>
  <c r="P2269" i="1"/>
  <c r="R2268" i="1"/>
  <c r="Q2268" i="1"/>
  <c r="P2268" i="1"/>
  <c r="R2267" i="1"/>
  <c r="Q2267" i="1"/>
  <c r="P2267" i="1"/>
  <c r="R2266" i="1"/>
  <c r="Q2266" i="1"/>
  <c r="P2266" i="1"/>
  <c r="R2265" i="1"/>
  <c r="Q2265" i="1"/>
  <c r="P2265" i="1"/>
  <c r="R2264" i="1"/>
  <c r="Q2264" i="1"/>
  <c r="P2264" i="1"/>
  <c r="R2263" i="1"/>
  <c r="Q2263" i="1"/>
  <c r="P2263" i="1"/>
  <c r="R2262" i="1"/>
  <c r="Q2262" i="1"/>
  <c r="P2262" i="1"/>
  <c r="R2261" i="1"/>
  <c r="Q2261" i="1"/>
  <c r="P2261" i="1"/>
  <c r="R2260" i="1"/>
  <c r="Q2260" i="1"/>
  <c r="P2260" i="1"/>
  <c r="R2259" i="1"/>
  <c r="Q2259" i="1"/>
  <c r="P2259" i="1"/>
  <c r="R2258" i="1"/>
  <c r="Q2258" i="1"/>
  <c r="P2258" i="1"/>
  <c r="R2257" i="1"/>
  <c r="Q2257" i="1"/>
  <c r="P2257" i="1"/>
  <c r="R2256" i="1"/>
  <c r="Q2256" i="1"/>
  <c r="P2256" i="1"/>
  <c r="R2255" i="1"/>
  <c r="Q2255" i="1"/>
  <c r="P2255" i="1"/>
  <c r="R2254" i="1"/>
  <c r="Q2254" i="1"/>
  <c r="P2254" i="1"/>
  <c r="R2253" i="1"/>
  <c r="Q2253" i="1"/>
  <c r="P2253" i="1"/>
  <c r="R2252" i="1"/>
  <c r="Q2252" i="1"/>
  <c r="P2252" i="1"/>
  <c r="R2251" i="1"/>
  <c r="Q2251" i="1"/>
  <c r="P2251" i="1"/>
  <c r="R2250" i="1"/>
  <c r="Q2250" i="1"/>
  <c r="P2250" i="1"/>
  <c r="R2249" i="1"/>
  <c r="Q2249" i="1"/>
  <c r="P2249" i="1"/>
  <c r="R2248" i="1"/>
  <c r="Q2248" i="1"/>
  <c r="P2248" i="1"/>
  <c r="R2247" i="1"/>
  <c r="Q2247" i="1"/>
  <c r="P2247" i="1"/>
  <c r="R2246" i="1"/>
  <c r="Q2246" i="1"/>
  <c r="P2246" i="1"/>
  <c r="R2245" i="1"/>
  <c r="Q2245" i="1"/>
  <c r="P2245" i="1"/>
  <c r="R2244" i="1"/>
  <c r="Q2244" i="1"/>
  <c r="P2244" i="1"/>
  <c r="R2243" i="1"/>
  <c r="Q2243" i="1"/>
  <c r="P2243" i="1"/>
  <c r="R2242" i="1"/>
  <c r="Q2242" i="1"/>
  <c r="P2242" i="1"/>
  <c r="R2241" i="1"/>
  <c r="Q2241" i="1"/>
  <c r="P2241" i="1"/>
  <c r="R2240" i="1"/>
  <c r="Q2240" i="1"/>
  <c r="P2240" i="1"/>
  <c r="R2239" i="1"/>
  <c r="Q2239" i="1"/>
  <c r="P2239" i="1"/>
  <c r="R2238" i="1"/>
  <c r="Q2238" i="1"/>
  <c r="P2238" i="1"/>
  <c r="R2237" i="1"/>
  <c r="Q2237" i="1"/>
  <c r="P2237" i="1"/>
  <c r="R2236" i="1"/>
  <c r="Q2236" i="1"/>
  <c r="P2236" i="1"/>
  <c r="R2235" i="1"/>
  <c r="Q2235" i="1"/>
  <c r="P2235" i="1"/>
  <c r="R2234" i="1"/>
  <c r="Q2234" i="1"/>
  <c r="P2234" i="1"/>
  <c r="R2233" i="1"/>
  <c r="Q2233" i="1"/>
  <c r="P2233" i="1"/>
  <c r="R2232" i="1"/>
  <c r="Q2232" i="1"/>
  <c r="P2232" i="1"/>
  <c r="R2231" i="1"/>
  <c r="Q2231" i="1"/>
  <c r="P2231" i="1"/>
  <c r="R2230" i="1"/>
  <c r="Q2230" i="1"/>
  <c r="P2230" i="1"/>
  <c r="R2229" i="1"/>
  <c r="Q2229" i="1"/>
  <c r="P2229" i="1"/>
  <c r="R2228" i="1"/>
  <c r="Q2228" i="1"/>
  <c r="P2228" i="1"/>
  <c r="R2227" i="1"/>
  <c r="Q2227" i="1"/>
  <c r="P2227" i="1"/>
  <c r="R2226" i="1"/>
  <c r="Q2226" i="1"/>
  <c r="P2226" i="1"/>
  <c r="R2225" i="1"/>
  <c r="Q2225" i="1"/>
  <c r="P2225" i="1"/>
  <c r="R2224" i="1"/>
  <c r="Q2224" i="1"/>
  <c r="P2224" i="1"/>
  <c r="R2223" i="1"/>
  <c r="Q2223" i="1"/>
  <c r="P2223" i="1"/>
  <c r="R2222" i="1"/>
  <c r="Q2222" i="1"/>
  <c r="P2222" i="1"/>
  <c r="R2221" i="1"/>
  <c r="Q2221" i="1"/>
  <c r="P2221" i="1"/>
  <c r="R2220" i="1"/>
  <c r="Q2220" i="1"/>
  <c r="P2220" i="1"/>
  <c r="R2219" i="1"/>
  <c r="Q2219" i="1"/>
  <c r="P2219" i="1"/>
  <c r="R2218" i="1"/>
  <c r="Q2218" i="1"/>
  <c r="P2218" i="1"/>
  <c r="R2217" i="1"/>
  <c r="Q2217" i="1"/>
  <c r="P2217" i="1"/>
  <c r="R2216" i="1"/>
  <c r="Q2216" i="1"/>
  <c r="P2216" i="1"/>
  <c r="R2215" i="1"/>
  <c r="Q2215" i="1"/>
  <c r="P2215" i="1"/>
  <c r="R2214" i="1"/>
  <c r="Q2214" i="1"/>
  <c r="P2214" i="1"/>
  <c r="R2213" i="1"/>
  <c r="Q2213" i="1"/>
  <c r="P2213" i="1"/>
  <c r="R2212" i="1"/>
  <c r="Q2212" i="1"/>
  <c r="P2212" i="1"/>
  <c r="R2211" i="1"/>
  <c r="Q2211" i="1"/>
  <c r="P2211" i="1"/>
  <c r="R2210" i="1"/>
  <c r="Q2210" i="1"/>
  <c r="P2210" i="1"/>
  <c r="R2209" i="1"/>
  <c r="Q2209" i="1"/>
  <c r="P2209" i="1"/>
  <c r="R2208" i="1"/>
  <c r="Q2208" i="1"/>
  <c r="P2208" i="1"/>
  <c r="R2207" i="1"/>
  <c r="Q2207" i="1"/>
  <c r="P2207" i="1"/>
  <c r="R2206" i="1"/>
  <c r="Q2206" i="1"/>
  <c r="P2206" i="1"/>
  <c r="R2205" i="1"/>
  <c r="Q2205" i="1"/>
  <c r="P2205" i="1"/>
  <c r="R2204" i="1"/>
  <c r="Q2204" i="1"/>
  <c r="P2204" i="1"/>
  <c r="R2203" i="1"/>
  <c r="Q2203" i="1"/>
  <c r="P2203" i="1"/>
  <c r="R2202" i="1"/>
  <c r="Q2202" i="1"/>
  <c r="P2202" i="1"/>
  <c r="R2201" i="1"/>
  <c r="Q2201" i="1"/>
  <c r="P2201" i="1"/>
  <c r="R2200" i="1"/>
  <c r="Q2200" i="1"/>
  <c r="P2200" i="1"/>
  <c r="R2199" i="1"/>
  <c r="Q2199" i="1"/>
  <c r="P2199" i="1"/>
  <c r="R2198" i="1"/>
  <c r="Q2198" i="1"/>
  <c r="P2198" i="1"/>
  <c r="R2197" i="1"/>
  <c r="Q2197" i="1"/>
  <c r="P2197" i="1"/>
  <c r="R2196" i="1"/>
  <c r="Q2196" i="1"/>
  <c r="P2196" i="1"/>
  <c r="R2195" i="1"/>
  <c r="Q2195" i="1"/>
  <c r="P2195" i="1"/>
  <c r="R2194" i="1"/>
  <c r="Q2194" i="1"/>
  <c r="P2194" i="1"/>
  <c r="R2193" i="1"/>
  <c r="Q2193" i="1"/>
  <c r="P2193" i="1"/>
  <c r="R2192" i="1"/>
  <c r="Q2192" i="1"/>
  <c r="P2192" i="1"/>
  <c r="R2191" i="1"/>
  <c r="Q2191" i="1"/>
  <c r="P2191" i="1"/>
  <c r="R2190" i="1"/>
  <c r="Q2190" i="1"/>
  <c r="P2190" i="1"/>
  <c r="R2189" i="1"/>
  <c r="Q2189" i="1"/>
  <c r="P2189" i="1"/>
  <c r="R2188" i="1"/>
  <c r="Q2188" i="1"/>
  <c r="P2188" i="1"/>
  <c r="R2187" i="1"/>
  <c r="Q2187" i="1"/>
  <c r="P2187" i="1"/>
  <c r="R2186" i="1"/>
  <c r="Q2186" i="1"/>
  <c r="P2186" i="1"/>
  <c r="R2185" i="1"/>
  <c r="Q2185" i="1"/>
  <c r="P2185" i="1"/>
  <c r="R2184" i="1"/>
  <c r="Q2184" i="1"/>
  <c r="P2184" i="1"/>
  <c r="R2183" i="1"/>
  <c r="Q2183" i="1"/>
  <c r="P2183" i="1"/>
  <c r="R2182" i="1"/>
  <c r="Q2182" i="1"/>
  <c r="P2182" i="1"/>
  <c r="R2181" i="1"/>
  <c r="Q2181" i="1"/>
  <c r="P2181" i="1"/>
  <c r="R2180" i="1"/>
  <c r="Q2180" i="1"/>
  <c r="P2180" i="1"/>
  <c r="R2179" i="1"/>
  <c r="Q2179" i="1"/>
  <c r="P2179" i="1"/>
  <c r="R2178" i="1"/>
  <c r="Q2178" i="1"/>
  <c r="P2178" i="1"/>
  <c r="R2177" i="1"/>
  <c r="Q2177" i="1"/>
  <c r="P2177" i="1"/>
  <c r="R2176" i="1"/>
  <c r="Q2176" i="1"/>
  <c r="P2176" i="1"/>
  <c r="R2175" i="1"/>
  <c r="Q2175" i="1"/>
  <c r="P2175" i="1"/>
  <c r="R2174" i="1"/>
  <c r="Q2174" i="1"/>
  <c r="P2174" i="1"/>
  <c r="R2173" i="1"/>
  <c r="Q2173" i="1"/>
  <c r="P2173" i="1"/>
  <c r="R2172" i="1"/>
  <c r="Q2172" i="1"/>
  <c r="P2172" i="1"/>
  <c r="R2171" i="1"/>
  <c r="Q2171" i="1"/>
  <c r="P2171" i="1"/>
  <c r="R2170" i="1"/>
  <c r="Q2170" i="1"/>
  <c r="P2170" i="1"/>
  <c r="R2169" i="1"/>
  <c r="Q2169" i="1"/>
  <c r="P2169" i="1"/>
  <c r="R2168" i="1"/>
  <c r="Q2168" i="1"/>
  <c r="P2168" i="1"/>
  <c r="R2167" i="1"/>
  <c r="Q2167" i="1"/>
  <c r="P2167" i="1"/>
  <c r="R2166" i="1"/>
  <c r="Q2166" i="1"/>
  <c r="P2166" i="1"/>
  <c r="R2165" i="1"/>
  <c r="Q2165" i="1"/>
  <c r="P2165" i="1"/>
  <c r="R2164" i="1"/>
  <c r="Q2164" i="1"/>
  <c r="P2164" i="1"/>
  <c r="R2163" i="1"/>
  <c r="Q2163" i="1"/>
  <c r="P2163" i="1"/>
  <c r="R2162" i="1"/>
  <c r="Q2162" i="1"/>
  <c r="P2162" i="1"/>
  <c r="R2161" i="1"/>
  <c r="Q2161" i="1"/>
  <c r="P2161" i="1"/>
  <c r="R2160" i="1"/>
  <c r="Q2160" i="1"/>
  <c r="P2160" i="1"/>
  <c r="R2159" i="1"/>
  <c r="Q2159" i="1"/>
  <c r="P2159" i="1"/>
  <c r="R2158" i="1"/>
  <c r="Q2158" i="1"/>
  <c r="P2158" i="1"/>
  <c r="R2157" i="1"/>
  <c r="Q2157" i="1"/>
  <c r="P2157" i="1"/>
  <c r="R2156" i="1"/>
  <c r="Q2156" i="1"/>
  <c r="P2156" i="1"/>
  <c r="R2155" i="1"/>
  <c r="Q2155" i="1"/>
  <c r="P2155" i="1"/>
  <c r="R2154" i="1"/>
  <c r="Q2154" i="1"/>
  <c r="P2154" i="1"/>
  <c r="R2153" i="1"/>
  <c r="Q2153" i="1"/>
  <c r="P2153" i="1"/>
  <c r="R2152" i="1"/>
  <c r="Q2152" i="1"/>
  <c r="P2152" i="1"/>
  <c r="R2151" i="1"/>
  <c r="Q2151" i="1"/>
  <c r="P2151" i="1"/>
  <c r="R2150" i="1"/>
  <c r="Q2150" i="1"/>
  <c r="P2150" i="1"/>
  <c r="R2149" i="1"/>
  <c r="Q2149" i="1"/>
  <c r="P2149" i="1"/>
  <c r="R2148" i="1"/>
  <c r="Q2148" i="1"/>
  <c r="P2148" i="1"/>
  <c r="R2147" i="1"/>
  <c r="Q2147" i="1"/>
  <c r="P2147" i="1"/>
  <c r="R2146" i="1"/>
  <c r="Q2146" i="1"/>
  <c r="P2146" i="1"/>
  <c r="R2145" i="1"/>
  <c r="Q2145" i="1"/>
  <c r="P2145" i="1"/>
  <c r="R2144" i="1"/>
  <c r="Q2144" i="1"/>
  <c r="P2144" i="1"/>
  <c r="R2143" i="1"/>
  <c r="Q2143" i="1"/>
  <c r="P2143" i="1"/>
  <c r="R2142" i="1"/>
  <c r="Q2142" i="1"/>
  <c r="P2142" i="1"/>
  <c r="R2141" i="1"/>
  <c r="Q2141" i="1"/>
  <c r="P2141" i="1"/>
  <c r="R2140" i="1"/>
  <c r="Q2140" i="1"/>
  <c r="P2140" i="1"/>
  <c r="R2139" i="1"/>
  <c r="Q2139" i="1"/>
  <c r="P2139" i="1"/>
  <c r="R2138" i="1"/>
  <c r="Q2138" i="1"/>
  <c r="P2138" i="1"/>
  <c r="R2137" i="1"/>
  <c r="Q2137" i="1"/>
  <c r="P2137" i="1"/>
  <c r="R2136" i="1"/>
  <c r="Q2136" i="1"/>
  <c r="P2136" i="1"/>
  <c r="R2135" i="1"/>
  <c r="Q2135" i="1"/>
  <c r="P2135" i="1"/>
  <c r="R2134" i="1"/>
  <c r="Q2134" i="1"/>
  <c r="P2134" i="1"/>
  <c r="R2133" i="1"/>
  <c r="Q2133" i="1"/>
  <c r="P2133" i="1"/>
  <c r="R2132" i="1"/>
  <c r="Q2132" i="1"/>
  <c r="P2132" i="1"/>
  <c r="R2131" i="1"/>
  <c r="Q2131" i="1"/>
  <c r="P2131" i="1"/>
  <c r="R2130" i="1"/>
  <c r="Q2130" i="1"/>
  <c r="P2130" i="1"/>
  <c r="R2129" i="1"/>
  <c r="Q2129" i="1"/>
  <c r="P2129" i="1"/>
  <c r="R2128" i="1"/>
  <c r="Q2128" i="1"/>
  <c r="P2128" i="1"/>
  <c r="R2127" i="1"/>
  <c r="Q2127" i="1"/>
  <c r="P2127" i="1"/>
  <c r="R2126" i="1"/>
  <c r="Q2126" i="1"/>
  <c r="P2126" i="1"/>
  <c r="R2125" i="1"/>
  <c r="Q2125" i="1"/>
  <c r="P2125" i="1"/>
  <c r="R2124" i="1"/>
  <c r="Q2124" i="1"/>
  <c r="P2124" i="1"/>
  <c r="R2123" i="1"/>
  <c r="Q2123" i="1"/>
  <c r="P2123" i="1"/>
  <c r="R2122" i="1"/>
  <c r="Q2122" i="1"/>
  <c r="P2122" i="1"/>
  <c r="R2121" i="1"/>
  <c r="Q2121" i="1"/>
  <c r="P2121" i="1"/>
  <c r="R2120" i="1"/>
  <c r="Q2120" i="1"/>
  <c r="P2120" i="1"/>
  <c r="R2119" i="1"/>
  <c r="Q2119" i="1"/>
  <c r="P2119" i="1"/>
  <c r="R2118" i="1"/>
  <c r="Q2118" i="1"/>
  <c r="P2118" i="1"/>
  <c r="R2117" i="1"/>
  <c r="Q2117" i="1"/>
  <c r="P2117" i="1"/>
  <c r="R2116" i="1"/>
  <c r="Q2116" i="1"/>
  <c r="P2116" i="1"/>
  <c r="R2115" i="1"/>
  <c r="Q2115" i="1"/>
  <c r="P2115" i="1"/>
  <c r="R2114" i="1"/>
  <c r="Q2114" i="1"/>
  <c r="P2114" i="1"/>
  <c r="R2113" i="1"/>
  <c r="Q2113" i="1"/>
  <c r="P2113" i="1"/>
  <c r="R2112" i="1"/>
  <c r="Q2112" i="1"/>
  <c r="P2112" i="1"/>
  <c r="R2111" i="1"/>
  <c r="Q2111" i="1"/>
  <c r="P2111" i="1"/>
  <c r="R2110" i="1"/>
  <c r="Q2110" i="1"/>
  <c r="P2110" i="1"/>
  <c r="R2109" i="1"/>
  <c r="Q2109" i="1"/>
  <c r="P2109" i="1"/>
  <c r="R2108" i="1"/>
  <c r="Q2108" i="1"/>
  <c r="P2108" i="1"/>
  <c r="R2107" i="1"/>
  <c r="Q2107" i="1"/>
  <c r="P2107" i="1"/>
  <c r="R2106" i="1"/>
  <c r="Q2106" i="1"/>
  <c r="P2106" i="1"/>
  <c r="R2105" i="1"/>
  <c r="Q2105" i="1"/>
  <c r="P2105" i="1"/>
  <c r="R2104" i="1"/>
  <c r="Q2104" i="1"/>
  <c r="P2104" i="1"/>
  <c r="R2103" i="1"/>
  <c r="Q2103" i="1"/>
  <c r="P2103" i="1"/>
  <c r="R2102" i="1"/>
  <c r="Q2102" i="1"/>
  <c r="P2102" i="1"/>
  <c r="R2101" i="1"/>
  <c r="Q2101" i="1"/>
  <c r="P2101" i="1"/>
  <c r="R2100" i="1"/>
  <c r="Q2100" i="1"/>
  <c r="P2100" i="1"/>
  <c r="R2099" i="1"/>
  <c r="Q2099" i="1"/>
  <c r="P2099" i="1"/>
  <c r="R2098" i="1"/>
  <c r="Q2098" i="1"/>
  <c r="P2098" i="1"/>
  <c r="R2097" i="1"/>
  <c r="Q2097" i="1"/>
  <c r="P2097" i="1"/>
  <c r="R2096" i="1"/>
  <c r="Q2096" i="1"/>
  <c r="P2096" i="1"/>
  <c r="R2095" i="1"/>
  <c r="Q2095" i="1"/>
  <c r="P2095" i="1"/>
  <c r="R2094" i="1"/>
  <c r="Q2094" i="1"/>
  <c r="P2094" i="1"/>
  <c r="R2093" i="1"/>
  <c r="Q2093" i="1"/>
  <c r="P2093" i="1"/>
  <c r="R2092" i="1"/>
  <c r="Q2092" i="1"/>
  <c r="P2092" i="1"/>
  <c r="R2091" i="1"/>
  <c r="Q2091" i="1"/>
  <c r="P2091" i="1"/>
  <c r="R2090" i="1"/>
  <c r="Q2090" i="1"/>
  <c r="P2090" i="1"/>
  <c r="R2089" i="1"/>
  <c r="Q2089" i="1"/>
  <c r="P2089" i="1"/>
  <c r="R2088" i="1"/>
  <c r="Q2088" i="1"/>
  <c r="P2088" i="1"/>
  <c r="R2087" i="1"/>
  <c r="Q2087" i="1"/>
  <c r="P2087" i="1"/>
  <c r="R2086" i="1"/>
  <c r="Q2086" i="1"/>
  <c r="P2086" i="1"/>
  <c r="R2085" i="1"/>
  <c r="Q2085" i="1"/>
  <c r="P2085" i="1"/>
  <c r="R2084" i="1"/>
  <c r="Q2084" i="1"/>
  <c r="P2084" i="1"/>
  <c r="R2083" i="1"/>
  <c r="Q2083" i="1"/>
  <c r="P2083" i="1"/>
  <c r="R2082" i="1"/>
  <c r="Q2082" i="1"/>
  <c r="P2082" i="1"/>
  <c r="R2081" i="1"/>
  <c r="Q2081" i="1"/>
  <c r="P2081" i="1"/>
  <c r="R2080" i="1"/>
  <c r="Q2080" i="1"/>
  <c r="P2080" i="1"/>
  <c r="R2079" i="1"/>
  <c r="Q2079" i="1"/>
  <c r="P2079" i="1"/>
  <c r="R2078" i="1"/>
  <c r="Q2078" i="1"/>
  <c r="P2078" i="1"/>
  <c r="R2077" i="1"/>
  <c r="Q2077" i="1"/>
  <c r="P2077" i="1"/>
  <c r="R2076" i="1"/>
  <c r="Q2076" i="1"/>
  <c r="P2076" i="1"/>
  <c r="R2075" i="1"/>
  <c r="Q2075" i="1"/>
  <c r="P2075" i="1"/>
  <c r="R2074" i="1"/>
  <c r="Q2074" i="1"/>
  <c r="P2074" i="1"/>
  <c r="R2073" i="1"/>
  <c r="Q2073" i="1"/>
  <c r="P2073" i="1"/>
  <c r="R2072" i="1"/>
  <c r="Q2072" i="1"/>
  <c r="P2072" i="1"/>
  <c r="R2071" i="1"/>
  <c r="Q2071" i="1"/>
  <c r="P2071" i="1"/>
  <c r="R2070" i="1"/>
  <c r="Q2070" i="1"/>
  <c r="P2070" i="1"/>
  <c r="R2069" i="1"/>
  <c r="Q2069" i="1"/>
  <c r="P2069" i="1"/>
  <c r="R2068" i="1"/>
  <c r="Q2068" i="1"/>
  <c r="P2068" i="1"/>
  <c r="R2067" i="1"/>
  <c r="Q2067" i="1"/>
  <c r="P2067" i="1"/>
  <c r="R2066" i="1"/>
  <c r="Q2066" i="1"/>
  <c r="P2066" i="1"/>
  <c r="R2065" i="1"/>
  <c r="Q2065" i="1"/>
  <c r="P2065" i="1"/>
  <c r="R2064" i="1"/>
  <c r="Q2064" i="1"/>
  <c r="P2064" i="1"/>
  <c r="R2063" i="1"/>
  <c r="Q2063" i="1"/>
  <c r="P2063" i="1"/>
  <c r="R2062" i="1"/>
  <c r="Q2062" i="1"/>
  <c r="P2062" i="1"/>
  <c r="R2061" i="1"/>
  <c r="Q2061" i="1"/>
  <c r="P2061" i="1"/>
  <c r="R2060" i="1"/>
  <c r="Q2060" i="1"/>
  <c r="P2060" i="1"/>
  <c r="R2059" i="1"/>
  <c r="Q2059" i="1"/>
  <c r="P2059" i="1"/>
  <c r="R2058" i="1"/>
  <c r="Q2058" i="1"/>
  <c r="P2058" i="1"/>
  <c r="R2057" i="1"/>
  <c r="Q2057" i="1"/>
  <c r="P2057" i="1"/>
  <c r="R2056" i="1"/>
  <c r="Q2056" i="1"/>
  <c r="P2056" i="1"/>
  <c r="R2055" i="1"/>
  <c r="Q2055" i="1"/>
  <c r="P2055" i="1"/>
  <c r="R2054" i="1"/>
  <c r="Q2054" i="1"/>
  <c r="P2054" i="1"/>
  <c r="R2053" i="1"/>
  <c r="Q2053" i="1"/>
  <c r="P2053" i="1"/>
  <c r="R2052" i="1"/>
  <c r="Q2052" i="1"/>
  <c r="P2052" i="1"/>
  <c r="R2051" i="1"/>
  <c r="Q2051" i="1"/>
  <c r="P2051" i="1"/>
  <c r="R2050" i="1"/>
  <c r="Q2050" i="1"/>
  <c r="P2050" i="1"/>
  <c r="R2049" i="1"/>
  <c r="Q2049" i="1"/>
  <c r="P2049" i="1"/>
  <c r="R2048" i="1"/>
  <c r="Q2048" i="1"/>
  <c r="P2048" i="1"/>
  <c r="R2047" i="1"/>
  <c r="Q2047" i="1"/>
  <c r="P2047" i="1"/>
  <c r="R2046" i="1"/>
  <c r="Q2046" i="1"/>
  <c r="P2046" i="1"/>
  <c r="R2045" i="1"/>
  <c r="Q2045" i="1"/>
  <c r="P2045" i="1"/>
  <c r="R2044" i="1"/>
  <c r="Q2044" i="1"/>
  <c r="P2044" i="1"/>
  <c r="R2043" i="1"/>
  <c r="Q2043" i="1"/>
  <c r="P2043" i="1"/>
  <c r="R2042" i="1"/>
  <c r="Q2042" i="1"/>
  <c r="P2042" i="1"/>
  <c r="R2041" i="1"/>
  <c r="Q2041" i="1"/>
  <c r="P2041" i="1"/>
  <c r="R2040" i="1"/>
  <c r="Q2040" i="1"/>
  <c r="P2040" i="1"/>
  <c r="R2039" i="1"/>
  <c r="Q2039" i="1"/>
  <c r="P2039" i="1"/>
  <c r="R2038" i="1"/>
  <c r="Q2038" i="1"/>
  <c r="P2038" i="1"/>
  <c r="R2037" i="1"/>
  <c r="Q2037" i="1"/>
  <c r="P2037" i="1"/>
  <c r="R2036" i="1"/>
  <c r="Q2036" i="1"/>
  <c r="P2036" i="1"/>
  <c r="R2035" i="1"/>
  <c r="Q2035" i="1"/>
  <c r="P2035" i="1"/>
  <c r="R2034" i="1"/>
  <c r="Q2034" i="1"/>
  <c r="P2034" i="1"/>
  <c r="R2033" i="1"/>
  <c r="Q2033" i="1"/>
  <c r="P2033" i="1"/>
  <c r="R2032" i="1"/>
  <c r="Q2032" i="1"/>
  <c r="P2032" i="1"/>
  <c r="R2031" i="1"/>
  <c r="Q2031" i="1"/>
  <c r="P2031" i="1"/>
  <c r="R2030" i="1"/>
  <c r="Q2030" i="1"/>
  <c r="P2030" i="1"/>
  <c r="R2029" i="1"/>
  <c r="Q2029" i="1"/>
  <c r="P2029" i="1"/>
  <c r="R2028" i="1"/>
  <c r="Q2028" i="1"/>
  <c r="P2028" i="1"/>
  <c r="R2027" i="1"/>
  <c r="Q2027" i="1"/>
  <c r="P2027" i="1"/>
  <c r="R2026" i="1"/>
  <c r="Q2026" i="1"/>
  <c r="P2026" i="1"/>
  <c r="R2025" i="1"/>
  <c r="Q2025" i="1"/>
  <c r="P2025" i="1"/>
  <c r="R2024" i="1"/>
  <c r="Q2024" i="1"/>
  <c r="P2024" i="1"/>
  <c r="R2023" i="1"/>
  <c r="Q2023" i="1"/>
  <c r="P2023" i="1"/>
  <c r="R2022" i="1"/>
  <c r="Q2022" i="1"/>
  <c r="P2022" i="1"/>
  <c r="R2021" i="1"/>
  <c r="Q2021" i="1"/>
  <c r="P2021" i="1"/>
  <c r="R2020" i="1"/>
  <c r="Q2020" i="1"/>
  <c r="P2020" i="1"/>
  <c r="R2019" i="1"/>
  <c r="Q2019" i="1"/>
  <c r="P2019" i="1"/>
  <c r="R2018" i="1"/>
  <c r="Q2018" i="1"/>
  <c r="P2018" i="1"/>
  <c r="R2017" i="1"/>
  <c r="Q2017" i="1"/>
  <c r="P2017" i="1"/>
  <c r="R2016" i="1"/>
  <c r="Q2016" i="1"/>
  <c r="P2016" i="1"/>
  <c r="R2015" i="1"/>
  <c r="Q2015" i="1"/>
  <c r="P2015" i="1"/>
  <c r="R2014" i="1"/>
  <c r="Q2014" i="1"/>
  <c r="P2014" i="1"/>
  <c r="R2013" i="1"/>
  <c r="Q2013" i="1"/>
  <c r="P2013" i="1"/>
  <c r="R2012" i="1"/>
  <c r="Q2012" i="1"/>
  <c r="P2012" i="1"/>
  <c r="R2011" i="1"/>
  <c r="Q2011" i="1"/>
  <c r="P2011" i="1"/>
  <c r="R2010" i="1"/>
  <c r="Q2010" i="1"/>
  <c r="P2010" i="1"/>
  <c r="R2009" i="1"/>
  <c r="Q2009" i="1"/>
  <c r="P2009" i="1"/>
  <c r="R2008" i="1"/>
  <c r="Q2008" i="1"/>
  <c r="P2008" i="1"/>
  <c r="R2007" i="1"/>
  <c r="Q2007" i="1"/>
  <c r="P2007" i="1"/>
  <c r="R2006" i="1"/>
  <c r="Q2006" i="1"/>
  <c r="P2006" i="1"/>
  <c r="R2005" i="1"/>
  <c r="Q2005" i="1"/>
  <c r="P2005" i="1"/>
  <c r="R2004" i="1"/>
  <c r="Q2004" i="1"/>
  <c r="P2004" i="1"/>
  <c r="R2003" i="1"/>
  <c r="Q2003" i="1"/>
  <c r="P2003" i="1"/>
  <c r="R2002" i="1"/>
  <c r="Q2002" i="1"/>
  <c r="P2002" i="1"/>
  <c r="R2001" i="1"/>
  <c r="Q2001" i="1"/>
  <c r="P2001" i="1"/>
  <c r="R2000" i="1"/>
  <c r="Q2000" i="1"/>
  <c r="P2000" i="1"/>
  <c r="R1999" i="1"/>
  <c r="Q1999" i="1"/>
  <c r="P1999" i="1"/>
  <c r="R1998" i="1"/>
  <c r="Q1998" i="1"/>
  <c r="P1998" i="1"/>
  <c r="R1997" i="1"/>
  <c r="Q1997" i="1"/>
  <c r="P1997" i="1"/>
  <c r="R1996" i="1"/>
  <c r="Q1996" i="1"/>
  <c r="P1996" i="1"/>
  <c r="R1995" i="1"/>
  <c r="Q1995" i="1"/>
  <c r="P1995" i="1"/>
  <c r="R1994" i="1"/>
  <c r="Q1994" i="1"/>
  <c r="P1994" i="1"/>
  <c r="R1993" i="1"/>
  <c r="Q1993" i="1"/>
  <c r="P1993" i="1"/>
  <c r="R1992" i="1"/>
  <c r="Q1992" i="1"/>
  <c r="P1992" i="1"/>
  <c r="R1991" i="1"/>
  <c r="Q1991" i="1"/>
  <c r="P1991" i="1"/>
  <c r="R1990" i="1"/>
  <c r="Q1990" i="1"/>
  <c r="P1990" i="1"/>
  <c r="R1989" i="1"/>
  <c r="Q1989" i="1"/>
  <c r="P1989" i="1"/>
  <c r="R1988" i="1"/>
  <c r="Q1988" i="1"/>
  <c r="P1988" i="1"/>
  <c r="R1987" i="1"/>
  <c r="Q1987" i="1"/>
  <c r="P1987" i="1"/>
  <c r="R1986" i="1"/>
  <c r="Q1986" i="1"/>
  <c r="P1986" i="1"/>
  <c r="R1985" i="1"/>
  <c r="Q1985" i="1"/>
  <c r="P1985" i="1"/>
  <c r="R1984" i="1"/>
  <c r="Q1984" i="1"/>
  <c r="P1984" i="1"/>
  <c r="R1983" i="1"/>
  <c r="Q1983" i="1"/>
  <c r="P1983" i="1"/>
  <c r="R1982" i="1"/>
  <c r="Q1982" i="1"/>
  <c r="P1982" i="1"/>
  <c r="R1981" i="1"/>
  <c r="Q1981" i="1"/>
  <c r="P1981" i="1"/>
  <c r="R1980" i="1"/>
  <c r="Q1980" i="1"/>
  <c r="P1980" i="1"/>
  <c r="R1979" i="1"/>
  <c r="Q1979" i="1"/>
  <c r="P1979" i="1"/>
  <c r="R1978" i="1"/>
  <c r="Q1978" i="1"/>
  <c r="P1978" i="1"/>
  <c r="R1977" i="1"/>
  <c r="Q1977" i="1"/>
  <c r="P1977" i="1"/>
  <c r="R1976" i="1"/>
  <c r="Q1976" i="1"/>
  <c r="P1976" i="1"/>
  <c r="R1975" i="1"/>
  <c r="Q1975" i="1"/>
  <c r="P1975" i="1"/>
  <c r="R1974" i="1"/>
  <c r="Q1974" i="1"/>
  <c r="P1974" i="1"/>
  <c r="R1973" i="1"/>
  <c r="Q1973" i="1"/>
  <c r="P1973" i="1"/>
  <c r="R1972" i="1"/>
  <c r="Q1972" i="1"/>
  <c r="P1972" i="1"/>
  <c r="R1971" i="1"/>
  <c r="Q1971" i="1"/>
  <c r="P1971" i="1"/>
  <c r="R1970" i="1"/>
  <c r="Q1970" i="1"/>
  <c r="P1970" i="1"/>
  <c r="R1969" i="1"/>
  <c r="Q1969" i="1"/>
  <c r="P1969" i="1"/>
  <c r="R1968" i="1"/>
  <c r="Q1968" i="1"/>
  <c r="P1968" i="1"/>
  <c r="R1967" i="1"/>
  <c r="Q1967" i="1"/>
  <c r="P1967" i="1"/>
  <c r="R1966" i="1"/>
  <c r="Q1966" i="1"/>
  <c r="P1966" i="1"/>
  <c r="R1965" i="1"/>
  <c r="Q1965" i="1"/>
  <c r="P1965" i="1"/>
  <c r="R1964" i="1"/>
  <c r="Q1964" i="1"/>
  <c r="P1964" i="1"/>
  <c r="R1963" i="1"/>
  <c r="Q1963" i="1"/>
  <c r="P1963" i="1"/>
  <c r="R1962" i="1"/>
  <c r="Q1962" i="1"/>
  <c r="P1962" i="1"/>
  <c r="R1961" i="1"/>
  <c r="Q1961" i="1"/>
  <c r="P1961" i="1"/>
  <c r="R1960" i="1"/>
  <c r="Q1960" i="1"/>
  <c r="P1960" i="1"/>
  <c r="R1959" i="1"/>
  <c r="Q1959" i="1"/>
  <c r="P1959" i="1"/>
  <c r="R1958" i="1"/>
  <c r="Q1958" i="1"/>
  <c r="P1958" i="1"/>
  <c r="R1957" i="1"/>
  <c r="Q1957" i="1"/>
  <c r="P1957" i="1"/>
  <c r="R1956" i="1"/>
  <c r="Q1956" i="1"/>
  <c r="P1956" i="1"/>
  <c r="R1955" i="1"/>
  <c r="Q1955" i="1"/>
  <c r="P1955" i="1"/>
  <c r="R1954" i="1"/>
  <c r="Q1954" i="1"/>
  <c r="P1954" i="1"/>
  <c r="R1953" i="1"/>
  <c r="Q1953" i="1"/>
  <c r="P1953" i="1"/>
  <c r="R1952" i="1"/>
  <c r="Q1952" i="1"/>
  <c r="P1952" i="1"/>
  <c r="R1951" i="1"/>
  <c r="Q1951" i="1"/>
  <c r="P1951" i="1"/>
  <c r="R1950" i="1"/>
  <c r="Q1950" i="1"/>
  <c r="P1950" i="1"/>
  <c r="R1949" i="1"/>
  <c r="Q1949" i="1"/>
  <c r="P1949" i="1"/>
  <c r="R1948" i="1"/>
  <c r="Q1948" i="1"/>
  <c r="P1948" i="1"/>
  <c r="R1947" i="1"/>
  <c r="Q1947" i="1"/>
  <c r="P1947" i="1"/>
  <c r="R1946" i="1"/>
  <c r="Q1946" i="1"/>
  <c r="P1946" i="1"/>
  <c r="R1945" i="1"/>
  <c r="Q1945" i="1"/>
  <c r="P1945" i="1"/>
  <c r="R1944" i="1"/>
  <c r="Q1944" i="1"/>
  <c r="P1944" i="1"/>
  <c r="R1943" i="1"/>
  <c r="Q1943" i="1"/>
  <c r="P1943" i="1"/>
  <c r="R1942" i="1"/>
  <c r="Q1942" i="1"/>
  <c r="P1942" i="1"/>
  <c r="R1941" i="1"/>
  <c r="Q1941" i="1"/>
  <c r="P1941" i="1"/>
  <c r="R1940" i="1"/>
  <c r="Q1940" i="1"/>
  <c r="P1940" i="1"/>
  <c r="R1939" i="1"/>
  <c r="Q1939" i="1"/>
  <c r="P1939" i="1"/>
  <c r="R1938" i="1"/>
  <c r="Q1938" i="1"/>
  <c r="P1938" i="1"/>
  <c r="R1937" i="1"/>
  <c r="Q1937" i="1"/>
  <c r="P1937" i="1"/>
  <c r="R1936" i="1"/>
  <c r="Q1936" i="1"/>
  <c r="P1936" i="1"/>
  <c r="R1935" i="1"/>
  <c r="Q1935" i="1"/>
  <c r="P1935" i="1"/>
  <c r="R1934" i="1"/>
  <c r="Q1934" i="1"/>
  <c r="P1934" i="1"/>
  <c r="R1933" i="1"/>
  <c r="Q1933" i="1"/>
  <c r="P1933" i="1"/>
  <c r="R1932" i="1"/>
  <c r="Q1932" i="1"/>
  <c r="P1932" i="1"/>
  <c r="R1931" i="1"/>
  <c r="Q1931" i="1"/>
  <c r="P1931" i="1"/>
  <c r="R1930" i="1"/>
  <c r="Q1930" i="1"/>
  <c r="P1930" i="1"/>
  <c r="R1929" i="1"/>
  <c r="Q1929" i="1"/>
  <c r="P1929" i="1"/>
  <c r="R1928" i="1"/>
  <c r="Q1928" i="1"/>
  <c r="P1928" i="1"/>
  <c r="R1927" i="1"/>
  <c r="Q1927" i="1"/>
  <c r="P1927" i="1"/>
  <c r="R1926" i="1"/>
  <c r="Q1926" i="1"/>
  <c r="P1926" i="1"/>
  <c r="R1925" i="1"/>
  <c r="Q1925" i="1"/>
  <c r="P1925" i="1"/>
  <c r="R1924" i="1"/>
  <c r="Q1924" i="1"/>
  <c r="P1924" i="1"/>
  <c r="R1923" i="1"/>
  <c r="Q1923" i="1"/>
  <c r="P1923" i="1"/>
  <c r="R1922" i="1"/>
  <c r="Q1922" i="1"/>
  <c r="P1922" i="1"/>
  <c r="R1921" i="1"/>
  <c r="Q1921" i="1"/>
  <c r="P1921" i="1"/>
  <c r="R1920" i="1"/>
  <c r="Q1920" i="1"/>
  <c r="P1920" i="1"/>
  <c r="R1919" i="1"/>
  <c r="Q1919" i="1"/>
  <c r="P1919" i="1"/>
  <c r="R1918" i="1"/>
  <c r="Q1918" i="1"/>
  <c r="P1918" i="1"/>
  <c r="R1917" i="1"/>
  <c r="Q1917" i="1"/>
  <c r="P1917" i="1"/>
  <c r="R1916" i="1"/>
  <c r="Q1916" i="1"/>
  <c r="P1916" i="1"/>
  <c r="R1915" i="1"/>
  <c r="Q1915" i="1"/>
  <c r="P1915" i="1"/>
  <c r="R1914" i="1"/>
  <c r="Q1914" i="1"/>
  <c r="P1914" i="1"/>
  <c r="R1913" i="1"/>
  <c r="Q1913" i="1"/>
  <c r="P1913" i="1"/>
  <c r="R1912" i="1"/>
  <c r="Q1912" i="1"/>
  <c r="P1912" i="1"/>
  <c r="R1911" i="1"/>
  <c r="Q1911" i="1"/>
  <c r="P1911" i="1"/>
  <c r="R1910" i="1"/>
  <c r="Q1910" i="1"/>
  <c r="P1910" i="1"/>
  <c r="R1909" i="1"/>
  <c r="Q1909" i="1"/>
  <c r="P1909" i="1"/>
  <c r="R1908" i="1"/>
  <c r="Q1908" i="1"/>
  <c r="P1908" i="1"/>
  <c r="R1907" i="1"/>
  <c r="Q1907" i="1"/>
  <c r="P1907" i="1"/>
  <c r="R1906" i="1"/>
  <c r="Q1906" i="1"/>
  <c r="P1906" i="1"/>
  <c r="R1905" i="1"/>
  <c r="Q1905" i="1"/>
  <c r="P1905" i="1"/>
  <c r="R1904" i="1"/>
  <c r="Q1904" i="1"/>
  <c r="P1904" i="1"/>
  <c r="R1903" i="1"/>
  <c r="Q1903" i="1"/>
  <c r="P1903" i="1"/>
  <c r="R1902" i="1"/>
  <c r="Q1902" i="1"/>
  <c r="P1902" i="1"/>
  <c r="R1901" i="1"/>
  <c r="Q1901" i="1"/>
  <c r="P1901" i="1"/>
  <c r="R1900" i="1"/>
  <c r="Q1900" i="1"/>
  <c r="P1900" i="1"/>
  <c r="R1899" i="1"/>
  <c r="Q1899" i="1"/>
  <c r="P1899" i="1"/>
  <c r="R1898" i="1"/>
  <c r="Q1898" i="1"/>
  <c r="P1898" i="1"/>
  <c r="R1897" i="1"/>
  <c r="Q1897" i="1"/>
  <c r="P1897" i="1"/>
  <c r="R1896" i="1"/>
  <c r="Q1896" i="1"/>
  <c r="P1896" i="1"/>
  <c r="R1895" i="1"/>
  <c r="Q1895" i="1"/>
  <c r="P1895" i="1"/>
  <c r="R1894" i="1"/>
  <c r="Q1894" i="1"/>
  <c r="P1894" i="1"/>
  <c r="R1893" i="1"/>
  <c r="Q1893" i="1"/>
  <c r="P1893" i="1"/>
  <c r="R1892" i="1"/>
  <c r="Q1892" i="1"/>
  <c r="P1892" i="1"/>
  <c r="R1891" i="1"/>
  <c r="Q1891" i="1"/>
  <c r="P1891" i="1"/>
  <c r="R1890" i="1"/>
  <c r="Q1890" i="1"/>
  <c r="P1890" i="1"/>
  <c r="R1889" i="1"/>
  <c r="Q1889" i="1"/>
  <c r="P1889" i="1"/>
  <c r="R1888" i="1"/>
  <c r="Q1888" i="1"/>
  <c r="P1888" i="1"/>
  <c r="R1887" i="1"/>
  <c r="Q1887" i="1"/>
  <c r="P1887" i="1"/>
  <c r="R1886" i="1"/>
  <c r="Q1886" i="1"/>
  <c r="P1886" i="1"/>
  <c r="R1885" i="1"/>
  <c r="Q1885" i="1"/>
  <c r="P1885" i="1"/>
  <c r="R1884" i="1"/>
  <c r="Q1884" i="1"/>
  <c r="P1884" i="1"/>
  <c r="R1883" i="1"/>
  <c r="Q1883" i="1"/>
  <c r="P1883" i="1"/>
  <c r="R1882" i="1"/>
  <c r="Q1882" i="1"/>
  <c r="P1882" i="1"/>
  <c r="R1881" i="1"/>
  <c r="Q1881" i="1"/>
  <c r="P1881" i="1"/>
  <c r="R1880" i="1"/>
  <c r="Q1880" i="1"/>
  <c r="P1880" i="1"/>
  <c r="R1879" i="1"/>
  <c r="Q1879" i="1"/>
  <c r="P1879" i="1"/>
  <c r="R1878" i="1"/>
  <c r="Q1878" i="1"/>
  <c r="P1878" i="1"/>
  <c r="R1877" i="1"/>
  <c r="Q1877" i="1"/>
  <c r="P1877" i="1"/>
  <c r="R1876" i="1"/>
  <c r="Q1876" i="1"/>
  <c r="P1876" i="1"/>
  <c r="R1875" i="1"/>
  <c r="Q1875" i="1"/>
  <c r="P1875" i="1"/>
  <c r="R1874" i="1"/>
  <c r="Q1874" i="1"/>
  <c r="P1874" i="1"/>
  <c r="R1873" i="1"/>
  <c r="Q1873" i="1"/>
  <c r="P1873" i="1"/>
  <c r="R1872" i="1"/>
  <c r="Q1872" i="1"/>
  <c r="P1872" i="1"/>
  <c r="R1871" i="1"/>
  <c r="Q1871" i="1"/>
  <c r="P1871" i="1"/>
  <c r="R1870" i="1"/>
  <c r="Q1870" i="1"/>
  <c r="P1870" i="1"/>
  <c r="R1869" i="1"/>
  <c r="Q1869" i="1"/>
  <c r="P1869" i="1"/>
  <c r="R1868" i="1"/>
  <c r="Q1868" i="1"/>
  <c r="P1868" i="1"/>
  <c r="R1867" i="1"/>
  <c r="Q1867" i="1"/>
  <c r="P1867" i="1"/>
  <c r="R1866" i="1"/>
  <c r="Q1866" i="1"/>
  <c r="P1866" i="1"/>
  <c r="R1865" i="1"/>
  <c r="Q1865" i="1"/>
  <c r="P1865" i="1"/>
  <c r="R1864" i="1"/>
  <c r="Q1864" i="1"/>
  <c r="P1864" i="1"/>
  <c r="R1863" i="1"/>
  <c r="Q1863" i="1"/>
  <c r="P1863" i="1"/>
  <c r="R1862" i="1"/>
  <c r="Q1862" i="1"/>
  <c r="P1862" i="1"/>
  <c r="R1861" i="1"/>
  <c r="Q1861" i="1"/>
  <c r="P1861" i="1"/>
  <c r="R1860" i="1"/>
  <c r="Q1860" i="1"/>
  <c r="P1860" i="1"/>
  <c r="R1859" i="1"/>
  <c r="Q1859" i="1"/>
  <c r="P1859" i="1"/>
  <c r="R1858" i="1"/>
  <c r="Q1858" i="1"/>
  <c r="P1858" i="1"/>
  <c r="R1857" i="1"/>
  <c r="Q1857" i="1"/>
  <c r="P1857" i="1"/>
  <c r="R1856" i="1"/>
  <c r="Q1856" i="1"/>
  <c r="P1856" i="1"/>
  <c r="R1855" i="1"/>
  <c r="Q1855" i="1"/>
  <c r="P1855" i="1"/>
  <c r="R1854" i="1"/>
  <c r="Q1854" i="1"/>
  <c r="P1854" i="1"/>
  <c r="R1853" i="1"/>
  <c r="Q1853" i="1"/>
  <c r="P1853" i="1"/>
  <c r="R1852" i="1"/>
  <c r="Q1852" i="1"/>
  <c r="P1852" i="1"/>
  <c r="R1851" i="1"/>
  <c r="Q1851" i="1"/>
  <c r="P1851" i="1"/>
  <c r="R1850" i="1"/>
  <c r="Q1850" i="1"/>
  <c r="P1850" i="1"/>
  <c r="R1849" i="1"/>
  <c r="Q1849" i="1"/>
  <c r="P1849" i="1"/>
  <c r="R1848" i="1"/>
  <c r="Q1848" i="1"/>
  <c r="P1848" i="1"/>
  <c r="R1847" i="1"/>
  <c r="Q1847" i="1"/>
  <c r="P1847" i="1"/>
  <c r="R1846" i="1"/>
  <c r="Q1846" i="1"/>
  <c r="P1846" i="1"/>
  <c r="R1845" i="1"/>
  <c r="Q1845" i="1"/>
  <c r="P1845" i="1"/>
  <c r="R1844" i="1"/>
  <c r="Q1844" i="1"/>
  <c r="P1844" i="1"/>
  <c r="R1843" i="1"/>
  <c r="Q1843" i="1"/>
  <c r="P1843" i="1"/>
  <c r="R1842" i="1"/>
  <c r="Q1842" i="1"/>
  <c r="P1842" i="1"/>
  <c r="R1841" i="1"/>
  <c r="Q1841" i="1"/>
  <c r="P1841" i="1"/>
  <c r="R1840" i="1"/>
  <c r="Q1840" i="1"/>
  <c r="P1840" i="1"/>
  <c r="R1839" i="1"/>
  <c r="Q1839" i="1"/>
  <c r="P1839" i="1"/>
  <c r="R1838" i="1"/>
  <c r="Q1838" i="1"/>
  <c r="P1838" i="1"/>
  <c r="R1837" i="1"/>
  <c r="Q1837" i="1"/>
  <c r="P1837" i="1"/>
  <c r="R1836" i="1"/>
  <c r="Q1836" i="1"/>
  <c r="P1836" i="1"/>
  <c r="R1835" i="1"/>
  <c r="Q1835" i="1"/>
  <c r="P1835" i="1"/>
  <c r="R1834" i="1"/>
  <c r="Q1834" i="1"/>
  <c r="P1834" i="1"/>
  <c r="R1833" i="1"/>
  <c r="Q1833" i="1"/>
  <c r="P1833" i="1"/>
  <c r="R1832" i="1"/>
  <c r="Q1832" i="1"/>
  <c r="P1832" i="1"/>
  <c r="R1831" i="1"/>
  <c r="Q1831" i="1"/>
  <c r="P1831" i="1"/>
  <c r="R1830" i="1"/>
  <c r="Q1830" i="1"/>
  <c r="P1830" i="1"/>
  <c r="R1829" i="1"/>
  <c r="Q1829" i="1"/>
  <c r="P1829" i="1"/>
  <c r="R1828" i="1"/>
  <c r="Q1828" i="1"/>
  <c r="P1828" i="1"/>
  <c r="R1827" i="1"/>
  <c r="Q1827" i="1"/>
  <c r="P1827" i="1"/>
  <c r="R1826" i="1"/>
  <c r="Q1826" i="1"/>
  <c r="P1826" i="1"/>
  <c r="R1825" i="1"/>
  <c r="Q1825" i="1"/>
  <c r="P1825" i="1"/>
  <c r="R1824" i="1"/>
  <c r="Q1824" i="1"/>
  <c r="P1824" i="1"/>
  <c r="R1823" i="1"/>
  <c r="Q1823" i="1"/>
  <c r="P1823" i="1"/>
  <c r="R1822" i="1"/>
  <c r="Q1822" i="1"/>
  <c r="P1822" i="1"/>
  <c r="R1821" i="1"/>
  <c r="Q1821" i="1"/>
  <c r="P1821" i="1"/>
  <c r="R1820" i="1"/>
  <c r="Q1820" i="1"/>
  <c r="P1820" i="1"/>
  <c r="R1819" i="1"/>
  <c r="Q1819" i="1"/>
  <c r="P1819" i="1"/>
  <c r="R1818" i="1"/>
  <c r="Q1818" i="1"/>
  <c r="P1818" i="1"/>
  <c r="R1817" i="1"/>
  <c r="Q1817" i="1"/>
  <c r="P1817" i="1"/>
  <c r="R1816" i="1"/>
  <c r="Q1816" i="1"/>
  <c r="P1816" i="1"/>
  <c r="R1815" i="1"/>
  <c r="Q1815" i="1"/>
  <c r="P1815" i="1"/>
  <c r="R1814" i="1"/>
  <c r="Q1814" i="1"/>
  <c r="P1814" i="1"/>
  <c r="R1813" i="1"/>
  <c r="Q1813" i="1"/>
  <c r="P1813" i="1"/>
  <c r="R1812" i="1"/>
  <c r="Q1812" i="1"/>
  <c r="P1812" i="1"/>
  <c r="R1811" i="1"/>
  <c r="Q1811" i="1"/>
  <c r="P1811" i="1"/>
  <c r="R1810" i="1"/>
  <c r="Q1810" i="1"/>
  <c r="P1810" i="1"/>
  <c r="R1809" i="1"/>
  <c r="Q1809" i="1"/>
  <c r="P1809" i="1"/>
  <c r="R1808" i="1"/>
  <c r="Q1808" i="1"/>
  <c r="P1808" i="1"/>
  <c r="R1807" i="1"/>
  <c r="Q1807" i="1"/>
  <c r="P1807" i="1"/>
  <c r="R1806" i="1"/>
  <c r="Q1806" i="1"/>
  <c r="P1806" i="1"/>
  <c r="R1805" i="1"/>
  <c r="Q1805" i="1"/>
  <c r="P1805" i="1"/>
  <c r="R1804" i="1"/>
  <c r="Q1804" i="1"/>
  <c r="P1804" i="1"/>
  <c r="R1803" i="1"/>
  <c r="Q1803" i="1"/>
  <c r="P1803" i="1"/>
  <c r="R1802" i="1"/>
  <c r="Q1802" i="1"/>
  <c r="P1802" i="1"/>
  <c r="R1801" i="1"/>
  <c r="Q1801" i="1"/>
  <c r="P1801" i="1"/>
  <c r="R1800" i="1"/>
  <c r="Q1800" i="1"/>
  <c r="P1800" i="1"/>
  <c r="R1799" i="1"/>
  <c r="Q1799" i="1"/>
  <c r="P1799" i="1"/>
  <c r="R1798" i="1"/>
  <c r="Q1798" i="1"/>
  <c r="P1798" i="1"/>
  <c r="R1797" i="1"/>
  <c r="Q1797" i="1"/>
  <c r="P1797" i="1"/>
  <c r="R1796" i="1"/>
  <c r="Q1796" i="1"/>
  <c r="P1796" i="1"/>
  <c r="R1795" i="1"/>
  <c r="Q1795" i="1"/>
  <c r="P1795" i="1"/>
  <c r="R1794" i="1"/>
  <c r="Q1794" i="1"/>
  <c r="P1794" i="1"/>
  <c r="R1793" i="1"/>
  <c r="Q1793" i="1"/>
  <c r="P1793" i="1"/>
  <c r="R1792" i="1"/>
  <c r="Q1792" i="1"/>
  <c r="P1792" i="1"/>
  <c r="R1791" i="1"/>
  <c r="Q1791" i="1"/>
  <c r="P1791" i="1"/>
  <c r="R1790" i="1"/>
  <c r="Q1790" i="1"/>
  <c r="P1790" i="1"/>
  <c r="R1789" i="1"/>
  <c r="Q1789" i="1"/>
  <c r="P1789" i="1"/>
  <c r="R1788" i="1"/>
  <c r="Q1788" i="1"/>
  <c r="P1788" i="1"/>
  <c r="R1787" i="1"/>
  <c r="Q1787" i="1"/>
  <c r="P1787" i="1"/>
  <c r="R1786" i="1"/>
  <c r="Q1786" i="1"/>
  <c r="P1786" i="1"/>
  <c r="R1785" i="1"/>
  <c r="Q1785" i="1"/>
  <c r="P1785" i="1"/>
  <c r="R1784" i="1"/>
  <c r="Q1784" i="1"/>
  <c r="P1784" i="1"/>
  <c r="R1783" i="1"/>
  <c r="Q1783" i="1"/>
  <c r="P1783" i="1"/>
  <c r="R1782" i="1"/>
  <c r="Q1782" i="1"/>
  <c r="P1782" i="1"/>
  <c r="R1781" i="1"/>
  <c r="Q1781" i="1"/>
  <c r="P1781" i="1"/>
  <c r="R1780" i="1"/>
  <c r="Q1780" i="1"/>
  <c r="P1780" i="1"/>
  <c r="R1779" i="1"/>
  <c r="Q1779" i="1"/>
  <c r="P1779" i="1"/>
  <c r="R1778" i="1"/>
  <c r="Q1778" i="1"/>
  <c r="P1778" i="1"/>
  <c r="R1777" i="1"/>
  <c r="Q1777" i="1"/>
  <c r="P1777" i="1"/>
  <c r="R1776" i="1"/>
  <c r="Q1776" i="1"/>
  <c r="P1776" i="1"/>
  <c r="R1775" i="1"/>
  <c r="Q1775" i="1"/>
  <c r="P1775" i="1"/>
  <c r="R1774" i="1"/>
  <c r="Q1774" i="1"/>
  <c r="P1774" i="1"/>
  <c r="R1773" i="1"/>
  <c r="Q1773" i="1"/>
  <c r="P1773" i="1"/>
  <c r="R1772" i="1"/>
  <c r="Q1772" i="1"/>
  <c r="P1772" i="1"/>
  <c r="R1771" i="1"/>
  <c r="Q1771" i="1"/>
  <c r="P1771" i="1"/>
  <c r="R1770" i="1"/>
  <c r="Q1770" i="1"/>
  <c r="P1770" i="1"/>
  <c r="R1769" i="1"/>
  <c r="Q1769" i="1"/>
  <c r="P1769" i="1"/>
  <c r="R1768" i="1"/>
  <c r="Q1768" i="1"/>
  <c r="P1768" i="1"/>
  <c r="R1767" i="1"/>
  <c r="Q1767" i="1"/>
  <c r="P1767" i="1"/>
  <c r="R1766" i="1"/>
  <c r="Q1766" i="1"/>
  <c r="P1766" i="1"/>
  <c r="R1765" i="1"/>
  <c r="Q1765" i="1"/>
  <c r="P1765" i="1"/>
  <c r="R1764" i="1"/>
  <c r="Q1764" i="1"/>
  <c r="P1764" i="1"/>
  <c r="R1763" i="1"/>
  <c r="Q1763" i="1"/>
  <c r="P1763" i="1"/>
  <c r="R1762" i="1"/>
  <c r="Q1762" i="1"/>
  <c r="P1762" i="1"/>
  <c r="R1761" i="1"/>
  <c r="Q1761" i="1"/>
  <c r="P1761" i="1"/>
  <c r="R1760" i="1"/>
  <c r="Q1760" i="1"/>
  <c r="P1760" i="1"/>
  <c r="R1759" i="1"/>
  <c r="Q1759" i="1"/>
  <c r="P1759" i="1"/>
  <c r="R1758" i="1"/>
  <c r="Q1758" i="1"/>
  <c r="P1758" i="1"/>
  <c r="R1757" i="1"/>
  <c r="Q1757" i="1"/>
  <c r="P1757" i="1"/>
  <c r="R1756" i="1"/>
  <c r="Q1756" i="1"/>
  <c r="P1756" i="1"/>
  <c r="R1755" i="1"/>
  <c r="Q1755" i="1"/>
  <c r="P1755" i="1"/>
  <c r="R1754" i="1"/>
  <c r="Q1754" i="1"/>
  <c r="P1754" i="1"/>
  <c r="R1753" i="1"/>
  <c r="Q1753" i="1"/>
  <c r="P1753" i="1"/>
  <c r="R1752" i="1"/>
  <c r="Q1752" i="1"/>
  <c r="P1752" i="1"/>
  <c r="R1751" i="1"/>
  <c r="Q1751" i="1"/>
  <c r="P1751" i="1"/>
  <c r="R1750" i="1"/>
  <c r="Q1750" i="1"/>
  <c r="P1750" i="1"/>
  <c r="R1749" i="1"/>
  <c r="Q1749" i="1"/>
  <c r="P1749" i="1"/>
  <c r="R1748" i="1"/>
  <c r="Q1748" i="1"/>
  <c r="P1748" i="1"/>
  <c r="R1747" i="1"/>
  <c r="Q1747" i="1"/>
  <c r="P1747" i="1"/>
  <c r="R1746" i="1"/>
  <c r="Q1746" i="1"/>
  <c r="P1746" i="1"/>
  <c r="R1745" i="1"/>
  <c r="Q1745" i="1"/>
  <c r="P1745" i="1"/>
  <c r="R1744" i="1"/>
  <c r="Q1744" i="1"/>
  <c r="P1744" i="1"/>
  <c r="R1743" i="1"/>
  <c r="Q1743" i="1"/>
  <c r="P1743" i="1"/>
  <c r="R1742" i="1"/>
  <c r="Q1742" i="1"/>
  <c r="P1742" i="1"/>
  <c r="R1741" i="1"/>
  <c r="Q1741" i="1"/>
  <c r="P1741" i="1"/>
  <c r="R1740" i="1"/>
  <c r="Q1740" i="1"/>
  <c r="P1740" i="1"/>
  <c r="R1739" i="1"/>
  <c r="Q1739" i="1"/>
  <c r="P1739" i="1"/>
  <c r="R1738" i="1"/>
  <c r="Q1738" i="1"/>
  <c r="P1738" i="1"/>
  <c r="R1737" i="1"/>
  <c r="Q1737" i="1"/>
  <c r="P1737" i="1"/>
  <c r="R1736" i="1"/>
  <c r="Q1736" i="1"/>
  <c r="P1736" i="1"/>
  <c r="R1735" i="1"/>
  <c r="Q1735" i="1"/>
  <c r="P1735" i="1"/>
  <c r="R1734" i="1"/>
  <c r="Q1734" i="1"/>
  <c r="P1734" i="1"/>
  <c r="R1733" i="1"/>
  <c r="Q1733" i="1"/>
  <c r="P1733" i="1"/>
  <c r="R1732" i="1"/>
  <c r="Q1732" i="1"/>
  <c r="P1732" i="1"/>
  <c r="R1731" i="1"/>
  <c r="Q1731" i="1"/>
  <c r="P1731" i="1"/>
  <c r="R1730" i="1"/>
  <c r="Q1730" i="1"/>
  <c r="P1730" i="1"/>
  <c r="R1729" i="1"/>
  <c r="Q1729" i="1"/>
  <c r="P1729" i="1"/>
  <c r="R1728" i="1"/>
  <c r="Q1728" i="1"/>
  <c r="P1728" i="1"/>
  <c r="R1727" i="1"/>
  <c r="Q1727" i="1"/>
  <c r="P1727" i="1"/>
  <c r="R1726" i="1"/>
  <c r="Q1726" i="1"/>
  <c r="P1726" i="1"/>
  <c r="R1725" i="1"/>
  <c r="Q1725" i="1"/>
  <c r="P1725" i="1"/>
  <c r="R1724" i="1"/>
  <c r="Q1724" i="1"/>
  <c r="P1724" i="1"/>
  <c r="R1723" i="1"/>
  <c r="Q1723" i="1"/>
  <c r="P1723" i="1"/>
  <c r="R1722" i="1"/>
  <c r="Q1722" i="1"/>
  <c r="P1722" i="1"/>
  <c r="R1721" i="1"/>
  <c r="Q1721" i="1"/>
  <c r="P1721" i="1"/>
  <c r="R1720" i="1"/>
  <c r="Q1720" i="1"/>
  <c r="P1720" i="1"/>
  <c r="R1719" i="1"/>
  <c r="Q1719" i="1"/>
  <c r="P1719" i="1"/>
  <c r="R1718" i="1"/>
  <c r="Q1718" i="1"/>
  <c r="P1718" i="1"/>
  <c r="R1717" i="1"/>
  <c r="Q1717" i="1"/>
  <c r="P1717" i="1"/>
  <c r="R1716" i="1"/>
  <c r="Q1716" i="1"/>
  <c r="P1716" i="1"/>
  <c r="R1715" i="1"/>
  <c r="Q1715" i="1"/>
  <c r="P1715" i="1"/>
  <c r="R1714" i="1"/>
  <c r="Q1714" i="1"/>
  <c r="P1714" i="1"/>
  <c r="R1713" i="1"/>
  <c r="Q1713" i="1"/>
  <c r="P1713" i="1"/>
  <c r="R1712" i="1"/>
  <c r="Q1712" i="1"/>
  <c r="P1712" i="1"/>
  <c r="R1711" i="1"/>
  <c r="Q1711" i="1"/>
  <c r="P1711" i="1"/>
  <c r="R1710" i="1"/>
  <c r="Q1710" i="1"/>
  <c r="P1710" i="1"/>
  <c r="R1709" i="1"/>
  <c r="Q1709" i="1"/>
  <c r="P1709" i="1"/>
  <c r="R1708" i="1"/>
  <c r="Q1708" i="1"/>
  <c r="P1708" i="1"/>
  <c r="R1707" i="1"/>
  <c r="Q1707" i="1"/>
  <c r="P1707" i="1"/>
  <c r="R1706" i="1"/>
  <c r="Q1706" i="1"/>
  <c r="P1706" i="1"/>
  <c r="R1705" i="1"/>
  <c r="Q1705" i="1"/>
  <c r="P1705" i="1"/>
  <c r="R1704" i="1"/>
  <c r="Q1704" i="1"/>
  <c r="P1704" i="1"/>
  <c r="R1703" i="1"/>
  <c r="Q1703" i="1"/>
  <c r="P1703" i="1"/>
  <c r="R1702" i="1"/>
  <c r="Q1702" i="1"/>
  <c r="P1702" i="1"/>
  <c r="R1701" i="1"/>
  <c r="Q1701" i="1"/>
  <c r="P1701" i="1"/>
  <c r="R1700" i="1"/>
  <c r="Q1700" i="1"/>
  <c r="P1700" i="1"/>
  <c r="R1699" i="1"/>
  <c r="Q1699" i="1"/>
  <c r="P1699" i="1"/>
  <c r="R1698" i="1"/>
  <c r="Q1698" i="1"/>
  <c r="P1698" i="1"/>
  <c r="R1697" i="1"/>
  <c r="Q1697" i="1"/>
  <c r="P1697" i="1"/>
  <c r="R1696" i="1"/>
  <c r="Q1696" i="1"/>
  <c r="P1696" i="1"/>
  <c r="R1695" i="1"/>
  <c r="Q1695" i="1"/>
  <c r="P1695" i="1"/>
  <c r="R1694" i="1"/>
  <c r="Q1694" i="1"/>
  <c r="P1694" i="1"/>
  <c r="R1693" i="1"/>
  <c r="Q1693" i="1"/>
  <c r="P1693" i="1"/>
  <c r="R1692" i="1"/>
  <c r="Q1692" i="1"/>
  <c r="P1692" i="1"/>
  <c r="R1691" i="1"/>
  <c r="Q1691" i="1"/>
  <c r="P1691" i="1"/>
  <c r="R1690" i="1"/>
  <c r="Q1690" i="1"/>
  <c r="P1690" i="1"/>
  <c r="R1689" i="1"/>
  <c r="Q1689" i="1"/>
  <c r="P1689" i="1"/>
  <c r="R1688" i="1"/>
  <c r="Q1688" i="1"/>
  <c r="P1688" i="1"/>
  <c r="R1687" i="1"/>
  <c r="Q1687" i="1"/>
  <c r="P1687" i="1"/>
  <c r="R1686" i="1"/>
  <c r="Q1686" i="1"/>
  <c r="P1686" i="1"/>
  <c r="R1685" i="1"/>
  <c r="Q1685" i="1"/>
  <c r="P1685" i="1"/>
  <c r="R1684" i="1"/>
  <c r="Q1684" i="1"/>
  <c r="P1684" i="1"/>
  <c r="R1683" i="1"/>
  <c r="Q1683" i="1"/>
  <c r="P1683" i="1"/>
  <c r="R1682" i="1"/>
  <c r="Q1682" i="1"/>
  <c r="P1682" i="1"/>
  <c r="R1681" i="1"/>
  <c r="Q1681" i="1"/>
  <c r="P1681" i="1"/>
  <c r="R1680" i="1"/>
  <c r="Q1680" i="1"/>
  <c r="P1680" i="1"/>
  <c r="R1679" i="1"/>
  <c r="Q1679" i="1"/>
  <c r="P1679" i="1"/>
  <c r="R1678" i="1"/>
  <c r="Q1678" i="1"/>
  <c r="P1678" i="1"/>
  <c r="R1677" i="1"/>
  <c r="Q1677" i="1"/>
  <c r="P1677" i="1"/>
  <c r="R1676" i="1"/>
  <c r="Q1676" i="1"/>
  <c r="P1676" i="1"/>
  <c r="R1675" i="1"/>
  <c r="Q1675" i="1"/>
  <c r="P1675" i="1"/>
  <c r="R1674" i="1"/>
  <c r="Q1674" i="1"/>
  <c r="P1674" i="1"/>
  <c r="R1673" i="1"/>
  <c r="Q1673" i="1"/>
  <c r="P1673" i="1"/>
  <c r="R1672" i="1"/>
  <c r="Q1672" i="1"/>
  <c r="P1672" i="1"/>
  <c r="R1671" i="1"/>
  <c r="Q1671" i="1"/>
  <c r="P1671" i="1"/>
  <c r="R1670" i="1"/>
  <c r="Q1670" i="1"/>
  <c r="P1670" i="1"/>
  <c r="R1669" i="1"/>
  <c r="Q1669" i="1"/>
  <c r="P1669" i="1"/>
  <c r="R1668" i="1"/>
  <c r="Q1668" i="1"/>
  <c r="P1668" i="1"/>
  <c r="R1667" i="1"/>
  <c r="Q1667" i="1"/>
  <c r="P1667" i="1"/>
  <c r="R1666" i="1"/>
  <c r="Q1666" i="1"/>
  <c r="P1666" i="1"/>
  <c r="R1665" i="1"/>
  <c r="Q1665" i="1"/>
  <c r="P1665" i="1"/>
  <c r="R1664" i="1"/>
  <c r="Q1664" i="1"/>
  <c r="P1664" i="1"/>
  <c r="R1663" i="1"/>
  <c r="Q1663" i="1"/>
  <c r="P1663" i="1"/>
  <c r="R1662" i="1"/>
  <c r="Q1662" i="1"/>
  <c r="P1662" i="1"/>
  <c r="R1661" i="1"/>
  <c r="Q1661" i="1"/>
  <c r="P1661" i="1"/>
  <c r="R1660" i="1"/>
  <c r="Q1660" i="1"/>
  <c r="P1660" i="1"/>
  <c r="R1659" i="1"/>
  <c r="Q1659" i="1"/>
  <c r="P1659" i="1"/>
  <c r="R1658" i="1"/>
  <c r="Q1658" i="1"/>
  <c r="P1658" i="1"/>
  <c r="R1657" i="1"/>
  <c r="Q1657" i="1"/>
  <c r="P1657" i="1"/>
  <c r="R1656" i="1"/>
  <c r="Q1656" i="1"/>
  <c r="P1656" i="1"/>
  <c r="R1655" i="1"/>
  <c r="Q1655" i="1"/>
  <c r="P1655" i="1"/>
  <c r="R1654" i="1"/>
  <c r="Q1654" i="1"/>
  <c r="P1654" i="1"/>
  <c r="R1653" i="1"/>
  <c r="Q1653" i="1"/>
  <c r="P1653" i="1"/>
  <c r="R1652" i="1"/>
  <c r="Q1652" i="1"/>
  <c r="P1652" i="1"/>
  <c r="R1651" i="1"/>
  <c r="Q1651" i="1"/>
  <c r="P1651" i="1"/>
  <c r="R1650" i="1"/>
  <c r="Q1650" i="1"/>
  <c r="P1650" i="1"/>
  <c r="R1649" i="1"/>
  <c r="Q1649" i="1"/>
  <c r="P1649" i="1"/>
  <c r="R1648" i="1"/>
  <c r="Q1648" i="1"/>
  <c r="P1648" i="1"/>
  <c r="R1647" i="1"/>
  <c r="Q1647" i="1"/>
  <c r="P1647" i="1"/>
  <c r="R1646" i="1"/>
  <c r="Q1646" i="1"/>
  <c r="P1646" i="1"/>
  <c r="R1645" i="1"/>
  <c r="Q1645" i="1"/>
  <c r="P1645" i="1"/>
  <c r="R1644" i="1"/>
  <c r="Q1644" i="1"/>
  <c r="P1644" i="1"/>
  <c r="R1643" i="1"/>
  <c r="Q1643" i="1"/>
  <c r="P1643" i="1"/>
  <c r="R1642" i="1"/>
  <c r="Q1642" i="1"/>
  <c r="P1642" i="1"/>
  <c r="R1641" i="1"/>
  <c r="Q1641" i="1"/>
  <c r="P1641" i="1"/>
  <c r="R1640" i="1"/>
  <c r="Q1640" i="1"/>
  <c r="P1640" i="1"/>
  <c r="R1639" i="1"/>
  <c r="Q1639" i="1"/>
  <c r="P1639" i="1"/>
  <c r="R1638" i="1"/>
  <c r="Q1638" i="1"/>
  <c r="P1638" i="1"/>
  <c r="R1637" i="1"/>
  <c r="Q1637" i="1"/>
  <c r="P1637" i="1"/>
  <c r="R1636" i="1"/>
  <c r="Q1636" i="1"/>
  <c r="P1636" i="1"/>
  <c r="R1635" i="1"/>
  <c r="Q1635" i="1"/>
  <c r="P1635" i="1"/>
  <c r="R1634" i="1"/>
  <c r="Q1634" i="1"/>
  <c r="P1634" i="1"/>
  <c r="R1633" i="1"/>
  <c r="Q1633" i="1"/>
  <c r="P1633" i="1"/>
  <c r="R1632" i="1"/>
  <c r="Q1632" i="1"/>
  <c r="P1632" i="1"/>
  <c r="R1631" i="1"/>
  <c r="Q1631" i="1"/>
  <c r="P1631" i="1"/>
  <c r="R1630" i="1"/>
  <c r="Q1630" i="1"/>
  <c r="P1630" i="1"/>
  <c r="R1629" i="1"/>
  <c r="Q1629" i="1"/>
  <c r="P1629" i="1"/>
  <c r="R1628" i="1"/>
  <c r="Q1628" i="1"/>
  <c r="P1628" i="1"/>
  <c r="R1627" i="1"/>
  <c r="Q1627" i="1"/>
  <c r="P1627" i="1"/>
  <c r="R1626" i="1"/>
  <c r="Q1626" i="1"/>
  <c r="P1626" i="1"/>
  <c r="R1625" i="1"/>
  <c r="Q1625" i="1"/>
  <c r="P1625" i="1"/>
  <c r="R1624" i="1"/>
  <c r="Q1624" i="1"/>
  <c r="P1624" i="1"/>
  <c r="R1623" i="1"/>
  <c r="Q1623" i="1"/>
  <c r="P1623" i="1"/>
  <c r="R1622" i="1"/>
  <c r="Q1622" i="1"/>
  <c r="P1622" i="1"/>
  <c r="R1621" i="1"/>
  <c r="Q1621" i="1"/>
  <c r="P1621" i="1"/>
  <c r="R1620" i="1"/>
  <c r="Q1620" i="1"/>
  <c r="P1620" i="1"/>
  <c r="R1619" i="1"/>
  <c r="Q1619" i="1"/>
  <c r="P1619" i="1"/>
  <c r="R1618" i="1"/>
  <c r="Q1618" i="1"/>
  <c r="P1618" i="1"/>
  <c r="R1617" i="1"/>
  <c r="Q1617" i="1"/>
  <c r="P1617" i="1"/>
  <c r="R1616" i="1"/>
  <c r="Q1616" i="1"/>
  <c r="P1616" i="1"/>
  <c r="R1615" i="1"/>
  <c r="Q1615" i="1"/>
  <c r="P1615" i="1"/>
  <c r="R1614" i="1"/>
  <c r="Q1614" i="1"/>
  <c r="P1614" i="1"/>
  <c r="R1613" i="1"/>
  <c r="Q1613" i="1"/>
  <c r="P1613" i="1"/>
  <c r="R1612" i="1"/>
  <c r="Q1612" i="1"/>
  <c r="P1612" i="1"/>
  <c r="R1611" i="1"/>
  <c r="Q1611" i="1"/>
  <c r="P1611" i="1"/>
  <c r="R1610" i="1"/>
  <c r="Q1610" i="1"/>
  <c r="P1610" i="1"/>
  <c r="R1609" i="1"/>
  <c r="Q1609" i="1"/>
  <c r="P1609" i="1"/>
  <c r="R1608" i="1"/>
  <c r="Q1608" i="1"/>
  <c r="P1608" i="1"/>
  <c r="R1607" i="1"/>
  <c r="Q1607" i="1"/>
  <c r="P1607" i="1"/>
  <c r="R1606" i="1"/>
  <c r="Q1606" i="1"/>
  <c r="P1606" i="1"/>
  <c r="R1605" i="1"/>
  <c r="Q1605" i="1"/>
  <c r="P1605" i="1"/>
  <c r="R1604" i="1"/>
  <c r="Q1604" i="1"/>
  <c r="P1604" i="1"/>
  <c r="R1603" i="1"/>
  <c r="Q1603" i="1"/>
  <c r="P1603" i="1"/>
  <c r="R1602" i="1"/>
  <c r="Q1602" i="1"/>
  <c r="P1602" i="1"/>
  <c r="R1601" i="1"/>
  <c r="Q1601" i="1"/>
  <c r="P1601" i="1"/>
  <c r="R1600" i="1"/>
  <c r="Q1600" i="1"/>
  <c r="P1600" i="1"/>
  <c r="R1599" i="1"/>
  <c r="Q1599" i="1"/>
  <c r="P1599" i="1"/>
  <c r="R1598" i="1"/>
  <c r="Q1598" i="1"/>
  <c r="P1598" i="1"/>
  <c r="R1597" i="1"/>
  <c r="Q1597" i="1"/>
  <c r="P1597" i="1"/>
  <c r="R1596" i="1"/>
  <c r="Q1596" i="1"/>
  <c r="P1596" i="1"/>
  <c r="R1595" i="1"/>
  <c r="Q1595" i="1"/>
  <c r="P1595" i="1"/>
  <c r="R1594" i="1"/>
  <c r="Q1594" i="1"/>
  <c r="P1594" i="1"/>
  <c r="R1593" i="1"/>
  <c r="Q1593" i="1"/>
  <c r="P1593" i="1"/>
  <c r="R1592" i="1"/>
  <c r="Q1592" i="1"/>
  <c r="P1592" i="1"/>
  <c r="R1591" i="1"/>
  <c r="Q1591" i="1"/>
  <c r="P1591" i="1"/>
  <c r="R1590" i="1"/>
  <c r="Q1590" i="1"/>
  <c r="P1590" i="1"/>
  <c r="R1589" i="1"/>
  <c r="Q1589" i="1"/>
  <c r="P1589" i="1"/>
  <c r="R1588" i="1"/>
  <c r="Q1588" i="1"/>
  <c r="P1588" i="1"/>
  <c r="R1587" i="1"/>
  <c r="Q1587" i="1"/>
  <c r="P1587" i="1"/>
  <c r="R1586" i="1"/>
  <c r="Q1586" i="1"/>
  <c r="P1586" i="1"/>
  <c r="R1585" i="1"/>
  <c r="Q1585" i="1"/>
  <c r="P1585" i="1"/>
  <c r="R1584" i="1"/>
  <c r="Q1584" i="1"/>
  <c r="P1584" i="1"/>
  <c r="R1583" i="1"/>
  <c r="Q1583" i="1"/>
  <c r="P1583" i="1"/>
  <c r="R1582" i="1"/>
  <c r="Q1582" i="1"/>
  <c r="P1582" i="1"/>
  <c r="R1581" i="1"/>
  <c r="Q1581" i="1"/>
  <c r="P1581" i="1"/>
  <c r="R1580" i="1"/>
  <c r="Q1580" i="1"/>
  <c r="P1580" i="1"/>
  <c r="R1579" i="1"/>
  <c r="Q1579" i="1"/>
  <c r="P1579" i="1"/>
  <c r="R1578" i="1"/>
  <c r="Q1578" i="1"/>
  <c r="P1578" i="1"/>
  <c r="R1577" i="1"/>
  <c r="Q1577" i="1"/>
  <c r="P1577" i="1"/>
  <c r="R1576" i="1"/>
  <c r="Q1576" i="1"/>
  <c r="P1576" i="1"/>
  <c r="R1575" i="1"/>
  <c r="Q1575" i="1"/>
  <c r="P1575" i="1"/>
  <c r="R1574" i="1"/>
  <c r="Q1574" i="1"/>
  <c r="P1574" i="1"/>
  <c r="R1573" i="1"/>
  <c r="Q1573" i="1"/>
  <c r="P1573" i="1"/>
  <c r="R1572" i="1"/>
  <c r="Q1572" i="1"/>
  <c r="P1572" i="1"/>
  <c r="R1571" i="1"/>
  <c r="Q1571" i="1"/>
  <c r="P1571" i="1"/>
  <c r="R1570" i="1"/>
  <c r="Q1570" i="1"/>
  <c r="P1570" i="1"/>
  <c r="R1569" i="1"/>
  <c r="Q1569" i="1"/>
  <c r="P1569" i="1"/>
  <c r="R1568" i="1"/>
  <c r="Q1568" i="1"/>
  <c r="P1568" i="1"/>
  <c r="R1567" i="1"/>
  <c r="Q1567" i="1"/>
  <c r="P1567" i="1"/>
  <c r="R1566" i="1"/>
  <c r="Q1566" i="1"/>
  <c r="P1566" i="1"/>
  <c r="R1565" i="1"/>
  <c r="Q1565" i="1"/>
  <c r="P1565" i="1"/>
  <c r="R1564" i="1"/>
  <c r="Q1564" i="1"/>
  <c r="P1564" i="1"/>
  <c r="R1563" i="1"/>
  <c r="Q1563" i="1"/>
  <c r="P1563" i="1"/>
  <c r="R1562" i="1"/>
  <c r="Q1562" i="1"/>
  <c r="P1562" i="1"/>
  <c r="R1561" i="1"/>
  <c r="Q1561" i="1"/>
  <c r="P1561" i="1"/>
  <c r="R1560" i="1"/>
  <c r="Q1560" i="1"/>
  <c r="P1560" i="1"/>
  <c r="R1559" i="1"/>
  <c r="Q1559" i="1"/>
  <c r="P1559" i="1"/>
  <c r="R1558" i="1"/>
  <c r="Q1558" i="1"/>
  <c r="P1558" i="1"/>
  <c r="R1557" i="1"/>
  <c r="Q1557" i="1"/>
  <c r="P1557" i="1"/>
  <c r="R1556" i="1"/>
  <c r="Q1556" i="1"/>
  <c r="P1556" i="1"/>
  <c r="R1555" i="1"/>
  <c r="Q1555" i="1"/>
  <c r="P1555" i="1"/>
  <c r="R1554" i="1"/>
  <c r="Q1554" i="1"/>
  <c r="P1554" i="1"/>
  <c r="R1553" i="1"/>
  <c r="Q1553" i="1"/>
  <c r="P1553" i="1"/>
  <c r="R1552" i="1"/>
  <c r="Q1552" i="1"/>
  <c r="P1552" i="1"/>
  <c r="R1551" i="1"/>
  <c r="Q1551" i="1"/>
  <c r="P1551" i="1"/>
  <c r="R1550" i="1"/>
  <c r="Q1550" i="1"/>
  <c r="P1550" i="1"/>
  <c r="R1549" i="1"/>
  <c r="Q1549" i="1"/>
  <c r="P1549" i="1"/>
  <c r="R1548" i="1"/>
  <c r="Q1548" i="1"/>
  <c r="P1548" i="1"/>
  <c r="R1547" i="1"/>
  <c r="Q1547" i="1"/>
  <c r="P1547" i="1"/>
  <c r="R1546" i="1"/>
  <c r="Q1546" i="1"/>
  <c r="P1546" i="1"/>
  <c r="R1545" i="1"/>
  <c r="Q1545" i="1"/>
  <c r="P1545" i="1"/>
  <c r="R1544" i="1"/>
  <c r="Q1544" i="1"/>
  <c r="P1544" i="1"/>
  <c r="R1543" i="1"/>
  <c r="Q1543" i="1"/>
  <c r="P1543" i="1"/>
  <c r="R1542" i="1"/>
  <c r="Q1542" i="1"/>
  <c r="P1542" i="1"/>
  <c r="R1541" i="1"/>
  <c r="Q1541" i="1"/>
  <c r="P1541" i="1"/>
  <c r="R1540" i="1"/>
  <c r="Q1540" i="1"/>
  <c r="P1540" i="1"/>
  <c r="R1539" i="1"/>
  <c r="Q1539" i="1"/>
  <c r="P1539" i="1"/>
  <c r="R1538" i="1"/>
  <c r="Q1538" i="1"/>
  <c r="P1538" i="1"/>
  <c r="R1537" i="1"/>
  <c r="Q1537" i="1"/>
  <c r="P1537" i="1"/>
  <c r="R1536" i="1"/>
  <c r="Q1536" i="1"/>
  <c r="P1536" i="1"/>
  <c r="R1535" i="1"/>
  <c r="Q1535" i="1"/>
  <c r="P1535" i="1"/>
  <c r="R1534" i="1"/>
  <c r="Q1534" i="1"/>
  <c r="P1534" i="1"/>
  <c r="R1533" i="1"/>
  <c r="Q1533" i="1"/>
  <c r="P1533" i="1"/>
  <c r="R1532" i="1"/>
  <c r="Q1532" i="1"/>
  <c r="P1532" i="1"/>
  <c r="R1531" i="1"/>
  <c r="Q1531" i="1"/>
  <c r="P1531" i="1"/>
  <c r="R1530" i="1"/>
  <c r="Q1530" i="1"/>
  <c r="P1530" i="1"/>
  <c r="R1529" i="1"/>
  <c r="Q1529" i="1"/>
  <c r="P1529" i="1"/>
  <c r="R1528" i="1"/>
  <c r="Q1528" i="1"/>
  <c r="P1528" i="1"/>
  <c r="R1527" i="1"/>
  <c r="Q1527" i="1"/>
  <c r="P1527" i="1"/>
  <c r="R1526" i="1"/>
  <c r="Q1526" i="1"/>
  <c r="P1526" i="1"/>
  <c r="R1525" i="1"/>
  <c r="Q1525" i="1"/>
  <c r="P1525" i="1"/>
  <c r="R1524" i="1"/>
  <c r="Q1524" i="1"/>
  <c r="P1524" i="1"/>
  <c r="R1523" i="1"/>
  <c r="Q1523" i="1"/>
  <c r="P1523" i="1"/>
  <c r="R1522" i="1"/>
  <c r="Q1522" i="1"/>
  <c r="P1522" i="1"/>
  <c r="R1521" i="1"/>
  <c r="Q1521" i="1"/>
  <c r="P1521" i="1"/>
  <c r="R1520" i="1"/>
  <c r="Q1520" i="1"/>
  <c r="P1520" i="1"/>
  <c r="R1519" i="1"/>
  <c r="Q1519" i="1"/>
  <c r="P1519" i="1"/>
  <c r="R1518" i="1"/>
  <c r="Q1518" i="1"/>
  <c r="P1518" i="1"/>
  <c r="R1517" i="1"/>
  <c r="Q1517" i="1"/>
  <c r="P1517" i="1"/>
  <c r="R1516" i="1"/>
  <c r="Q1516" i="1"/>
  <c r="P1516" i="1"/>
  <c r="R1515" i="1"/>
  <c r="Q1515" i="1"/>
  <c r="P1515" i="1"/>
  <c r="R1514" i="1"/>
  <c r="Q1514" i="1"/>
  <c r="P1514" i="1"/>
  <c r="R1513" i="1"/>
  <c r="Q1513" i="1"/>
  <c r="P1513" i="1"/>
  <c r="R1512" i="1"/>
  <c r="Q1512" i="1"/>
  <c r="P1512" i="1"/>
  <c r="R1511" i="1"/>
  <c r="Q1511" i="1"/>
  <c r="P1511" i="1"/>
  <c r="R1510" i="1"/>
  <c r="Q1510" i="1"/>
  <c r="P1510" i="1"/>
  <c r="R1509" i="1"/>
  <c r="Q1509" i="1"/>
  <c r="P1509" i="1"/>
  <c r="R1508" i="1"/>
  <c r="Q1508" i="1"/>
  <c r="P1508" i="1"/>
  <c r="R1507" i="1"/>
  <c r="Q1507" i="1"/>
  <c r="P1507" i="1"/>
  <c r="R1506" i="1"/>
  <c r="Q1506" i="1"/>
  <c r="P1506" i="1"/>
  <c r="R1505" i="1"/>
  <c r="Q1505" i="1"/>
  <c r="P1505" i="1"/>
  <c r="R1504" i="1"/>
  <c r="Q1504" i="1"/>
  <c r="P1504" i="1"/>
  <c r="R1503" i="1"/>
  <c r="Q1503" i="1"/>
  <c r="P1503" i="1"/>
  <c r="R1502" i="1"/>
  <c r="Q1502" i="1"/>
  <c r="P1502" i="1"/>
  <c r="R1501" i="1"/>
  <c r="Q1501" i="1"/>
  <c r="P1501" i="1"/>
  <c r="R1500" i="1"/>
  <c r="Q1500" i="1"/>
  <c r="P1500" i="1"/>
  <c r="R1499" i="1"/>
  <c r="Q1499" i="1"/>
  <c r="P1499" i="1"/>
  <c r="R1498" i="1"/>
  <c r="Q1498" i="1"/>
  <c r="P1498" i="1"/>
  <c r="R1497" i="1"/>
  <c r="Q1497" i="1"/>
  <c r="P1497" i="1"/>
  <c r="R1496" i="1"/>
  <c r="Q1496" i="1"/>
  <c r="P1496" i="1"/>
  <c r="R1495" i="1"/>
  <c r="Q1495" i="1"/>
  <c r="P1495" i="1"/>
  <c r="R1494" i="1"/>
  <c r="Q1494" i="1"/>
  <c r="P1494" i="1"/>
  <c r="R1493" i="1"/>
  <c r="Q1493" i="1"/>
  <c r="P1493" i="1"/>
  <c r="R1492" i="1"/>
  <c r="Q1492" i="1"/>
  <c r="P1492" i="1"/>
  <c r="R1491" i="1"/>
  <c r="Q1491" i="1"/>
  <c r="P1491" i="1"/>
  <c r="R1490" i="1"/>
  <c r="Q1490" i="1"/>
  <c r="P1490" i="1"/>
  <c r="R1489" i="1"/>
  <c r="Q1489" i="1"/>
  <c r="P1489" i="1"/>
  <c r="R1488" i="1"/>
  <c r="Q1488" i="1"/>
  <c r="P1488" i="1"/>
  <c r="R1487" i="1"/>
  <c r="Q1487" i="1"/>
  <c r="P1487" i="1"/>
  <c r="R1486" i="1"/>
  <c r="Q1486" i="1"/>
  <c r="P1486" i="1"/>
  <c r="R1485" i="1"/>
  <c r="Q1485" i="1"/>
  <c r="P1485" i="1"/>
  <c r="R1484" i="1"/>
  <c r="Q1484" i="1"/>
  <c r="P1484" i="1"/>
  <c r="R1483" i="1"/>
  <c r="Q1483" i="1"/>
  <c r="P1483" i="1"/>
  <c r="R1482" i="1"/>
  <c r="Q1482" i="1"/>
  <c r="P1482" i="1"/>
  <c r="R1481" i="1"/>
  <c r="Q1481" i="1"/>
  <c r="P1481" i="1"/>
  <c r="R1480" i="1"/>
  <c r="Q1480" i="1"/>
  <c r="P1480" i="1"/>
  <c r="R1479" i="1"/>
  <c r="Q1479" i="1"/>
  <c r="P1479" i="1"/>
  <c r="R1478" i="1"/>
  <c r="Q1478" i="1"/>
  <c r="P1478" i="1"/>
  <c r="R1477" i="1"/>
  <c r="Q1477" i="1"/>
  <c r="P1477" i="1"/>
  <c r="R1476" i="1"/>
  <c r="Q1476" i="1"/>
  <c r="P1476" i="1"/>
  <c r="R1475" i="1"/>
  <c r="Q1475" i="1"/>
  <c r="P1475" i="1"/>
  <c r="R1474" i="1"/>
  <c r="Q1474" i="1"/>
  <c r="P1474" i="1"/>
  <c r="R1473" i="1"/>
  <c r="Q1473" i="1"/>
  <c r="P1473" i="1"/>
  <c r="R1472" i="1"/>
  <c r="Q1472" i="1"/>
  <c r="P1472" i="1"/>
  <c r="R1471" i="1"/>
  <c r="Q1471" i="1"/>
  <c r="P1471" i="1"/>
  <c r="R1470" i="1"/>
  <c r="Q1470" i="1"/>
  <c r="P1470" i="1"/>
  <c r="R1469" i="1"/>
  <c r="Q1469" i="1"/>
  <c r="P1469" i="1"/>
  <c r="R1468" i="1"/>
  <c r="Q1468" i="1"/>
  <c r="P1468" i="1"/>
  <c r="R1467" i="1"/>
  <c r="Q1467" i="1"/>
  <c r="P1467" i="1"/>
  <c r="R1466" i="1"/>
  <c r="Q1466" i="1"/>
  <c r="P1466" i="1"/>
  <c r="R1465" i="1"/>
  <c r="Q1465" i="1"/>
  <c r="P1465" i="1"/>
  <c r="R1464" i="1"/>
  <c r="Q1464" i="1"/>
  <c r="P1464" i="1"/>
  <c r="R1463" i="1"/>
  <c r="Q1463" i="1"/>
  <c r="P1463" i="1"/>
  <c r="R1462" i="1"/>
  <c r="Q1462" i="1"/>
  <c r="P1462" i="1"/>
  <c r="R1461" i="1"/>
  <c r="Q1461" i="1"/>
  <c r="P1461" i="1"/>
  <c r="R1460" i="1"/>
  <c r="Q1460" i="1"/>
  <c r="P1460" i="1"/>
  <c r="R1459" i="1"/>
  <c r="Q1459" i="1"/>
  <c r="P1459" i="1"/>
  <c r="R1458" i="1"/>
  <c r="Q1458" i="1"/>
  <c r="P1458" i="1"/>
  <c r="R1457" i="1"/>
  <c r="Q1457" i="1"/>
  <c r="P1457" i="1"/>
  <c r="R1456" i="1"/>
  <c r="Q1456" i="1"/>
  <c r="P1456" i="1"/>
  <c r="R1455" i="1"/>
  <c r="Q1455" i="1"/>
  <c r="P1455" i="1"/>
  <c r="R1454" i="1"/>
  <c r="Q1454" i="1"/>
  <c r="P1454" i="1"/>
  <c r="R1453" i="1"/>
  <c r="Q1453" i="1"/>
  <c r="P1453" i="1"/>
  <c r="R1452" i="1"/>
  <c r="Q1452" i="1"/>
  <c r="P1452" i="1"/>
  <c r="R1451" i="1"/>
  <c r="Q1451" i="1"/>
  <c r="P1451" i="1"/>
  <c r="R1450" i="1"/>
  <c r="Q1450" i="1"/>
  <c r="P1450" i="1"/>
  <c r="R1449" i="1"/>
  <c r="Q1449" i="1"/>
  <c r="P1449" i="1"/>
  <c r="R1448" i="1"/>
  <c r="Q1448" i="1"/>
  <c r="P1448" i="1"/>
  <c r="R1447" i="1"/>
  <c r="Q1447" i="1"/>
  <c r="P1447" i="1"/>
  <c r="R1446" i="1"/>
  <c r="Q1446" i="1"/>
  <c r="P1446" i="1"/>
  <c r="R1445" i="1"/>
  <c r="Q1445" i="1"/>
  <c r="P1445" i="1"/>
  <c r="R1444" i="1"/>
  <c r="Q1444" i="1"/>
  <c r="P1444" i="1"/>
  <c r="R1443" i="1"/>
  <c r="Q1443" i="1"/>
  <c r="P1443" i="1"/>
  <c r="R1442" i="1"/>
  <c r="Q1442" i="1"/>
  <c r="P1442" i="1"/>
  <c r="R1441" i="1"/>
  <c r="Q1441" i="1"/>
  <c r="P1441" i="1"/>
  <c r="R1440" i="1"/>
  <c r="Q1440" i="1"/>
  <c r="P1440" i="1"/>
  <c r="R1439" i="1"/>
  <c r="Q1439" i="1"/>
  <c r="P1439" i="1"/>
  <c r="R1438" i="1"/>
  <c r="Q1438" i="1"/>
  <c r="P1438" i="1"/>
  <c r="R1437" i="1"/>
  <c r="Q1437" i="1"/>
  <c r="P1437" i="1"/>
  <c r="R1436" i="1"/>
  <c r="Q1436" i="1"/>
  <c r="P1436" i="1"/>
  <c r="R1435" i="1"/>
  <c r="Q1435" i="1"/>
  <c r="P1435" i="1"/>
  <c r="R1434" i="1"/>
  <c r="Q1434" i="1"/>
  <c r="P1434" i="1"/>
  <c r="R1433" i="1"/>
  <c r="Q1433" i="1"/>
  <c r="P1433" i="1"/>
  <c r="R1432" i="1"/>
  <c r="Q1432" i="1"/>
  <c r="P1432" i="1"/>
  <c r="R1431" i="1"/>
  <c r="Q1431" i="1"/>
  <c r="P1431" i="1"/>
  <c r="R1430" i="1"/>
  <c r="Q1430" i="1"/>
  <c r="P1430" i="1"/>
  <c r="R1429" i="1"/>
  <c r="Q1429" i="1"/>
  <c r="P1429" i="1"/>
  <c r="R1428" i="1"/>
  <c r="Q1428" i="1"/>
  <c r="P1428" i="1"/>
  <c r="R1427" i="1"/>
  <c r="Q1427" i="1"/>
  <c r="P1427" i="1"/>
  <c r="R1426" i="1"/>
  <c r="Q1426" i="1"/>
  <c r="P1426" i="1"/>
  <c r="R1425" i="1"/>
  <c r="Q1425" i="1"/>
  <c r="P1425" i="1"/>
  <c r="R1424" i="1"/>
  <c r="Q1424" i="1"/>
  <c r="P1424" i="1"/>
  <c r="R1423" i="1"/>
  <c r="Q1423" i="1"/>
  <c r="P1423" i="1"/>
  <c r="R1422" i="1"/>
  <c r="Q1422" i="1"/>
  <c r="P1422" i="1"/>
  <c r="R1421" i="1"/>
  <c r="Q1421" i="1"/>
  <c r="P1421" i="1"/>
  <c r="R1420" i="1"/>
  <c r="Q1420" i="1"/>
  <c r="P1420" i="1"/>
  <c r="R1419" i="1"/>
  <c r="Q1419" i="1"/>
  <c r="P1419" i="1"/>
  <c r="R1418" i="1"/>
  <c r="Q1418" i="1"/>
  <c r="P1418" i="1"/>
  <c r="R1417" i="1"/>
  <c r="Q1417" i="1"/>
  <c r="P1417" i="1"/>
  <c r="R1416" i="1"/>
  <c r="Q1416" i="1"/>
  <c r="P1416" i="1"/>
  <c r="R1415" i="1"/>
  <c r="Q1415" i="1"/>
  <c r="P1415" i="1"/>
  <c r="R1414" i="1"/>
  <c r="Q1414" i="1"/>
  <c r="P1414" i="1"/>
  <c r="R1413" i="1"/>
  <c r="Q1413" i="1"/>
  <c r="P1413" i="1"/>
  <c r="R1412" i="1"/>
  <c r="Q1412" i="1"/>
  <c r="P1412" i="1"/>
  <c r="R1411" i="1"/>
  <c r="Q1411" i="1"/>
  <c r="P1411" i="1"/>
  <c r="R1410" i="1"/>
  <c r="Q1410" i="1"/>
  <c r="P1410" i="1"/>
  <c r="R1409" i="1"/>
  <c r="Q1409" i="1"/>
  <c r="P1409" i="1"/>
  <c r="R1408" i="1"/>
  <c r="Q1408" i="1"/>
  <c r="P1408" i="1"/>
  <c r="R1407" i="1"/>
  <c r="Q1407" i="1"/>
  <c r="P1407" i="1"/>
  <c r="R1406" i="1"/>
  <c r="Q1406" i="1"/>
  <c r="P1406" i="1"/>
  <c r="R1405" i="1"/>
  <c r="Q1405" i="1"/>
  <c r="P1405" i="1"/>
  <c r="R1404" i="1"/>
  <c r="Q1404" i="1"/>
  <c r="P1404" i="1"/>
  <c r="R1403" i="1"/>
  <c r="Q1403" i="1"/>
  <c r="P1403" i="1"/>
  <c r="R1402" i="1"/>
  <c r="Q1402" i="1"/>
  <c r="P1402" i="1"/>
  <c r="R1401" i="1"/>
  <c r="Q1401" i="1"/>
  <c r="P1401" i="1"/>
  <c r="R1400" i="1"/>
  <c r="Q1400" i="1"/>
  <c r="P1400" i="1"/>
  <c r="R1399" i="1"/>
  <c r="Q1399" i="1"/>
  <c r="P1399" i="1"/>
  <c r="R1398" i="1"/>
  <c r="Q1398" i="1"/>
  <c r="P1398" i="1"/>
  <c r="R1397" i="1"/>
  <c r="Q1397" i="1"/>
  <c r="P1397" i="1"/>
  <c r="R1396" i="1"/>
  <c r="Q1396" i="1"/>
  <c r="P1396" i="1"/>
  <c r="R1395" i="1"/>
  <c r="Q1395" i="1"/>
  <c r="P1395" i="1"/>
  <c r="R1394" i="1"/>
  <c r="Q1394" i="1"/>
  <c r="P1394" i="1"/>
  <c r="R1393" i="1"/>
  <c r="Q1393" i="1"/>
  <c r="P1393" i="1"/>
  <c r="R1392" i="1"/>
  <c r="Q1392" i="1"/>
  <c r="P1392" i="1"/>
  <c r="R1391" i="1"/>
  <c r="Q1391" i="1"/>
  <c r="P1391" i="1"/>
  <c r="R1390" i="1"/>
  <c r="Q1390" i="1"/>
  <c r="P1390" i="1"/>
  <c r="R1389" i="1"/>
  <c r="Q1389" i="1"/>
  <c r="P1389" i="1"/>
  <c r="R1388" i="1"/>
  <c r="Q1388" i="1"/>
  <c r="P1388" i="1"/>
  <c r="R1387" i="1"/>
  <c r="Q1387" i="1"/>
  <c r="P1387" i="1"/>
  <c r="R1386" i="1"/>
  <c r="Q1386" i="1"/>
  <c r="P1386" i="1"/>
  <c r="R1385" i="1"/>
  <c r="Q1385" i="1"/>
  <c r="P1385" i="1"/>
  <c r="R1384" i="1"/>
  <c r="Q1384" i="1"/>
  <c r="P1384" i="1"/>
  <c r="R1383" i="1"/>
  <c r="Q1383" i="1"/>
  <c r="P1383" i="1"/>
  <c r="R1382" i="1"/>
  <c r="Q1382" i="1"/>
  <c r="P1382" i="1"/>
  <c r="R1381" i="1"/>
  <c r="Q1381" i="1"/>
  <c r="P1381" i="1"/>
  <c r="R1380" i="1"/>
  <c r="Q1380" i="1"/>
  <c r="P1380" i="1"/>
  <c r="R1379" i="1"/>
  <c r="Q1379" i="1"/>
  <c r="P1379" i="1"/>
  <c r="R1378" i="1"/>
  <c r="Q1378" i="1"/>
  <c r="P1378" i="1"/>
  <c r="R1377" i="1"/>
  <c r="Q1377" i="1"/>
  <c r="P1377" i="1"/>
  <c r="R1376" i="1"/>
  <c r="Q1376" i="1"/>
  <c r="P1376" i="1"/>
  <c r="R1375" i="1"/>
  <c r="Q1375" i="1"/>
  <c r="P1375" i="1"/>
  <c r="R1374" i="1"/>
  <c r="Q1374" i="1"/>
  <c r="P1374" i="1"/>
  <c r="R1373" i="1"/>
  <c r="Q1373" i="1"/>
  <c r="P1373" i="1"/>
  <c r="R1372" i="1"/>
  <c r="Q1372" i="1"/>
  <c r="P1372" i="1"/>
  <c r="R1371" i="1"/>
  <c r="Q1371" i="1"/>
  <c r="P1371" i="1"/>
  <c r="R1370" i="1"/>
  <c r="Q1370" i="1"/>
  <c r="P1370" i="1"/>
  <c r="R1369" i="1"/>
  <c r="Q1369" i="1"/>
  <c r="P1369" i="1"/>
  <c r="R1368" i="1"/>
  <c r="Q1368" i="1"/>
  <c r="P1368" i="1"/>
  <c r="R1367" i="1"/>
  <c r="Q1367" i="1"/>
  <c r="P1367" i="1"/>
  <c r="R1366" i="1"/>
  <c r="Q1366" i="1"/>
  <c r="P1366" i="1"/>
  <c r="R1365" i="1"/>
  <c r="Q1365" i="1"/>
  <c r="P1365" i="1"/>
  <c r="R1364" i="1"/>
  <c r="Q1364" i="1"/>
  <c r="P1364" i="1"/>
  <c r="R1363" i="1"/>
  <c r="Q1363" i="1"/>
  <c r="P1363" i="1"/>
  <c r="R1362" i="1"/>
  <c r="Q1362" i="1"/>
  <c r="P1362" i="1"/>
  <c r="R1361" i="1"/>
  <c r="Q1361" i="1"/>
  <c r="P1361" i="1"/>
  <c r="R1360" i="1"/>
  <c r="Q1360" i="1"/>
  <c r="P1360" i="1"/>
  <c r="R1359" i="1"/>
  <c r="Q1359" i="1"/>
  <c r="P1359" i="1"/>
  <c r="R1358" i="1"/>
  <c r="Q1358" i="1"/>
  <c r="P1358" i="1"/>
  <c r="R1357" i="1"/>
  <c r="Q1357" i="1"/>
  <c r="P1357" i="1"/>
  <c r="R1356" i="1"/>
  <c r="Q1356" i="1"/>
  <c r="P1356" i="1"/>
  <c r="R1355" i="1"/>
  <c r="Q1355" i="1"/>
  <c r="P1355" i="1"/>
  <c r="R1354" i="1"/>
  <c r="Q1354" i="1"/>
  <c r="P1354" i="1"/>
  <c r="R1353" i="1"/>
  <c r="Q1353" i="1"/>
  <c r="P1353" i="1"/>
  <c r="R1352" i="1"/>
  <c r="Q1352" i="1"/>
  <c r="P1352" i="1"/>
  <c r="R1351" i="1"/>
  <c r="Q1351" i="1"/>
  <c r="P1351" i="1"/>
  <c r="R1350" i="1"/>
  <c r="Q1350" i="1"/>
  <c r="P1350" i="1"/>
  <c r="R1349" i="1"/>
  <c r="Q1349" i="1"/>
  <c r="P1349" i="1"/>
  <c r="R1348" i="1"/>
  <c r="Q1348" i="1"/>
  <c r="P1348" i="1"/>
  <c r="R1347" i="1"/>
  <c r="Q1347" i="1"/>
  <c r="P1347" i="1"/>
  <c r="R1346" i="1"/>
  <c r="Q1346" i="1"/>
  <c r="P1346" i="1"/>
  <c r="R1345" i="1"/>
  <c r="Q1345" i="1"/>
  <c r="P1345" i="1"/>
  <c r="R1344" i="1"/>
  <c r="Q1344" i="1"/>
  <c r="P1344" i="1"/>
  <c r="R1343" i="1"/>
  <c r="Q1343" i="1"/>
  <c r="P1343" i="1"/>
  <c r="R1342" i="1"/>
  <c r="Q1342" i="1"/>
  <c r="P1342" i="1"/>
  <c r="R1341" i="1"/>
  <c r="Q1341" i="1"/>
  <c r="P1341" i="1"/>
  <c r="R1340" i="1"/>
  <c r="Q1340" i="1"/>
  <c r="P1340" i="1"/>
  <c r="R1339" i="1"/>
  <c r="Q1339" i="1"/>
  <c r="P1339" i="1"/>
  <c r="R1338" i="1"/>
  <c r="Q1338" i="1"/>
  <c r="P1338" i="1"/>
  <c r="R1337" i="1"/>
  <c r="Q1337" i="1"/>
  <c r="P1337" i="1"/>
  <c r="R1336" i="1"/>
  <c r="Q1336" i="1"/>
  <c r="P1336" i="1"/>
  <c r="R1335" i="1"/>
  <c r="Q1335" i="1"/>
  <c r="P1335" i="1"/>
  <c r="R1334" i="1"/>
  <c r="Q1334" i="1"/>
  <c r="P1334" i="1"/>
  <c r="R1333" i="1"/>
  <c r="Q1333" i="1"/>
  <c r="P1333" i="1"/>
  <c r="R1332" i="1"/>
  <c r="Q1332" i="1"/>
  <c r="P1332" i="1"/>
  <c r="R1331" i="1"/>
  <c r="Q1331" i="1"/>
  <c r="P1331" i="1"/>
  <c r="R1330" i="1"/>
  <c r="Q1330" i="1"/>
  <c r="P1330" i="1"/>
  <c r="R1329" i="1"/>
  <c r="Q1329" i="1"/>
  <c r="P1329" i="1"/>
  <c r="R1328" i="1"/>
  <c r="Q1328" i="1"/>
  <c r="P1328" i="1"/>
  <c r="R1327" i="1"/>
  <c r="Q1327" i="1"/>
  <c r="P1327" i="1"/>
  <c r="R1326" i="1"/>
  <c r="Q1326" i="1"/>
  <c r="P1326" i="1"/>
  <c r="R1325" i="1"/>
  <c r="Q1325" i="1"/>
  <c r="P1325" i="1"/>
  <c r="R1324" i="1"/>
  <c r="Q1324" i="1"/>
  <c r="P1324" i="1"/>
  <c r="R1323" i="1"/>
  <c r="Q1323" i="1"/>
  <c r="P1323" i="1"/>
  <c r="R1322" i="1"/>
  <c r="Q1322" i="1"/>
  <c r="P1322" i="1"/>
  <c r="R1321" i="1"/>
  <c r="Q1321" i="1"/>
  <c r="P1321" i="1"/>
  <c r="R1320" i="1"/>
  <c r="Q1320" i="1"/>
  <c r="P1320" i="1"/>
  <c r="R1319" i="1"/>
  <c r="Q1319" i="1"/>
  <c r="P1319" i="1"/>
  <c r="R1318" i="1"/>
  <c r="Q1318" i="1"/>
  <c r="P1318" i="1"/>
  <c r="R1317" i="1"/>
  <c r="Q1317" i="1"/>
  <c r="P1317" i="1"/>
  <c r="R1316" i="1"/>
  <c r="Q1316" i="1"/>
  <c r="P1316" i="1"/>
  <c r="R1315" i="1"/>
  <c r="Q1315" i="1"/>
  <c r="P1315" i="1"/>
  <c r="R1314" i="1"/>
  <c r="Q1314" i="1"/>
  <c r="P1314" i="1"/>
  <c r="R1313" i="1"/>
  <c r="Q1313" i="1"/>
  <c r="P1313" i="1"/>
  <c r="R1312" i="1"/>
  <c r="Q1312" i="1"/>
  <c r="P1312" i="1"/>
  <c r="R1311" i="1"/>
  <c r="Q1311" i="1"/>
  <c r="P1311" i="1"/>
  <c r="R1310" i="1"/>
  <c r="Q1310" i="1"/>
  <c r="P1310" i="1"/>
  <c r="R1309" i="1"/>
  <c r="Q1309" i="1"/>
  <c r="P1309" i="1"/>
  <c r="R1308" i="1"/>
  <c r="Q1308" i="1"/>
  <c r="P1308" i="1"/>
  <c r="R1307" i="1"/>
  <c r="Q1307" i="1"/>
  <c r="P1307" i="1"/>
  <c r="R1306" i="1"/>
  <c r="Q1306" i="1"/>
  <c r="P1306" i="1"/>
  <c r="R1305" i="1"/>
  <c r="Q1305" i="1"/>
  <c r="P1305" i="1"/>
  <c r="R1304" i="1"/>
  <c r="Q1304" i="1"/>
  <c r="P1304" i="1"/>
  <c r="R1303" i="1"/>
  <c r="Q1303" i="1"/>
  <c r="P1303" i="1"/>
  <c r="R1302" i="1"/>
  <c r="Q1302" i="1"/>
  <c r="P1302" i="1"/>
  <c r="R1301" i="1"/>
  <c r="Q1301" i="1"/>
  <c r="P1301" i="1"/>
  <c r="R1300" i="1"/>
  <c r="Q1300" i="1"/>
  <c r="P1300" i="1"/>
  <c r="R1299" i="1"/>
  <c r="Q1299" i="1"/>
  <c r="P1299" i="1"/>
  <c r="R1298" i="1"/>
  <c r="Q1298" i="1"/>
  <c r="P1298" i="1"/>
  <c r="R1297" i="1"/>
  <c r="Q1297" i="1"/>
  <c r="P1297" i="1"/>
  <c r="R1296" i="1"/>
  <c r="Q1296" i="1"/>
  <c r="P1296" i="1"/>
  <c r="R1295" i="1"/>
  <c r="Q1295" i="1"/>
  <c r="P1295" i="1"/>
  <c r="R1294" i="1"/>
  <c r="Q1294" i="1"/>
  <c r="P1294" i="1"/>
  <c r="R1293" i="1"/>
  <c r="Q1293" i="1"/>
  <c r="P1293" i="1"/>
  <c r="R1292" i="1"/>
  <c r="Q1292" i="1"/>
  <c r="P1292" i="1"/>
  <c r="R1291" i="1"/>
  <c r="Q1291" i="1"/>
  <c r="P1291" i="1"/>
  <c r="R1290" i="1"/>
  <c r="Q1290" i="1"/>
  <c r="P1290" i="1"/>
  <c r="R1289" i="1"/>
  <c r="Q1289" i="1"/>
  <c r="P1289" i="1"/>
  <c r="R1288" i="1"/>
  <c r="Q1288" i="1"/>
  <c r="P1288" i="1"/>
  <c r="R1287" i="1"/>
  <c r="Q1287" i="1"/>
  <c r="P1287" i="1"/>
  <c r="R1286" i="1"/>
  <c r="Q1286" i="1"/>
  <c r="P1286" i="1"/>
  <c r="R1285" i="1"/>
  <c r="Q1285" i="1"/>
  <c r="P1285" i="1"/>
  <c r="R1284" i="1"/>
  <c r="Q1284" i="1"/>
  <c r="P1284" i="1"/>
  <c r="R1283" i="1"/>
  <c r="Q1283" i="1"/>
  <c r="P1283" i="1"/>
  <c r="R1282" i="1"/>
  <c r="Q1282" i="1"/>
  <c r="P1282" i="1"/>
  <c r="R1281" i="1"/>
  <c r="Q1281" i="1"/>
  <c r="P1281" i="1"/>
  <c r="R1280" i="1"/>
  <c r="Q1280" i="1"/>
  <c r="P1280" i="1"/>
  <c r="R1279" i="1"/>
  <c r="Q1279" i="1"/>
  <c r="P1279" i="1"/>
  <c r="R1278" i="1"/>
  <c r="Q1278" i="1"/>
  <c r="P1278" i="1"/>
  <c r="R1277" i="1"/>
  <c r="Q1277" i="1"/>
  <c r="P1277" i="1"/>
  <c r="R1276" i="1"/>
  <c r="Q1276" i="1"/>
  <c r="P1276" i="1"/>
  <c r="R1275" i="1"/>
  <c r="Q1275" i="1"/>
  <c r="P1275" i="1"/>
  <c r="R1274" i="1"/>
  <c r="Q1274" i="1"/>
  <c r="P1274" i="1"/>
  <c r="R1273" i="1"/>
  <c r="Q1273" i="1"/>
  <c r="P1273" i="1"/>
  <c r="R1272" i="1"/>
  <c r="Q1272" i="1"/>
  <c r="P1272" i="1"/>
  <c r="R1271" i="1"/>
  <c r="Q1271" i="1"/>
  <c r="P1271" i="1"/>
  <c r="R1270" i="1"/>
  <c r="Q1270" i="1"/>
  <c r="P1270" i="1"/>
  <c r="R1269" i="1"/>
  <c r="Q1269" i="1"/>
  <c r="P1269" i="1"/>
  <c r="R1268" i="1"/>
  <c r="Q1268" i="1"/>
  <c r="P1268" i="1"/>
  <c r="R1267" i="1"/>
  <c r="Q1267" i="1"/>
  <c r="P1267" i="1"/>
  <c r="R1266" i="1"/>
  <c r="Q1266" i="1"/>
  <c r="P1266" i="1"/>
  <c r="R1265" i="1"/>
  <c r="Q1265" i="1"/>
  <c r="P1265" i="1"/>
  <c r="R1264" i="1"/>
  <c r="Q1264" i="1"/>
  <c r="P1264" i="1"/>
  <c r="R1263" i="1"/>
  <c r="Q1263" i="1"/>
  <c r="P1263" i="1"/>
  <c r="R1262" i="1"/>
  <c r="Q1262" i="1"/>
  <c r="P1262" i="1"/>
  <c r="R1261" i="1"/>
  <c r="Q1261" i="1"/>
  <c r="P1261" i="1"/>
  <c r="R1260" i="1"/>
  <c r="Q1260" i="1"/>
  <c r="P1260" i="1"/>
  <c r="R1259" i="1"/>
  <c r="Q1259" i="1"/>
  <c r="P1259" i="1"/>
  <c r="R1258" i="1"/>
  <c r="Q1258" i="1"/>
  <c r="P1258" i="1"/>
  <c r="R1257" i="1"/>
  <c r="Q1257" i="1"/>
  <c r="P1257" i="1"/>
  <c r="R1256" i="1"/>
  <c r="Q1256" i="1"/>
  <c r="P1256" i="1"/>
  <c r="R1255" i="1"/>
  <c r="Q1255" i="1"/>
  <c r="P1255" i="1"/>
  <c r="R1254" i="1"/>
  <c r="Q1254" i="1"/>
  <c r="P1254" i="1"/>
  <c r="R1253" i="1"/>
  <c r="Q1253" i="1"/>
  <c r="P1253" i="1"/>
  <c r="R1252" i="1"/>
  <c r="Q1252" i="1"/>
  <c r="P1252" i="1"/>
  <c r="R1251" i="1"/>
  <c r="Q1251" i="1"/>
  <c r="P1251" i="1"/>
  <c r="R1250" i="1"/>
  <c r="Q1250" i="1"/>
  <c r="P1250" i="1"/>
  <c r="R1249" i="1"/>
  <c r="Q1249" i="1"/>
  <c r="P1249" i="1"/>
  <c r="R1248" i="1"/>
  <c r="Q1248" i="1"/>
  <c r="P1248" i="1"/>
  <c r="R1247" i="1"/>
  <c r="Q1247" i="1"/>
  <c r="P1247" i="1"/>
  <c r="R1246" i="1"/>
  <c r="Q1246" i="1"/>
  <c r="P1246" i="1"/>
  <c r="R1245" i="1"/>
  <c r="Q1245" i="1"/>
  <c r="P1245" i="1"/>
  <c r="R1244" i="1"/>
  <c r="Q1244" i="1"/>
  <c r="P1244" i="1"/>
  <c r="R1243" i="1"/>
  <c r="Q1243" i="1"/>
  <c r="P1243" i="1"/>
  <c r="R1242" i="1"/>
  <c r="Q1242" i="1"/>
  <c r="P1242" i="1"/>
  <c r="R1241" i="1"/>
  <c r="Q1241" i="1"/>
  <c r="P1241" i="1"/>
  <c r="R1240" i="1"/>
  <c r="Q1240" i="1"/>
  <c r="P1240" i="1"/>
  <c r="R1239" i="1"/>
  <c r="Q1239" i="1"/>
  <c r="P1239" i="1"/>
  <c r="R1238" i="1"/>
  <c r="Q1238" i="1"/>
  <c r="P1238" i="1"/>
  <c r="R1237" i="1"/>
  <c r="Q1237" i="1"/>
  <c r="P1237" i="1"/>
  <c r="R1236" i="1"/>
  <c r="Q1236" i="1"/>
  <c r="P1236" i="1"/>
  <c r="R1235" i="1"/>
  <c r="Q1235" i="1"/>
  <c r="P1235" i="1"/>
  <c r="R1234" i="1"/>
  <c r="Q1234" i="1"/>
  <c r="P1234" i="1"/>
  <c r="R1233" i="1"/>
  <c r="Q1233" i="1"/>
  <c r="P1233" i="1"/>
  <c r="R1232" i="1"/>
  <c r="Q1232" i="1"/>
  <c r="P1232" i="1"/>
  <c r="R1231" i="1"/>
  <c r="Q1231" i="1"/>
  <c r="P1231" i="1"/>
  <c r="R1230" i="1"/>
  <c r="Q1230" i="1"/>
  <c r="P1230" i="1"/>
  <c r="R1229" i="1"/>
  <c r="Q1229" i="1"/>
  <c r="P1229" i="1"/>
  <c r="R1228" i="1"/>
  <c r="Q1228" i="1"/>
  <c r="P1228" i="1"/>
  <c r="R1227" i="1"/>
  <c r="Q1227" i="1"/>
  <c r="P1227" i="1"/>
  <c r="R1226" i="1"/>
  <c r="Q1226" i="1"/>
  <c r="P1226" i="1"/>
  <c r="R1225" i="1"/>
  <c r="Q1225" i="1"/>
  <c r="P1225" i="1"/>
  <c r="R1224" i="1"/>
  <c r="Q1224" i="1"/>
  <c r="P1224" i="1"/>
  <c r="R1223" i="1"/>
  <c r="Q1223" i="1"/>
  <c r="P1223" i="1"/>
  <c r="R1222" i="1"/>
  <c r="Q1222" i="1"/>
  <c r="P1222" i="1"/>
  <c r="R1221" i="1"/>
  <c r="Q1221" i="1"/>
  <c r="P1221" i="1"/>
  <c r="R1220" i="1"/>
  <c r="Q1220" i="1"/>
  <c r="P1220" i="1"/>
  <c r="R1219" i="1"/>
  <c r="Q1219" i="1"/>
  <c r="P1219" i="1"/>
  <c r="R1218" i="1"/>
  <c r="Q1218" i="1"/>
  <c r="P1218" i="1"/>
  <c r="R1217" i="1"/>
  <c r="Q1217" i="1"/>
  <c r="P1217" i="1"/>
  <c r="R1216" i="1"/>
  <c r="Q1216" i="1"/>
  <c r="P1216" i="1"/>
  <c r="R1215" i="1"/>
  <c r="Q1215" i="1"/>
  <c r="P1215" i="1"/>
  <c r="R1214" i="1"/>
  <c r="Q1214" i="1"/>
  <c r="P1214" i="1"/>
  <c r="R1213" i="1"/>
  <c r="Q1213" i="1"/>
  <c r="P1213" i="1"/>
  <c r="R1212" i="1"/>
  <c r="Q1212" i="1"/>
  <c r="P1212" i="1"/>
  <c r="R1211" i="1"/>
  <c r="Q1211" i="1"/>
  <c r="P1211" i="1"/>
  <c r="R1210" i="1"/>
  <c r="Q1210" i="1"/>
  <c r="P1210" i="1"/>
  <c r="R1209" i="1"/>
  <c r="Q1209" i="1"/>
  <c r="P1209" i="1"/>
  <c r="R1208" i="1"/>
  <c r="Q1208" i="1"/>
  <c r="P1208" i="1"/>
  <c r="R1207" i="1"/>
  <c r="Q1207" i="1"/>
  <c r="P1207" i="1"/>
  <c r="R1206" i="1"/>
  <c r="Q1206" i="1"/>
  <c r="P1206" i="1"/>
  <c r="R1205" i="1"/>
  <c r="Q1205" i="1"/>
  <c r="P1205" i="1"/>
  <c r="R1204" i="1"/>
  <c r="Q1204" i="1"/>
  <c r="P1204" i="1"/>
  <c r="R1203" i="1"/>
  <c r="Q1203" i="1"/>
  <c r="P1203" i="1"/>
  <c r="R1202" i="1"/>
  <c r="Q1202" i="1"/>
  <c r="P1202" i="1"/>
  <c r="R1201" i="1"/>
  <c r="Q1201" i="1"/>
  <c r="P1201" i="1"/>
  <c r="R1200" i="1"/>
  <c r="Q1200" i="1"/>
  <c r="P1200" i="1"/>
  <c r="R1199" i="1"/>
  <c r="Q1199" i="1"/>
  <c r="P1199" i="1"/>
  <c r="R1198" i="1"/>
  <c r="Q1198" i="1"/>
  <c r="P1198" i="1"/>
  <c r="R1197" i="1"/>
  <c r="Q1197" i="1"/>
  <c r="P1197" i="1"/>
  <c r="R1196" i="1"/>
  <c r="Q1196" i="1"/>
  <c r="P1196" i="1"/>
  <c r="R1195" i="1"/>
  <c r="Q1195" i="1"/>
  <c r="P1195" i="1"/>
  <c r="R1194" i="1"/>
  <c r="Q1194" i="1"/>
  <c r="P1194" i="1"/>
  <c r="R1193" i="1"/>
  <c r="Q1193" i="1"/>
  <c r="P1193" i="1"/>
  <c r="R1192" i="1"/>
  <c r="Q1192" i="1"/>
  <c r="P1192" i="1"/>
  <c r="R1191" i="1"/>
  <c r="Q1191" i="1"/>
  <c r="P1191" i="1"/>
  <c r="R1190" i="1"/>
  <c r="Q1190" i="1"/>
  <c r="P1190" i="1"/>
  <c r="R1189" i="1"/>
  <c r="Q1189" i="1"/>
  <c r="P1189" i="1"/>
  <c r="R1188" i="1"/>
  <c r="Q1188" i="1"/>
  <c r="P1188" i="1"/>
  <c r="R1187" i="1"/>
  <c r="Q1187" i="1"/>
  <c r="P1187" i="1"/>
  <c r="R1186" i="1"/>
  <c r="Q1186" i="1"/>
  <c r="P1186" i="1"/>
  <c r="R1185" i="1"/>
  <c r="Q1185" i="1"/>
  <c r="P1185" i="1"/>
  <c r="R1184" i="1"/>
  <c r="Q1184" i="1"/>
  <c r="P1184" i="1"/>
  <c r="R1183" i="1"/>
  <c r="Q1183" i="1"/>
  <c r="P1183" i="1"/>
  <c r="R1182" i="1"/>
  <c r="Q1182" i="1"/>
  <c r="P1182" i="1"/>
  <c r="R1181" i="1"/>
  <c r="Q1181" i="1"/>
  <c r="P1181" i="1"/>
  <c r="R1180" i="1"/>
  <c r="Q1180" i="1"/>
  <c r="P1180" i="1"/>
  <c r="R1179" i="1"/>
  <c r="Q1179" i="1"/>
  <c r="P1179" i="1"/>
  <c r="R1178" i="1"/>
  <c r="Q1178" i="1"/>
  <c r="P1178" i="1"/>
  <c r="R1177" i="1"/>
  <c r="Q1177" i="1"/>
  <c r="P1177" i="1"/>
  <c r="R1176" i="1"/>
  <c r="Q1176" i="1"/>
  <c r="P1176" i="1"/>
  <c r="R1175" i="1"/>
  <c r="Q1175" i="1"/>
  <c r="P1175" i="1"/>
  <c r="R1174" i="1"/>
  <c r="Q1174" i="1"/>
  <c r="P1174" i="1"/>
  <c r="R1173" i="1"/>
  <c r="Q1173" i="1"/>
  <c r="P1173" i="1"/>
  <c r="R1172" i="1"/>
  <c r="Q1172" i="1"/>
  <c r="P1172" i="1"/>
  <c r="R1171" i="1"/>
  <c r="Q1171" i="1"/>
  <c r="P1171" i="1"/>
  <c r="R1170" i="1"/>
  <c r="Q1170" i="1"/>
  <c r="P1170" i="1"/>
  <c r="R1169" i="1"/>
  <c r="Q1169" i="1"/>
  <c r="P1169" i="1"/>
  <c r="R1168" i="1"/>
  <c r="Q1168" i="1"/>
  <c r="P1168" i="1"/>
  <c r="R1167" i="1"/>
  <c r="Q1167" i="1"/>
  <c r="P1167" i="1"/>
  <c r="R1166" i="1"/>
  <c r="Q1166" i="1"/>
  <c r="P1166" i="1"/>
  <c r="R1165" i="1"/>
  <c r="Q1165" i="1"/>
  <c r="P1165" i="1"/>
  <c r="R1164" i="1"/>
  <c r="Q1164" i="1"/>
  <c r="P1164" i="1"/>
  <c r="R1163" i="1"/>
  <c r="Q1163" i="1"/>
  <c r="P1163" i="1"/>
  <c r="R1162" i="1"/>
  <c r="Q1162" i="1"/>
  <c r="P1162" i="1"/>
  <c r="R1161" i="1"/>
  <c r="Q1161" i="1"/>
  <c r="P1161" i="1"/>
  <c r="R1160" i="1"/>
  <c r="Q1160" i="1"/>
  <c r="P1160" i="1"/>
  <c r="R1159" i="1"/>
  <c r="Q1159" i="1"/>
  <c r="P1159" i="1"/>
  <c r="R1158" i="1"/>
  <c r="Q1158" i="1"/>
  <c r="P1158" i="1"/>
  <c r="R1157" i="1"/>
  <c r="Q1157" i="1"/>
  <c r="P1157" i="1"/>
  <c r="R1156" i="1"/>
  <c r="Q1156" i="1"/>
  <c r="P1156" i="1"/>
  <c r="R1155" i="1"/>
  <c r="Q1155" i="1"/>
  <c r="P1155" i="1"/>
  <c r="R1154" i="1"/>
  <c r="Q1154" i="1"/>
  <c r="P1154" i="1"/>
  <c r="R1153" i="1"/>
  <c r="Q1153" i="1"/>
  <c r="P1153" i="1"/>
  <c r="R1152" i="1"/>
  <c r="Q1152" i="1"/>
  <c r="P1152" i="1"/>
  <c r="R1151" i="1"/>
  <c r="Q1151" i="1"/>
  <c r="P1151" i="1"/>
  <c r="R1150" i="1"/>
  <c r="Q1150" i="1"/>
  <c r="P1150" i="1"/>
  <c r="R1149" i="1"/>
  <c r="Q1149" i="1"/>
  <c r="P1149" i="1"/>
  <c r="R1148" i="1"/>
  <c r="Q1148" i="1"/>
  <c r="P1148" i="1"/>
  <c r="R1147" i="1"/>
  <c r="Q1147" i="1"/>
  <c r="P1147" i="1"/>
  <c r="R1146" i="1"/>
  <c r="Q1146" i="1"/>
  <c r="P1146" i="1"/>
  <c r="R1145" i="1"/>
  <c r="Q1145" i="1"/>
  <c r="P1145" i="1"/>
  <c r="R1144" i="1"/>
  <c r="Q1144" i="1"/>
  <c r="P1144" i="1"/>
  <c r="R1143" i="1"/>
  <c r="Q1143" i="1"/>
  <c r="P1143" i="1"/>
  <c r="R1142" i="1"/>
  <c r="Q1142" i="1"/>
  <c r="P1142" i="1"/>
  <c r="R1141" i="1"/>
  <c r="Q1141" i="1"/>
  <c r="P1141" i="1"/>
  <c r="R1140" i="1"/>
  <c r="Q1140" i="1"/>
  <c r="P1140" i="1"/>
  <c r="R1139" i="1"/>
  <c r="Q1139" i="1"/>
  <c r="P1139" i="1"/>
  <c r="R1138" i="1"/>
  <c r="Q1138" i="1"/>
  <c r="P1138" i="1"/>
  <c r="R1137" i="1"/>
  <c r="Q1137" i="1"/>
  <c r="P1137" i="1"/>
  <c r="R1136" i="1"/>
  <c r="Q1136" i="1"/>
  <c r="P1136" i="1"/>
  <c r="R1135" i="1"/>
  <c r="Q1135" i="1"/>
  <c r="P1135" i="1"/>
  <c r="R1134" i="1"/>
  <c r="Q1134" i="1"/>
  <c r="P1134" i="1"/>
  <c r="R1133" i="1"/>
  <c r="Q1133" i="1"/>
  <c r="P1133" i="1"/>
  <c r="R1132" i="1"/>
  <c r="Q1132" i="1"/>
  <c r="P1132" i="1"/>
  <c r="R1131" i="1"/>
  <c r="Q1131" i="1"/>
  <c r="P1131" i="1"/>
  <c r="R1130" i="1"/>
  <c r="Q1130" i="1"/>
  <c r="P1130" i="1"/>
  <c r="R1129" i="1"/>
  <c r="Q1129" i="1"/>
  <c r="P1129" i="1"/>
  <c r="R1128" i="1"/>
  <c r="Q1128" i="1"/>
  <c r="P1128" i="1"/>
  <c r="R1127" i="1"/>
  <c r="Q1127" i="1"/>
  <c r="P1127" i="1"/>
  <c r="R1126" i="1"/>
  <c r="Q1126" i="1"/>
  <c r="P1126" i="1"/>
  <c r="R1125" i="1"/>
  <c r="Q1125" i="1"/>
  <c r="P1125" i="1"/>
  <c r="R1124" i="1"/>
  <c r="Q1124" i="1"/>
  <c r="P1124" i="1"/>
  <c r="R1123" i="1"/>
  <c r="Q1123" i="1"/>
  <c r="P1123" i="1"/>
  <c r="R1122" i="1"/>
  <c r="Q1122" i="1"/>
  <c r="P1122" i="1"/>
  <c r="R1121" i="1"/>
  <c r="Q1121" i="1"/>
  <c r="P1121" i="1"/>
  <c r="R1120" i="1"/>
  <c r="Q1120" i="1"/>
  <c r="P1120" i="1"/>
  <c r="R1119" i="1"/>
  <c r="Q1119" i="1"/>
  <c r="P1119" i="1"/>
  <c r="R1118" i="1"/>
  <c r="Q1118" i="1"/>
  <c r="P1118" i="1"/>
  <c r="R1117" i="1"/>
  <c r="Q1117" i="1"/>
  <c r="P1117" i="1"/>
  <c r="R1116" i="1"/>
  <c r="Q1116" i="1"/>
  <c r="P1116" i="1"/>
  <c r="R1115" i="1"/>
  <c r="Q1115" i="1"/>
  <c r="P1115" i="1"/>
  <c r="R1114" i="1"/>
  <c r="Q1114" i="1"/>
  <c r="P1114" i="1"/>
  <c r="R1113" i="1"/>
  <c r="Q1113" i="1"/>
  <c r="P1113" i="1"/>
  <c r="R1112" i="1"/>
  <c r="Q1112" i="1"/>
  <c r="P1112" i="1"/>
  <c r="R1111" i="1"/>
  <c r="Q1111" i="1"/>
  <c r="P1111" i="1"/>
  <c r="R1110" i="1"/>
  <c r="Q1110" i="1"/>
  <c r="P1110" i="1"/>
  <c r="R1109" i="1"/>
  <c r="Q1109" i="1"/>
  <c r="P1109" i="1"/>
  <c r="R1108" i="1"/>
  <c r="Q1108" i="1"/>
  <c r="P1108" i="1"/>
  <c r="R1107" i="1"/>
  <c r="Q1107" i="1"/>
  <c r="P1107" i="1"/>
  <c r="R1106" i="1"/>
  <c r="Q1106" i="1"/>
  <c r="P1106" i="1"/>
  <c r="R1105" i="1"/>
  <c r="Q1105" i="1"/>
  <c r="P1105" i="1"/>
  <c r="R1104" i="1"/>
  <c r="Q1104" i="1"/>
  <c r="P1104" i="1"/>
  <c r="R1103" i="1"/>
  <c r="Q1103" i="1"/>
  <c r="P1103" i="1"/>
  <c r="R1102" i="1"/>
  <c r="Q1102" i="1"/>
  <c r="P1102" i="1"/>
  <c r="R1101" i="1"/>
  <c r="Q1101" i="1"/>
  <c r="P1101" i="1"/>
  <c r="R1100" i="1"/>
  <c r="Q1100" i="1"/>
  <c r="P1100" i="1"/>
  <c r="R1099" i="1"/>
  <c r="Q1099" i="1"/>
  <c r="P1099" i="1"/>
  <c r="R1098" i="1"/>
  <c r="Q1098" i="1"/>
  <c r="P1098" i="1"/>
  <c r="R1097" i="1"/>
  <c r="Q1097" i="1"/>
  <c r="P1097" i="1"/>
  <c r="R1096" i="1"/>
  <c r="Q1096" i="1"/>
  <c r="P1096" i="1"/>
  <c r="R1095" i="1"/>
  <c r="Q1095" i="1"/>
  <c r="P1095" i="1"/>
  <c r="R1094" i="1"/>
  <c r="Q1094" i="1"/>
  <c r="P1094" i="1"/>
  <c r="R1093" i="1"/>
  <c r="Q1093" i="1"/>
  <c r="P1093" i="1"/>
  <c r="R1092" i="1"/>
  <c r="Q1092" i="1"/>
  <c r="P1092" i="1"/>
  <c r="R1091" i="1"/>
  <c r="Q1091" i="1"/>
  <c r="P1091" i="1"/>
  <c r="R1090" i="1"/>
  <c r="Q1090" i="1"/>
  <c r="P1090" i="1"/>
  <c r="R1089" i="1"/>
  <c r="Q1089" i="1"/>
  <c r="P1089" i="1"/>
  <c r="R1088" i="1"/>
  <c r="Q1088" i="1"/>
  <c r="P1088" i="1"/>
  <c r="R1087" i="1"/>
  <c r="Q1087" i="1"/>
  <c r="P1087" i="1"/>
  <c r="R1086" i="1"/>
  <c r="Q1086" i="1"/>
  <c r="P1086" i="1"/>
  <c r="R1085" i="1"/>
  <c r="Q1085" i="1"/>
  <c r="P1085" i="1"/>
  <c r="R1084" i="1"/>
  <c r="Q1084" i="1"/>
  <c r="P1084" i="1"/>
  <c r="R1083" i="1"/>
  <c r="Q1083" i="1"/>
  <c r="P1083" i="1"/>
  <c r="R1082" i="1"/>
  <c r="Q1082" i="1"/>
  <c r="P1082" i="1"/>
  <c r="R1081" i="1"/>
  <c r="Q1081" i="1"/>
  <c r="P1081" i="1"/>
  <c r="R1080" i="1"/>
  <c r="Q1080" i="1"/>
  <c r="P1080" i="1"/>
  <c r="R1079" i="1"/>
  <c r="Q1079" i="1"/>
  <c r="P1079" i="1"/>
  <c r="R1078" i="1"/>
  <c r="Q1078" i="1"/>
  <c r="P1078" i="1"/>
  <c r="R1077" i="1"/>
  <c r="Q1077" i="1"/>
  <c r="P1077" i="1"/>
  <c r="R1076" i="1"/>
  <c r="Q1076" i="1"/>
  <c r="P1076" i="1"/>
  <c r="R1075" i="1"/>
  <c r="Q1075" i="1"/>
  <c r="P1075" i="1"/>
  <c r="R1074" i="1"/>
  <c r="Q1074" i="1"/>
  <c r="P1074" i="1"/>
  <c r="R1073" i="1"/>
  <c r="Q1073" i="1"/>
  <c r="P1073" i="1"/>
  <c r="R1072" i="1"/>
  <c r="Q1072" i="1"/>
  <c r="P1072" i="1"/>
  <c r="R1071" i="1"/>
  <c r="Q1071" i="1"/>
  <c r="P1071" i="1"/>
  <c r="R1070" i="1"/>
  <c r="Q1070" i="1"/>
  <c r="P1070" i="1"/>
  <c r="R1069" i="1"/>
  <c r="Q1069" i="1"/>
  <c r="P1069" i="1"/>
  <c r="R1068" i="1"/>
  <c r="Q1068" i="1"/>
  <c r="P1068" i="1"/>
  <c r="R1067" i="1"/>
  <c r="Q1067" i="1"/>
  <c r="P1067" i="1"/>
  <c r="R1066" i="1"/>
  <c r="Q1066" i="1"/>
  <c r="P1066" i="1"/>
  <c r="R1065" i="1"/>
  <c r="Q1065" i="1"/>
  <c r="P1065" i="1"/>
  <c r="R1064" i="1"/>
  <c r="Q1064" i="1"/>
  <c r="P1064" i="1"/>
  <c r="R1063" i="1"/>
  <c r="Q1063" i="1"/>
  <c r="P1063" i="1"/>
  <c r="R1062" i="1"/>
  <c r="Q1062" i="1"/>
  <c r="P1062" i="1"/>
  <c r="R1061" i="1"/>
  <c r="Q1061" i="1"/>
  <c r="P1061" i="1"/>
  <c r="R1060" i="1"/>
  <c r="Q1060" i="1"/>
  <c r="P1060" i="1"/>
  <c r="R1059" i="1"/>
  <c r="Q1059" i="1"/>
  <c r="P1059" i="1"/>
  <c r="R1058" i="1"/>
  <c r="Q1058" i="1"/>
  <c r="P1058" i="1"/>
  <c r="R1057" i="1"/>
  <c r="Q1057" i="1"/>
  <c r="P1057" i="1"/>
  <c r="R1056" i="1"/>
  <c r="Q1056" i="1"/>
  <c r="P1056" i="1"/>
  <c r="R1055" i="1"/>
  <c r="Q1055" i="1"/>
  <c r="P1055" i="1"/>
  <c r="R1054" i="1"/>
  <c r="Q1054" i="1"/>
  <c r="P1054" i="1"/>
  <c r="R1053" i="1"/>
  <c r="Q1053" i="1"/>
  <c r="P1053" i="1"/>
  <c r="R1052" i="1"/>
  <c r="Q1052" i="1"/>
  <c r="P1052" i="1"/>
  <c r="R1051" i="1"/>
  <c r="Q1051" i="1"/>
  <c r="P1051" i="1"/>
  <c r="R1050" i="1"/>
  <c r="Q1050" i="1"/>
  <c r="P1050" i="1"/>
  <c r="R1049" i="1"/>
  <c r="Q1049" i="1"/>
  <c r="P1049" i="1"/>
  <c r="R1048" i="1"/>
  <c r="Q1048" i="1"/>
  <c r="P1048" i="1"/>
  <c r="R1047" i="1"/>
  <c r="Q1047" i="1"/>
  <c r="P1047" i="1"/>
  <c r="R1046" i="1"/>
  <c r="Q1046" i="1"/>
  <c r="P1046" i="1"/>
  <c r="R1045" i="1"/>
  <c r="Q1045" i="1"/>
  <c r="P1045" i="1"/>
  <c r="R1044" i="1"/>
  <c r="Q1044" i="1"/>
  <c r="P1044" i="1"/>
  <c r="R1043" i="1"/>
  <c r="Q1043" i="1"/>
  <c r="P1043" i="1"/>
  <c r="R1042" i="1"/>
  <c r="Q1042" i="1"/>
  <c r="P1042" i="1"/>
  <c r="R1041" i="1"/>
  <c r="Q1041" i="1"/>
  <c r="P1041" i="1"/>
  <c r="R1040" i="1"/>
  <c r="Q1040" i="1"/>
  <c r="P1040" i="1"/>
  <c r="R1039" i="1"/>
  <c r="Q1039" i="1"/>
  <c r="P1039" i="1"/>
  <c r="R1038" i="1"/>
  <c r="Q1038" i="1"/>
  <c r="P1038" i="1"/>
  <c r="R1037" i="1"/>
  <c r="Q1037" i="1"/>
  <c r="P1037" i="1"/>
  <c r="R1036" i="1"/>
  <c r="Q1036" i="1"/>
  <c r="P1036" i="1"/>
  <c r="R1035" i="1"/>
  <c r="Q1035" i="1"/>
  <c r="P1035" i="1"/>
  <c r="R1034" i="1"/>
  <c r="Q1034" i="1"/>
  <c r="P1034" i="1"/>
  <c r="R1033" i="1"/>
  <c r="Q1033" i="1"/>
  <c r="P1033" i="1"/>
  <c r="R1032" i="1"/>
  <c r="Q1032" i="1"/>
  <c r="P1032" i="1"/>
  <c r="R1031" i="1"/>
  <c r="Q1031" i="1"/>
  <c r="P1031" i="1"/>
  <c r="R1030" i="1"/>
  <c r="Q1030" i="1"/>
  <c r="P1030" i="1"/>
  <c r="R1029" i="1"/>
  <c r="Q1029" i="1"/>
  <c r="P1029" i="1"/>
  <c r="R1028" i="1"/>
  <c r="Q1028" i="1"/>
  <c r="P1028" i="1"/>
  <c r="R1027" i="1"/>
  <c r="Q1027" i="1"/>
  <c r="P1027" i="1"/>
  <c r="R1026" i="1"/>
  <c r="Q1026" i="1"/>
  <c r="P1026" i="1"/>
  <c r="R1025" i="1"/>
  <c r="Q1025" i="1"/>
  <c r="P1025" i="1"/>
  <c r="R1024" i="1"/>
  <c r="Q1024" i="1"/>
  <c r="P1024" i="1"/>
  <c r="R1023" i="1"/>
  <c r="Q1023" i="1"/>
  <c r="P1023" i="1"/>
  <c r="R1022" i="1"/>
  <c r="Q1022" i="1"/>
  <c r="P1022" i="1"/>
  <c r="R1021" i="1"/>
  <c r="Q1021" i="1"/>
  <c r="P1021" i="1"/>
  <c r="R1020" i="1"/>
  <c r="Q1020" i="1"/>
  <c r="P1020" i="1"/>
  <c r="R1019" i="1"/>
  <c r="Q1019" i="1"/>
  <c r="P1019" i="1"/>
  <c r="R1018" i="1"/>
  <c r="Q1018" i="1"/>
  <c r="P1018" i="1"/>
  <c r="R1017" i="1"/>
  <c r="Q1017" i="1"/>
  <c r="P1017" i="1"/>
  <c r="R1016" i="1"/>
  <c r="Q1016" i="1"/>
  <c r="P1016" i="1"/>
  <c r="R1015" i="1"/>
  <c r="Q1015" i="1"/>
  <c r="P1015" i="1"/>
  <c r="R1014" i="1"/>
  <c r="Q1014" i="1"/>
  <c r="P1014" i="1"/>
  <c r="R1013" i="1"/>
  <c r="Q1013" i="1"/>
  <c r="P1013" i="1"/>
  <c r="R1012" i="1"/>
  <c r="Q1012" i="1"/>
  <c r="P1012" i="1"/>
  <c r="R1011" i="1"/>
  <c r="Q1011" i="1"/>
  <c r="P1011" i="1"/>
  <c r="R1010" i="1"/>
  <c r="Q1010" i="1"/>
  <c r="P1010" i="1"/>
  <c r="R1009" i="1"/>
  <c r="Q1009" i="1"/>
  <c r="P1009" i="1"/>
  <c r="R1008" i="1"/>
  <c r="Q1008" i="1"/>
  <c r="P1008" i="1"/>
  <c r="R1007" i="1"/>
  <c r="Q1007" i="1"/>
  <c r="P1007" i="1"/>
  <c r="R1006" i="1"/>
  <c r="Q1006" i="1"/>
  <c r="P1006" i="1"/>
  <c r="R1005" i="1"/>
  <c r="Q1005" i="1"/>
  <c r="P1005" i="1"/>
  <c r="R1004" i="1"/>
  <c r="Q1004" i="1"/>
  <c r="P1004" i="1"/>
  <c r="R1003" i="1"/>
  <c r="Q1003" i="1"/>
  <c r="P1003" i="1"/>
  <c r="R1002" i="1"/>
  <c r="Q1002" i="1"/>
  <c r="P1002" i="1"/>
  <c r="R1001" i="1"/>
  <c r="Q1001" i="1"/>
  <c r="P1001" i="1"/>
  <c r="R1000" i="1"/>
  <c r="Q1000" i="1"/>
  <c r="P1000" i="1"/>
  <c r="R999" i="1"/>
  <c r="Q999" i="1"/>
  <c r="P999" i="1"/>
  <c r="R998" i="1"/>
  <c r="Q998" i="1"/>
  <c r="P998" i="1"/>
  <c r="R997" i="1"/>
  <c r="Q997" i="1"/>
  <c r="P997" i="1"/>
  <c r="R996" i="1"/>
  <c r="Q996" i="1"/>
  <c r="P996" i="1"/>
  <c r="R995" i="1"/>
  <c r="Q995" i="1"/>
  <c r="P995" i="1"/>
  <c r="R994" i="1"/>
  <c r="Q994" i="1"/>
  <c r="P994" i="1"/>
  <c r="R993" i="1"/>
  <c r="Q993" i="1"/>
  <c r="P993" i="1"/>
  <c r="R992" i="1"/>
  <c r="Q992" i="1"/>
  <c r="P992" i="1"/>
  <c r="R991" i="1"/>
  <c r="Q991" i="1"/>
  <c r="P991" i="1"/>
  <c r="R990" i="1"/>
  <c r="Q990" i="1"/>
  <c r="P990" i="1"/>
  <c r="R989" i="1"/>
  <c r="Q989" i="1"/>
  <c r="P989" i="1"/>
  <c r="R988" i="1"/>
  <c r="Q988" i="1"/>
  <c r="P988" i="1"/>
  <c r="R987" i="1"/>
  <c r="Q987" i="1"/>
  <c r="P987" i="1"/>
  <c r="R986" i="1"/>
  <c r="Q986" i="1"/>
  <c r="P986" i="1"/>
  <c r="R985" i="1"/>
  <c r="Q985" i="1"/>
  <c r="P985" i="1"/>
  <c r="R984" i="1"/>
  <c r="Q984" i="1"/>
  <c r="P984" i="1"/>
  <c r="R983" i="1"/>
  <c r="Q983" i="1"/>
  <c r="P983" i="1"/>
  <c r="R982" i="1"/>
  <c r="Q982" i="1"/>
  <c r="P982" i="1"/>
  <c r="R981" i="1"/>
  <c r="Q981" i="1"/>
  <c r="P981" i="1"/>
  <c r="R980" i="1"/>
  <c r="Q980" i="1"/>
  <c r="P980" i="1"/>
  <c r="R979" i="1"/>
  <c r="Q979" i="1"/>
  <c r="P979" i="1"/>
  <c r="R978" i="1"/>
  <c r="Q978" i="1"/>
  <c r="P978" i="1"/>
  <c r="R977" i="1"/>
  <c r="Q977" i="1"/>
  <c r="P977" i="1"/>
  <c r="R976" i="1"/>
  <c r="Q976" i="1"/>
  <c r="P976" i="1"/>
  <c r="R975" i="1"/>
  <c r="Q975" i="1"/>
  <c r="P975" i="1"/>
  <c r="R974" i="1"/>
  <c r="Q974" i="1"/>
  <c r="P974" i="1"/>
  <c r="R973" i="1"/>
  <c r="Q973" i="1"/>
  <c r="P973" i="1"/>
  <c r="R972" i="1"/>
  <c r="Q972" i="1"/>
  <c r="P972" i="1"/>
  <c r="R971" i="1"/>
  <c r="Q971" i="1"/>
  <c r="P971" i="1"/>
  <c r="R970" i="1"/>
  <c r="Q970" i="1"/>
  <c r="P970" i="1"/>
  <c r="R969" i="1"/>
  <c r="Q969" i="1"/>
  <c r="P969" i="1"/>
  <c r="R968" i="1"/>
  <c r="Q968" i="1"/>
  <c r="P968" i="1"/>
  <c r="R967" i="1"/>
  <c r="Q967" i="1"/>
  <c r="P967" i="1"/>
  <c r="R966" i="1"/>
  <c r="Q966" i="1"/>
  <c r="P966" i="1"/>
  <c r="R965" i="1"/>
  <c r="Q965" i="1"/>
  <c r="P965" i="1"/>
  <c r="R964" i="1"/>
  <c r="Q964" i="1"/>
  <c r="P964" i="1"/>
  <c r="R963" i="1"/>
  <c r="Q963" i="1"/>
  <c r="P963" i="1"/>
  <c r="R962" i="1"/>
  <c r="Q962" i="1"/>
  <c r="P962" i="1"/>
  <c r="R961" i="1"/>
  <c r="Q961" i="1"/>
  <c r="P961" i="1"/>
  <c r="R960" i="1"/>
  <c r="Q960" i="1"/>
  <c r="P960" i="1"/>
  <c r="R959" i="1"/>
  <c r="Q959" i="1"/>
  <c r="P959" i="1"/>
  <c r="R958" i="1"/>
  <c r="Q958" i="1"/>
  <c r="P958" i="1"/>
  <c r="R957" i="1"/>
  <c r="Q957" i="1"/>
  <c r="P957" i="1"/>
  <c r="R956" i="1"/>
  <c r="Q956" i="1"/>
  <c r="P956" i="1"/>
  <c r="R955" i="1"/>
  <c r="Q955" i="1"/>
  <c r="P955" i="1"/>
  <c r="R954" i="1"/>
  <c r="Q954" i="1"/>
  <c r="P954" i="1"/>
  <c r="R953" i="1"/>
  <c r="Q953" i="1"/>
  <c r="P953" i="1"/>
  <c r="R952" i="1"/>
  <c r="Q952" i="1"/>
  <c r="P952" i="1"/>
  <c r="R951" i="1"/>
  <c r="Q951" i="1"/>
  <c r="P951" i="1"/>
  <c r="R950" i="1"/>
  <c r="Q950" i="1"/>
  <c r="P950" i="1"/>
  <c r="R949" i="1"/>
  <c r="Q949" i="1"/>
  <c r="P949" i="1"/>
  <c r="R948" i="1"/>
  <c r="Q948" i="1"/>
  <c r="P948" i="1"/>
  <c r="R947" i="1"/>
  <c r="Q947" i="1"/>
  <c r="P947" i="1"/>
  <c r="R946" i="1"/>
  <c r="Q946" i="1"/>
  <c r="P946" i="1"/>
  <c r="R945" i="1"/>
  <c r="Q945" i="1"/>
  <c r="P945" i="1"/>
  <c r="R944" i="1"/>
  <c r="Q944" i="1"/>
  <c r="P944" i="1"/>
  <c r="R943" i="1"/>
  <c r="Q943" i="1"/>
  <c r="P943" i="1"/>
  <c r="R942" i="1"/>
  <c r="Q942" i="1"/>
  <c r="P942" i="1"/>
  <c r="R941" i="1"/>
  <c r="Q941" i="1"/>
  <c r="P941" i="1"/>
  <c r="R940" i="1"/>
  <c r="Q940" i="1"/>
  <c r="P940" i="1"/>
  <c r="R939" i="1"/>
  <c r="Q939" i="1"/>
  <c r="P939" i="1"/>
  <c r="R938" i="1"/>
  <c r="Q938" i="1"/>
  <c r="P938" i="1"/>
  <c r="R937" i="1"/>
  <c r="Q937" i="1"/>
  <c r="P937" i="1"/>
  <c r="R936" i="1"/>
  <c r="Q936" i="1"/>
  <c r="P936" i="1"/>
  <c r="R935" i="1"/>
  <c r="Q935" i="1"/>
  <c r="P935" i="1"/>
  <c r="R934" i="1"/>
  <c r="Q934" i="1"/>
  <c r="P934" i="1"/>
  <c r="R933" i="1"/>
  <c r="Q933" i="1"/>
  <c r="P933" i="1"/>
  <c r="R932" i="1"/>
  <c r="Q932" i="1"/>
  <c r="P932" i="1"/>
  <c r="R931" i="1"/>
  <c r="Q931" i="1"/>
  <c r="P931" i="1"/>
  <c r="R930" i="1"/>
  <c r="Q930" i="1"/>
  <c r="P930" i="1"/>
  <c r="R929" i="1"/>
  <c r="Q929" i="1"/>
  <c r="P929" i="1"/>
  <c r="R928" i="1"/>
  <c r="Q928" i="1"/>
  <c r="P928" i="1"/>
  <c r="R927" i="1"/>
  <c r="Q927" i="1"/>
  <c r="P927" i="1"/>
  <c r="R926" i="1"/>
  <c r="Q926" i="1"/>
  <c r="P926" i="1"/>
  <c r="R925" i="1"/>
  <c r="Q925" i="1"/>
  <c r="P925" i="1"/>
  <c r="R924" i="1"/>
  <c r="Q924" i="1"/>
  <c r="P924" i="1"/>
  <c r="R923" i="1"/>
  <c r="Q923" i="1"/>
  <c r="P923" i="1"/>
  <c r="R922" i="1"/>
  <c r="Q922" i="1"/>
  <c r="P922" i="1"/>
  <c r="R921" i="1"/>
  <c r="Q921" i="1"/>
  <c r="P921" i="1"/>
  <c r="R920" i="1"/>
  <c r="Q920" i="1"/>
  <c r="P920" i="1"/>
  <c r="R919" i="1"/>
  <c r="Q919" i="1"/>
  <c r="P919" i="1"/>
  <c r="R918" i="1"/>
  <c r="Q918" i="1"/>
  <c r="P918" i="1"/>
  <c r="R917" i="1"/>
  <c r="Q917" i="1"/>
  <c r="P917" i="1"/>
  <c r="R916" i="1"/>
  <c r="Q916" i="1"/>
  <c r="P916" i="1"/>
  <c r="R915" i="1"/>
  <c r="Q915" i="1"/>
  <c r="P915" i="1"/>
  <c r="R914" i="1"/>
  <c r="Q914" i="1"/>
  <c r="P914" i="1"/>
  <c r="R913" i="1"/>
  <c r="Q913" i="1"/>
  <c r="P913" i="1"/>
  <c r="R912" i="1"/>
  <c r="Q912" i="1"/>
  <c r="P912" i="1"/>
  <c r="R911" i="1"/>
  <c r="Q911" i="1"/>
  <c r="P911" i="1"/>
  <c r="R910" i="1"/>
  <c r="Q910" i="1"/>
  <c r="P910" i="1"/>
  <c r="R909" i="1"/>
  <c r="Q909" i="1"/>
  <c r="P909" i="1"/>
  <c r="R908" i="1"/>
  <c r="Q908" i="1"/>
  <c r="P908" i="1"/>
  <c r="R907" i="1"/>
  <c r="Q907" i="1"/>
  <c r="P907" i="1"/>
  <c r="R906" i="1"/>
  <c r="Q906" i="1"/>
  <c r="P906" i="1"/>
  <c r="R905" i="1"/>
  <c r="Q905" i="1"/>
  <c r="P905" i="1"/>
  <c r="R904" i="1"/>
  <c r="Q904" i="1"/>
  <c r="P904" i="1"/>
  <c r="R903" i="1"/>
  <c r="Q903" i="1"/>
  <c r="P903" i="1"/>
  <c r="R902" i="1"/>
  <c r="Q902" i="1"/>
  <c r="P902" i="1"/>
  <c r="R901" i="1"/>
  <c r="Q901" i="1"/>
  <c r="P901" i="1"/>
  <c r="R900" i="1"/>
  <c r="Q900" i="1"/>
  <c r="P900" i="1"/>
  <c r="R899" i="1"/>
  <c r="Q899" i="1"/>
  <c r="P899" i="1"/>
  <c r="R898" i="1"/>
  <c r="Q898" i="1"/>
  <c r="P898" i="1"/>
  <c r="R897" i="1"/>
  <c r="Q897" i="1"/>
  <c r="P897" i="1"/>
  <c r="R896" i="1"/>
  <c r="Q896" i="1"/>
  <c r="P896" i="1"/>
  <c r="R895" i="1"/>
  <c r="Q895" i="1"/>
  <c r="P895" i="1"/>
  <c r="R894" i="1"/>
  <c r="Q894" i="1"/>
  <c r="P894" i="1"/>
  <c r="R893" i="1"/>
  <c r="Q893" i="1"/>
  <c r="P893" i="1"/>
  <c r="R892" i="1"/>
  <c r="Q892" i="1"/>
  <c r="P892" i="1"/>
  <c r="R891" i="1"/>
  <c r="Q891" i="1"/>
  <c r="P891" i="1"/>
  <c r="R890" i="1"/>
  <c r="Q890" i="1"/>
  <c r="P890" i="1"/>
  <c r="R889" i="1"/>
  <c r="Q889" i="1"/>
  <c r="P889" i="1"/>
  <c r="R888" i="1"/>
  <c r="Q888" i="1"/>
  <c r="P888" i="1"/>
  <c r="R887" i="1"/>
  <c r="Q887" i="1"/>
  <c r="P887" i="1"/>
  <c r="R886" i="1"/>
  <c r="Q886" i="1"/>
  <c r="P886" i="1"/>
  <c r="R885" i="1"/>
  <c r="Q885" i="1"/>
  <c r="P885" i="1"/>
  <c r="R884" i="1"/>
  <c r="Q884" i="1"/>
  <c r="P884" i="1"/>
  <c r="R883" i="1"/>
  <c r="Q883" i="1"/>
  <c r="P883" i="1"/>
  <c r="R882" i="1"/>
  <c r="Q882" i="1"/>
  <c r="P882" i="1"/>
  <c r="R881" i="1"/>
  <c r="Q881" i="1"/>
  <c r="P881" i="1"/>
  <c r="R880" i="1"/>
  <c r="Q880" i="1"/>
  <c r="P880" i="1"/>
  <c r="R879" i="1"/>
  <c r="Q879" i="1"/>
  <c r="P879" i="1"/>
  <c r="R878" i="1"/>
  <c r="Q878" i="1"/>
  <c r="P878" i="1"/>
  <c r="R877" i="1"/>
  <c r="Q877" i="1"/>
  <c r="P877" i="1"/>
  <c r="R876" i="1"/>
  <c r="Q876" i="1"/>
  <c r="P876" i="1"/>
  <c r="R875" i="1"/>
  <c r="Q875" i="1"/>
  <c r="P875" i="1"/>
  <c r="R874" i="1"/>
  <c r="Q874" i="1"/>
  <c r="P874" i="1"/>
  <c r="R873" i="1"/>
  <c r="Q873" i="1"/>
  <c r="P873" i="1"/>
  <c r="R872" i="1"/>
  <c r="Q872" i="1"/>
  <c r="P872" i="1"/>
  <c r="R871" i="1"/>
  <c r="Q871" i="1"/>
  <c r="P871" i="1"/>
  <c r="R870" i="1"/>
  <c r="Q870" i="1"/>
  <c r="P870" i="1"/>
  <c r="R869" i="1"/>
  <c r="Q869" i="1"/>
  <c r="P869" i="1"/>
  <c r="R868" i="1"/>
  <c r="Q868" i="1"/>
  <c r="P868" i="1"/>
  <c r="R867" i="1"/>
  <c r="Q867" i="1"/>
  <c r="P867" i="1"/>
  <c r="R866" i="1"/>
  <c r="Q866" i="1"/>
  <c r="P866" i="1"/>
  <c r="R865" i="1"/>
  <c r="Q865" i="1"/>
  <c r="P865" i="1"/>
  <c r="R864" i="1"/>
  <c r="Q864" i="1"/>
  <c r="P864" i="1"/>
  <c r="R863" i="1"/>
  <c r="Q863" i="1"/>
  <c r="P863" i="1"/>
  <c r="R862" i="1"/>
  <c r="Q862" i="1"/>
  <c r="P862" i="1"/>
  <c r="R861" i="1"/>
  <c r="Q861" i="1"/>
  <c r="P861" i="1"/>
  <c r="R860" i="1"/>
  <c r="Q860" i="1"/>
  <c r="P860" i="1"/>
  <c r="R859" i="1"/>
  <c r="Q859" i="1"/>
  <c r="P859" i="1"/>
  <c r="R858" i="1"/>
  <c r="Q858" i="1"/>
  <c r="P858" i="1"/>
  <c r="R857" i="1"/>
  <c r="Q857" i="1"/>
  <c r="P857" i="1"/>
  <c r="R856" i="1"/>
  <c r="Q856" i="1"/>
  <c r="P856" i="1"/>
  <c r="R855" i="1"/>
  <c r="Q855" i="1"/>
  <c r="P855" i="1"/>
  <c r="R854" i="1"/>
  <c r="Q854" i="1"/>
  <c r="P854" i="1"/>
  <c r="R853" i="1"/>
  <c r="Q853" i="1"/>
  <c r="P853" i="1"/>
  <c r="R852" i="1"/>
  <c r="Q852" i="1"/>
  <c r="P852" i="1"/>
  <c r="R851" i="1"/>
  <c r="Q851" i="1"/>
  <c r="P851" i="1"/>
  <c r="R850" i="1"/>
  <c r="Q850" i="1"/>
  <c r="P850" i="1"/>
  <c r="R849" i="1"/>
  <c r="Q849" i="1"/>
  <c r="P849" i="1"/>
  <c r="R848" i="1"/>
  <c r="Q848" i="1"/>
  <c r="P848" i="1"/>
  <c r="R847" i="1"/>
  <c r="Q847" i="1"/>
  <c r="P847" i="1"/>
  <c r="R846" i="1"/>
  <c r="Q846" i="1"/>
  <c r="P846" i="1"/>
  <c r="R845" i="1"/>
  <c r="Q845" i="1"/>
  <c r="P845" i="1"/>
  <c r="R844" i="1"/>
  <c r="Q844" i="1"/>
  <c r="P844" i="1"/>
  <c r="R843" i="1"/>
  <c r="Q843" i="1"/>
  <c r="P843" i="1"/>
  <c r="R842" i="1"/>
  <c r="Q842" i="1"/>
  <c r="P842" i="1"/>
  <c r="R841" i="1"/>
  <c r="Q841" i="1"/>
  <c r="P841" i="1"/>
  <c r="R840" i="1"/>
  <c r="Q840" i="1"/>
  <c r="P840" i="1"/>
  <c r="R839" i="1"/>
  <c r="Q839" i="1"/>
  <c r="P839" i="1"/>
  <c r="R838" i="1"/>
  <c r="Q838" i="1"/>
  <c r="P838" i="1"/>
  <c r="R837" i="1"/>
  <c r="Q837" i="1"/>
  <c r="P837" i="1"/>
  <c r="R836" i="1"/>
  <c r="Q836" i="1"/>
  <c r="P836" i="1"/>
  <c r="R835" i="1"/>
  <c r="Q835" i="1"/>
  <c r="P835" i="1"/>
  <c r="R834" i="1"/>
  <c r="Q834" i="1"/>
  <c r="P834" i="1"/>
  <c r="R833" i="1"/>
  <c r="Q833" i="1"/>
  <c r="P833" i="1"/>
  <c r="R832" i="1"/>
  <c r="Q832" i="1"/>
  <c r="P832" i="1"/>
  <c r="R831" i="1"/>
  <c r="Q831" i="1"/>
  <c r="P831" i="1"/>
  <c r="R830" i="1"/>
  <c r="Q830" i="1"/>
  <c r="P830" i="1"/>
  <c r="R829" i="1"/>
  <c r="Q829" i="1"/>
  <c r="P829" i="1"/>
  <c r="R828" i="1"/>
  <c r="Q828" i="1"/>
  <c r="P828" i="1"/>
  <c r="R827" i="1"/>
  <c r="Q827" i="1"/>
  <c r="P827" i="1"/>
  <c r="R826" i="1"/>
  <c r="Q826" i="1"/>
  <c r="P826" i="1"/>
  <c r="R825" i="1"/>
  <c r="Q825" i="1"/>
  <c r="P825" i="1"/>
  <c r="R824" i="1"/>
  <c r="Q824" i="1"/>
  <c r="P824" i="1"/>
  <c r="R823" i="1"/>
  <c r="Q823" i="1"/>
  <c r="P823" i="1"/>
  <c r="R822" i="1"/>
  <c r="Q822" i="1"/>
  <c r="P822" i="1"/>
  <c r="R821" i="1"/>
  <c r="Q821" i="1"/>
  <c r="P821" i="1"/>
  <c r="R820" i="1"/>
  <c r="Q820" i="1"/>
  <c r="P820" i="1"/>
  <c r="R819" i="1"/>
  <c r="Q819" i="1"/>
  <c r="P819" i="1"/>
  <c r="R818" i="1"/>
  <c r="Q818" i="1"/>
  <c r="P818" i="1"/>
  <c r="R817" i="1"/>
  <c r="Q817" i="1"/>
  <c r="P817" i="1"/>
  <c r="R816" i="1"/>
  <c r="Q816" i="1"/>
  <c r="P816" i="1"/>
  <c r="R815" i="1"/>
  <c r="Q815" i="1"/>
  <c r="P815" i="1"/>
  <c r="R814" i="1"/>
  <c r="Q814" i="1"/>
  <c r="P814" i="1"/>
  <c r="R813" i="1"/>
  <c r="Q813" i="1"/>
  <c r="P813" i="1"/>
  <c r="R812" i="1"/>
  <c r="Q812" i="1"/>
  <c r="P812" i="1"/>
  <c r="R811" i="1"/>
  <c r="Q811" i="1"/>
  <c r="P811" i="1"/>
  <c r="R810" i="1"/>
  <c r="Q810" i="1"/>
  <c r="P810" i="1"/>
  <c r="R809" i="1"/>
  <c r="Q809" i="1"/>
  <c r="P809" i="1"/>
  <c r="R808" i="1"/>
  <c r="Q808" i="1"/>
  <c r="P808" i="1"/>
  <c r="R807" i="1"/>
  <c r="Q807" i="1"/>
  <c r="P807" i="1"/>
  <c r="R806" i="1"/>
  <c r="Q806" i="1"/>
  <c r="P806" i="1"/>
  <c r="R805" i="1"/>
  <c r="Q805" i="1"/>
  <c r="P805" i="1"/>
  <c r="R804" i="1"/>
  <c r="Q804" i="1"/>
  <c r="P804" i="1"/>
  <c r="R803" i="1"/>
  <c r="Q803" i="1"/>
  <c r="P803" i="1"/>
  <c r="R802" i="1"/>
  <c r="Q802" i="1"/>
  <c r="P802" i="1"/>
  <c r="R801" i="1"/>
  <c r="Q801" i="1"/>
  <c r="P801" i="1"/>
  <c r="R800" i="1"/>
  <c r="Q800" i="1"/>
  <c r="P800" i="1"/>
  <c r="R799" i="1"/>
  <c r="Q799" i="1"/>
  <c r="P799" i="1"/>
  <c r="R798" i="1"/>
  <c r="Q798" i="1"/>
  <c r="P798" i="1"/>
  <c r="R797" i="1"/>
  <c r="Q797" i="1"/>
  <c r="P797" i="1"/>
  <c r="R796" i="1"/>
  <c r="Q796" i="1"/>
  <c r="P796" i="1"/>
  <c r="R795" i="1"/>
  <c r="Q795" i="1"/>
  <c r="P795" i="1"/>
  <c r="R794" i="1"/>
  <c r="Q794" i="1"/>
  <c r="P794" i="1"/>
  <c r="R793" i="1"/>
  <c r="Q793" i="1"/>
  <c r="P793" i="1"/>
  <c r="R792" i="1"/>
  <c r="Q792" i="1"/>
  <c r="P792" i="1"/>
  <c r="R791" i="1"/>
  <c r="Q791" i="1"/>
  <c r="P791" i="1"/>
  <c r="R790" i="1"/>
  <c r="Q790" i="1"/>
  <c r="P790" i="1"/>
  <c r="R789" i="1"/>
  <c r="Q789" i="1"/>
  <c r="P789" i="1"/>
  <c r="R788" i="1"/>
  <c r="Q788" i="1"/>
  <c r="P788" i="1"/>
  <c r="R787" i="1"/>
  <c r="Q787" i="1"/>
  <c r="P787" i="1"/>
  <c r="R786" i="1"/>
  <c r="Q786" i="1"/>
  <c r="P786" i="1"/>
  <c r="R785" i="1"/>
  <c r="Q785" i="1"/>
  <c r="P785" i="1"/>
  <c r="R784" i="1"/>
  <c r="Q784" i="1"/>
  <c r="P784" i="1"/>
  <c r="R783" i="1"/>
  <c r="Q783" i="1"/>
  <c r="P783" i="1"/>
  <c r="R782" i="1"/>
  <c r="Q782" i="1"/>
  <c r="P782" i="1"/>
  <c r="R781" i="1"/>
  <c r="Q781" i="1"/>
  <c r="P781" i="1"/>
  <c r="R780" i="1"/>
  <c r="Q780" i="1"/>
  <c r="P780" i="1"/>
  <c r="R779" i="1"/>
  <c r="Q779" i="1"/>
  <c r="P779" i="1"/>
  <c r="R778" i="1"/>
  <c r="Q778" i="1"/>
  <c r="P778" i="1"/>
  <c r="R777" i="1"/>
  <c r="Q777" i="1"/>
  <c r="P777" i="1"/>
  <c r="R776" i="1"/>
  <c r="Q776" i="1"/>
  <c r="P776" i="1"/>
  <c r="R775" i="1"/>
  <c r="Q775" i="1"/>
  <c r="P775" i="1"/>
  <c r="R774" i="1"/>
  <c r="Q774" i="1"/>
  <c r="P774" i="1"/>
  <c r="R773" i="1"/>
  <c r="Q773" i="1"/>
  <c r="P773" i="1"/>
  <c r="R772" i="1"/>
  <c r="Q772" i="1"/>
  <c r="P772" i="1"/>
  <c r="R771" i="1"/>
  <c r="Q771" i="1"/>
  <c r="P771" i="1"/>
  <c r="R770" i="1"/>
  <c r="Q770" i="1"/>
  <c r="P770" i="1"/>
  <c r="R769" i="1"/>
  <c r="Q769" i="1"/>
  <c r="P769" i="1"/>
  <c r="R768" i="1"/>
  <c r="Q768" i="1"/>
  <c r="P768" i="1"/>
  <c r="R767" i="1"/>
  <c r="Q767" i="1"/>
  <c r="P767" i="1"/>
  <c r="R766" i="1"/>
  <c r="Q766" i="1"/>
  <c r="P766" i="1"/>
  <c r="R765" i="1"/>
  <c r="Q765" i="1"/>
  <c r="P765" i="1"/>
  <c r="R764" i="1"/>
  <c r="Q764" i="1"/>
  <c r="P764" i="1"/>
  <c r="R763" i="1"/>
  <c r="Q763" i="1"/>
  <c r="P763" i="1"/>
  <c r="R762" i="1"/>
  <c r="Q762" i="1"/>
  <c r="P762" i="1"/>
  <c r="R761" i="1"/>
  <c r="Q761" i="1"/>
  <c r="P761" i="1"/>
  <c r="R760" i="1"/>
  <c r="Q760" i="1"/>
  <c r="P760" i="1"/>
  <c r="R759" i="1"/>
  <c r="Q759" i="1"/>
  <c r="P759" i="1"/>
  <c r="R758" i="1"/>
  <c r="Q758" i="1"/>
  <c r="P758" i="1"/>
  <c r="R757" i="1"/>
  <c r="Q757" i="1"/>
  <c r="P757" i="1"/>
  <c r="R756" i="1"/>
  <c r="Q756" i="1"/>
  <c r="P756" i="1"/>
  <c r="R755" i="1"/>
  <c r="Q755" i="1"/>
  <c r="P755" i="1"/>
  <c r="R754" i="1"/>
  <c r="Q754" i="1"/>
  <c r="P754" i="1"/>
  <c r="R753" i="1"/>
  <c r="Q753" i="1"/>
  <c r="P753" i="1"/>
  <c r="R752" i="1"/>
  <c r="Q752" i="1"/>
  <c r="P752" i="1"/>
  <c r="R751" i="1"/>
  <c r="Q751" i="1"/>
  <c r="P751" i="1"/>
  <c r="R750" i="1"/>
  <c r="Q750" i="1"/>
  <c r="P750" i="1"/>
  <c r="R749" i="1"/>
  <c r="Q749" i="1"/>
  <c r="P749" i="1"/>
  <c r="R748" i="1"/>
  <c r="Q748" i="1"/>
  <c r="P748" i="1"/>
  <c r="R747" i="1"/>
  <c r="Q747" i="1"/>
  <c r="P747" i="1"/>
  <c r="R746" i="1"/>
  <c r="Q746" i="1"/>
  <c r="P746" i="1"/>
  <c r="R745" i="1"/>
  <c r="Q745" i="1"/>
  <c r="P745" i="1"/>
  <c r="R744" i="1"/>
  <c r="Q744" i="1"/>
  <c r="P744" i="1"/>
  <c r="R743" i="1"/>
  <c r="Q743" i="1"/>
  <c r="P743" i="1"/>
  <c r="R742" i="1"/>
  <c r="Q742" i="1"/>
  <c r="P742" i="1"/>
  <c r="R741" i="1"/>
  <c r="Q741" i="1"/>
  <c r="P741" i="1"/>
  <c r="R740" i="1"/>
  <c r="Q740" i="1"/>
  <c r="P740" i="1"/>
  <c r="R739" i="1"/>
  <c r="Q739" i="1"/>
  <c r="P739" i="1"/>
  <c r="R738" i="1"/>
  <c r="Q738" i="1"/>
  <c r="P738" i="1"/>
  <c r="R737" i="1"/>
  <c r="Q737" i="1"/>
  <c r="P737" i="1"/>
  <c r="R736" i="1"/>
  <c r="Q736" i="1"/>
  <c r="P736" i="1"/>
  <c r="R735" i="1"/>
  <c r="Q735" i="1"/>
  <c r="P735" i="1"/>
  <c r="R734" i="1"/>
  <c r="Q734" i="1"/>
  <c r="P734" i="1"/>
  <c r="R733" i="1"/>
  <c r="Q733" i="1"/>
  <c r="P733" i="1"/>
  <c r="R732" i="1"/>
  <c r="Q732" i="1"/>
  <c r="P732" i="1"/>
  <c r="R731" i="1"/>
  <c r="Q731" i="1"/>
  <c r="P731" i="1"/>
  <c r="R730" i="1"/>
  <c r="Q730" i="1"/>
  <c r="P730" i="1"/>
  <c r="R729" i="1"/>
  <c r="Q729" i="1"/>
  <c r="P729" i="1"/>
  <c r="R728" i="1"/>
  <c r="Q728" i="1"/>
  <c r="P728" i="1"/>
  <c r="R727" i="1"/>
  <c r="Q727" i="1"/>
  <c r="P727" i="1"/>
  <c r="R726" i="1"/>
  <c r="Q726" i="1"/>
  <c r="P726" i="1"/>
  <c r="R725" i="1"/>
  <c r="Q725" i="1"/>
  <c r="P725" i="1"/>
  <c r="R724" i="1"/>
  <c r="Q724" i="1"/>
  <c r="P724" i="1"/>
  <c r="R723" i="1"/>
  <c r="Q723" i="1"/>
  <c r="P723" i="1"/>
  <c r="R722" i="1"/>
  <c r="Q722" i="1"/>
  <c r="P722" i="1"/>
  <c r="R721" i="1"/>
  <c r="Q721" i="1"/>
  <c r="P721" i="1"/>
  <c r="R720" i="1"/>
  <c r="Q720" i="1"/>
  <c r="P720" i="1"/>
  <c r="R719" i="1"/>
  <c r="Q719" i="1"/>
  <c r="P719" i="1"/>
  <c r="R718" i="1"/>
  <c r="Q718" i="1"/>
  <c r="P718" i="1"/>
  <c r="R717" i="1"/>
  <c r="Q717" i="1"/>
  <c r="P717" i="1"/>
  <c r="R716" i="1"/>
  <c r="Q716" i="1"/>
  <c r="P716" i="1"/>
  <c r="R715" i="1"/>
  <c r="Q715" i="1"/>
  <c r="P715" i="1"/>
  <c r="R714" i="1"/>
  <c r="Q714" i="1"/>
  <c r="P714" i="1"/>
  <c r="R713" i="1"/>
  <c r="Q713" i="1"/>
  <c r="P713" i="1"/>
  <c r="R712" i="1"/>
  <c r="Q712" i="1"/>
  <c r="P712" i="1"/>
  <c r="R711" i="1"/>
  <c r="Q711" i="1"/>
  <c r="P711" i="1"/>
  <c r="R710" i="1"/>
  <c r="Q710" i="1"/>
  <c r="P710" i="1"/>
  <c r="R709" i="1"/>
  <c r="Q709" i="1"/>
  <c r="P709" i="1"/>
  <c r="R708" i="1"/>
  <c r="Q708" i="1"/>
  <c r="P708" i="1"/>
  <c r="R707" i="1"/>
  <c r="Q707" i="1"/>
  <c r="P707" i="1"/>
  <c r="R706" i="1"/>
  <c r="Q706" i="1"/>
  <c r="P706" i="1"/>
  <c r="R705" i="1"/>
  <c r="Q705" i="1"/>
  <c r="P705" i="1"/>
  <c r="R704" i="1"/>
  <c r="Q704" i="1"/>
  <c r="P704" i="1"/>
  <c r="R703" i="1"/>
  <c r="Q703" i="1"/>
  <c r="P703" i="1"/>
  <c r="R702" i="1"/>
  <c r="Q702" i="1"/>
  <c r="P702" i="1"/>
  <c r="R701" i="1"/>
  <c r="Q701" i="1"/>
  <c r="P701" i="1"/>
  <c r="R700" i="1"/>
  <c r="Q700" i="1"/>
  <c r="P700" i="1"/>
  <c r="R699" i="1"/>
  <c r="Q699" i="1"/>
  <c r="P699" i="1"/>
  <c r="R698" i="1"/>
  <c r="Q698" i="1"/>
  <c r="P698" i="1"/>
  <c r="R697" i="1"/>
  <c r="Q697" i="1"/>
  <c r="P697" i="1"/>
  <c r="R696" i="1"/>
  <c r="Q696" i="1"/>
  <c r="P696" i="1"/>
  <c r="R695" i="1"/>
  <c r="Q695" i="1"/>
  <c r="P695" i="1"/>
  <c r="R694" i="1"/>
  <c r="Q694" i="1"/>
  <c r="P694" i="1"/>
  <c r="R693" i="1"/>
  <c r="Q693" i="1"/>
  <c r="P693" i="1"/>
  <c r="R692" i="1"/>
  <c r="Q692" i="1"/>
  <c r="P692" i="1"/>
  <c r="R691" i="1"/>
  <c r="Q691" i="1"/>
  <c r="P691" i="1"/>
  <c r="R690" i="1"/>
  <c r="Q690" i="1"/>
  <c r="P690" i="1"/>
  <c r="R689" i="1"/>
  <c r="Q689" i="1"/>
  <c r="P689" i="1"/>
  <c r="R688" i="1"/>
  <c r="Q688" i="1"/>
  <c r="P688" i="1"/>
  <c r="R687" i="1"/>
  <c r="Q687" i="1"/>
  <c r="P687" i="1"/>
  <c r="R686" i="1"/>
  <c r="Q686" i="1"/>
  <c r="P686" i="1"/>
  <c r="R685" i="1"/>
  <c r="Q685" i="1"/>
  <c r="P685" i="1"/>
  <c r="R684" i="1"/>
  <c r="Q684" i="1"/>
  <c r="P684" i="1"/>
  <c r="R683" i="1"/>
  <c r="Q683" i="1"/>
  <c r="P683" i="1"/>
  <c r="R682" i="1"/>
  <c r="Q682" i="1"/>
  <c r="P682" i="1"/>
  <c r="R681" i="1"/>
  <c r="Q681" i="1"/>
  <c r="P681" i="1"/>
  <c r="R680" i="1"/>
  <c r="Q680" i="1"/>
  <c r="P680" i="1"/>
  <c r="R679" i="1"/>
  <c r="Q679" i="1"/>
  <c r="P679" i="1"/>
  <c r="R678" i="1"/>
  <c r="Q678" i="1"/>
  <c r="P678" i="1"/>
  <c r="R677" i="1"/>
  <c r="Q677" i="1"/>
  <c r="P677" i="1"/>
  <c r="R676" i="1"/>
  <c r="Q676" i="1"/>
  <c r="P676" i="1"/>
  <c r="R675" i="1"/>
  <c r="Q675" i="1"/>
  <c r="P675" i="1"/>
  <c r="R674" i="1"/>
  <c r="Q674" i="1"/>
  <c r="P674" i="1"/>
  <c r="R673" i="1"/>
  <c r="Q673" i="1"/>
  <c r="P673" i="1"/>
  <c r="R672" i="1"/>
  <c r="Q672" i="1"/>
  <c r="P672" i="1"/>
  <c r="R671" i="1"/>
  <c r="Q671" i="1"/>
  <c r="P671" i="1"/>
  <c r="R670" i="1"/>
  <c r="Q670" i="1"/>
  <c r="P670" i="1"/>
  <c r="R669" i="1"/>
  <c r="Q669" i="1"/>
  <c r="P669" i="1"/>
  <c r="R668" i="1"/>
  <c r="Q668" i="1"/>
  <c r="P668" i="1"/>
  <c r="R667" i="1"/>
  <c r="Q667" i="1"/>
  <c r="P667" i="1"/>
  <c r="R666" i="1"/>
  <c r="Q666" i="1"/>
  <c r="P666" i="1"/>
  <c r="R665" i="1"/>
  <c r="Q665" i="1"/>
  <c r="P665" i="1"/>
  <c r="R664" i="1"/>
  <c r="Q664" i="1"/>
  <c r="P664" i="1"/>
  <c r="R663" i="1"/>
  <c r="Q663" i="1"/>
  <c r="P663" i="1"/>
  <c r="R662" i="1"/>
  <c r="Q662" i="1"/>
  <c r="P662" i="1"/>
  <c r="R661" i="1"/>
  <c r="Q661" i="1"/>
  <c r="P661" i="1"/>
  <c r="R660" i="1"/>
  <c r="Q660" i="1"/>
  <c r="P660" i="1"/>
  <c r="R659" i="1"/>
  <c r="Q659" i="1"/>
  <c r="P659" i="1"/>
  <c r="R658" i="1"/>
  <c r="Q658" i="1"/>
  <c r="P658" i="1"/>
  <c r="R657" i="1"/>
  <c r="Q657" i="1"/>
  <c r="P657" i="1"/>
  <c r="R656" i="1"/>
  <c r="Q656" i="1"/>
  <c r="P656" i="1"/>
  <c r="R655" i="1"/>
  <c r="Q655" i="1"/>
  <c r="P655" i="1"/>
  <c r="R654" i="1"/>
  <c r="Q654" i="1"/>
  <c r="P654" i="1"/>
  <c r="R653" i="1"/>
  <c r="Q653" i="1"/>
  <c r="P653" i="1"/>
  <c r="R652" i="1"/>
  <c r="Q652" i="1"/>
  <c r="P652" i="1"/>
  <c r="R651" i="1"/>
  <c r="Q651" i="1"/>
  <c r="P651" i="1"/>
  <c r="R650" i="1"/>
  <c r="Q650" i="1"/>
  <c r="P650" i="1"/>
  <c r="R649" i="1"/>
  <c r="Q649" i="1"/>
  <c r="P649" i="1"/>
  <c r="R648" i="1"/>
  <c r="Q648" i="1"/>
  <c r="P648" i="1"/>
  <c r="R647" i="1"/>
  <c r="Q647" i="1"/>
  <c r="P647" i="1"/>
  <c r="R646" i="1"/>
  <c r="Q646" i="1"/>
  <c r="P646" i="1"/>
  <c r="R645" i="1"/>
  <c r="Q645" i="1"/>
  <c r="P645" i="1"/>
  <c r="R644" i="1"/>
  <c r="Q644" i="1"/>
  <c r="P644" i="1"/>
  <c r="R643" i="1"/>
  <c r="Q643" i="1"/>
  <c r="P643" i="1"/>
  <c r="R642" i="1"/>
  <c r="Q642" i="1"/>
  <c r="P642" i="1"/>
  <c r="R641" i="1"/>
  <c r="Q641" i="1"/>
  <c r="P641" i="1"/>
  <c r="R640" i="1"/>
  <c r="Q640" i="1"/>
  <c r="P640" i="1"/>
  <c r="R639" i="1"/>
  <c r="Q639" i="1"/>
  <c r="P639" i="1"/>
  <c r="R638" i="1"/>
  <c r="Q638" i="1"/>
  <c r="P638" i="1"/>
  <c r="R637" i="1"/>
  <c r="Q637" i="1"/>
  <c r="P637" i="1"/>
  <c r="R636" i="1"/>
  <c r="Q636" i="1"/>
  <c r="P636" i="1"/>
  <c r="R635" i="1"/>
  <c r="Q635" i="1"/>
  <c r="P635" i="1"/>
  <c r="R634" i="1"/>
  <c r="Q634" i="1"/>
  <c r="P634" i="1"/>
  <c r="R633" i="1"/>
  <c r="Q633" i="1"/>
  <c r="P633" i="1"/>
  <c r="R632" i="1"/>
  <c r="Q632" i="1"/>
  <c r="P632" i="1"/>
  <c r="R631" i="1"/>
  <c r="Q631" i="1"/>
  <c r="P631" i="1"/>
  <c r="R630" i="1"/>
  <c r="Q630" i="1"/>
  <c r="P630" i="1"/>
  <c r="R629" i="1"/>
  <c r="Q629" i="1"/>
  <c r="P629" i="1"/>
  <c r="R628" i="1"/>
  <c r="Q628" i="1"/>
  <c r="P628" i="1"/>
  <c r="R627" i="1"/>
  <c r="Q627" i="1"/>
  <c r="P627" i="1"/>
  <c r="R626" i="1"/>
  <c r="Q626" i="1"/>
  <c r="P626" i="1"/>
  <c r="R625" i="1"/>
  <c r="Q625" i="1"/>
  <c r="P625" i="1"/>
  <c r="R624" i="1"/>
  <c r="Q624" i="1"/>
  <c r="P624" i="1"/>
  <c r="R623" i="1"/>
  <c r="Q623" i="1"/>
  <c r="P623" i="1"/>
  <c r="R622" i="1"/>
  <c r="Q622" i="1"/>
  <c r="P622" i="1"/>
  <c r="R621" i="1"/>
  <c r="Q621" i="1"/>
  <c r="P621" i="1"/>
  <c r="R620" i="1"/>
  <c r="Q620" i="1"/>
  <c r="P620" i="1"/>
  <c r="R619" i="1"/>
  <c r="Q619" i="1"/>
  <c r="P619" i="1"/>
  <c r="R618" i="1"/>
  <c r="Q618" i="1"/>
  <c r="P618" i="1"/>
  <c r="R617" i="1"/>
  <c r="Q617" i="1"/>
  <c r="P617" i="1"/>
  <c r="R616" i="1"/>
  <c r="Q616" i="1"/>
  <c r="P616" i="1"/>
  <c r="R615" i="1"/>
  <c r="Q615" i="1"/>
  <c r="P615" i="1"/>
  <c r="R614" i="1"/>
  <c r="Q614" i="1"/>
  <c r="P614" i="1"/>
  <c r="R613" i="1"/>
  <c r="Q613" i="1"/>
  <c r="P613" i="1"/>
  <c r="R612" i="1"/>
  <c r="Q612" i="1"/>
  <c r="P612" i="1"/>
  <c r="R611" i="1"/>
  <c r="Q611" i="1"/>
  <c r="P611" i="1"/>
  <c r="R610" i="1"/>
  <c r="Q610" i="1"/>
  <c r="P610" i="1"/>
  <c r="R609" i="1"/>
  <c r="Q609" i="1"/>
  <c r="P609" i="1"/>
  <c r="R608" i="1"/>
  <c r="Q608" i="1"/>
  <c r="P608" i="1"/>
  <c r="R607" i="1"/>
  <c r="Q607" i="1"/>
  <c r="P607" i="1"/>
  <c r="R606" i="1"/>
  <c r="Q606" i="1"/>
  <c r="P606" i="1"/>
  <c r="R605" i="1"/>
  <c r="Q605" i="1"/>
  <c r="P605" i="1"/>
  <c r="R604" i="1"/>
  <c r="Q604" i="1"/>
  <c r="P604" i="1"/>
  <c r="R603" i="1"/>
  <c r="Q603" i="1"/>
  <c r="P603" i="1"/>
  <c r="R602" i="1"/>
  <c r="Q602" i="1"/>
  <c r="P602" i="1"/>
  <c r="R601" i="1"/>
  <c r="Q601" i="1"/>
  <c r="P601" i="1"/>
  <c r="R600" i="1"/>
  <c r="Q600" i="1"/>
  <c r="P600" i="1"/>
  <c r="R599" i="1"/>
  <c r="Q599" i="1"/>
  <c r="P599" i="1"/>
  <c r="R598" i="1"/>
  <c r="Q598" i="1"/>
  <c r="P598" i="1"/>
  <c r="R597" i="1"/>
  <c r="Q597" i="1"/>
  <c r="P597" i="1"/>
  <c r="R596" i="1"/>
  <c r="Q596" i="1"/>
  <c r="P596" i="1"/>
  <c r="R595" i="1"/>
  <c r="Q595" i="1"/>
  <c r="P595" i="1"/>
  <c r="R594" i="1"/>
  <c r="Q594" i="1"/>
  <c r="P594" i="1"/>
  <c r="R593" i="1"/>
  <c r="Q593" i="1"/>
  <c r="P593" i="1"/>
  <c r="R592" i="1"/>
  <c r="Q592" i="1"/>
  <c r="P592" i="1"/>
  <c r="R591" i="1"/>
  <c r="Q591" i="1"/>
  <c r="P591" i="1"/>
  <c r="R590" i="1"/>
  <c r="Q590" i="1"/>
  <c r="P590" i="1"/>
  <c r="R589" i="1"/>
  <c r="Q589" i="1"/>
  <c r="P589" i="1"/>
  <c r="R588" i="1"/>
  <c r="Q588" i="1"/>
  <c r="P588" i="1"/>
  <c r="R587" i="1"/>
  <c r="Q587" i="1"/>
  <c r="P587" i="1"/>
  <c r="R586" i="1"/>
  <c r="Q586" i="1"/>
  <c r="P586" i="1"/>
  <c r="R585" i="1"/>
  <c r="Q585" i="1"/>
  <c r="P585" i="1"/>
  <c r="R584" i="1"/>
  <c r="Q584" i="1"/>
  <c r="P584" i="1"/>
  <c r="R583" i="1"/>
  <c r="Q583" i="1"/>
  <c r="P583" i="1"/>
  <c r="R582" i="1"/>
  <c r="Q582" i="1"/>
  <c r="P582" i="1"/>
  <c r="R581" i="1"/>
  <c r="Q581" i="1"/>
  <c r="P581" i="1"/>
  <c r="R580" i="1"/>
  <c r="Q580" i="1"/>
  <c r="P580" i="1"/>
  <c r="R579" i="1"/>
  <c r="Q579" i="1"/>
  <c r="P579" i="1"/>
  <c r="R578" i="1"/>
  <c r="Q578" i="1"/>
  <c r="P578" i="1"/>
  <c r="R577" i="1"/>
  <c r="Q577" i="1"/>
  <c r="P577" i="1"/>
  <c r="R576" i="1"/>
  <c r="Q576" i="1"/>
  <c r="P576" i="1"/>
  <c r="R575" i="1"/>
  <c r="Q575" i="1"/>
  <c r="P575" i="1"/>
  <c r="R574" i="1"/>
  <c r="Q574" i="1"/>
  <c r="P574" i="1"/>
  <c r="R573" i="1"/>
  <c r="Q573" i="1"/>
  <c r="P573" i="1"/>
  <c r="R572" i="1"/>
  <c r="Q572" i="1"/>
  <c r="P572" i="1"/>
  <c r="R571" i="1"/>
  <c r="Q571" i="1"/>
  <c r="P571" i="1"/>
  <c r="R570" i="1"/>
  <c r="Q570" i="1"/>
  <c r="P570" i="1"/>
  <c r="R569" i="1"/>
  <c r="Q569" i="1"/>
  <c r="P569" i="1"/>
  <c r="R568" i="1"/>
  <c r="Q568" i="1"/>
  <c r="P568" i="1"/>
  <c r="R567" i="1"/>
  <c r="Q567" i="1"/>
  <c r="P567" i="1"/>
  <c r="R566" i="1"/>
  <c r="Q566" i="1"/>
  <c r="P566" i="1"/>
  <c r="R565" i="1"/>
  <c r="Q565" i="1"/>
  <c r="P565" i="1"/>
  <c r="R564" i="1"/>
  <c r="Q564" i="1"/>
  <c r="P564" i="1"/>
  <c r="R563" i="1"/>
  <c r="Q563" i="1"/>
  <c r="P563" i="1"/>
  <c r="R562" i="1"/>
  <c r="Q562" i="1"/>
  <c r="P562" i="1"/>
  <c r="R561" i="1"/>
  <c r="Q561" i="1"/>
  <c r="P561" i="1"/>
  <c r="R560" i="1"/>
  <c r="Q560" i="1"/>
  <c r="P560" i="1"/>
  <c r="R559" i="1"/>
  <c r="Q559" i="1"/>
  <c r="P559" i="1"/>
  <c r="R558" i="1"/>
  <c r="Q558" i="1"/>
  <c r="P558" i="1"/>
  <c r="R557" i="1"/>
  <c r="Q557" i="1"/>
  <c r="P557" i="1"/>
  <c r="R556" i="1"/>
  <c r="Q556" i="1"/>
  <c r="P556" i="1"/>
  <c r="R555" i="1"/>
  <c r="Q555" i="1"/>
  <c r="P555" i="1"/>
  <c r="R554" i="1"/>
  <c r="Q554" i="1"/>
  <c r="P554" i="1"/>
  <c r="R553" i="1"/>
  <c r="Q553" i="1"/>
  <c r="P553" i="1"/>
  <c r="R552" i="1"/>
  <c r="Q552" i="1"/>
  <c r="P552" i="1"/>
  <c r="R551" i="1"/>
  <c r="Q551" i="1"/>
  <c r="P551" i="1"/>
  <c r="R550" i="1"/>
  <c r="Q550" i="1"/>
  <c r="P550" i="1"/>
  <c r="R549" i="1"/>
  <c r="Q549" i="1"/>
  <c r="P549" i="1"/>
  <c r="R548" i="1"/>
  <c r="Q548" i="1"/>
  <c r="P548" i="1"/>
  <c r="R547" i="1"/>
  <c r="Q547" i="1"/>
  <c r="P547" i="1"/>
  <c r="R546" i="1"/>
  <c r="Q546" i="1"/>
  <c r="P546" i="1"/>
  <c r="R545" i="1"/>
  <c r="Q545" i="1"/>
  <c r="P545" i="1"/>
  <c r="R544" i="1"/>
  <c r="Q544" i="1"/>
  <c r="P544" i="1"/>
  <c r="R543" i="1"/>
  <c r="Q543" i="1"/>
  <c r="P543" i="1"/>
  <c r="R542" i="1"/>
  <c r="Q542" i="1"/>
  <c r="P542" i="1"/>
  <c r="R541" i="1"/>
  <c r="Q541" i="1"/>
  <c r="P541" i="1"/>
  <c r="R540" i="1"/>
  <c r="Q540" i="1"/>
  <c r="P540" i="1"/>
  <c r="R539" i="1"/>
  <c r="Q539" i="1"/>
  <c r="P539" i="1"/>
  <c r="R538" i="1"/>
  <c r="Q538" i="1"/>
  <c r="P538" i="1"/>
  <c r="R537" i="1"/>
  <c r="Q537" i="1"/>
  <c r="P537" i="1"/>
  <c r="R536" i="1"/>
  <c r="Q536" i="1"/>
  <c r="P536" i="1"/>
  <c r="R535" i="1"/>
  <c r="Q535" i="1"/>
  <c r="P535" i="1"/>
  <c r="R534" i="1"/>
  <c r="Q534" i="1"/>
  <c r="P534" i="1"/>
  <c r="R533" i="1"/>
  <c r="Q533" i="1"/>
  <c r="P533" i="1"/>
  <c r="R532" i="1"/>
  <c r="Q532" i="1"/>
  <c r="P532" i="1"/>
  <c r="R531" i="1"/>
  <c r="Q531" i="1"/>
  <c r="P531" i="1"/>
  <c r="R530" i="1"/>
  <c r="Q530" i="1"/>
  <c r="P530" i="1"/>
  <c r="R529" i="1"/>
  <c r="Q529" i="1"/>
  <c r="P529" i="1"/>
  <c r="R528" i="1"/>
  <c r="Q528" i="1"/>
  <c r="P528" i="1"/>
  <c r="R527" i="1"/>
  <c r="Q527" i="1"/>
  <c r="P527" i="1"/>
  <c r="R526" i="1"/>
  <c r="Q526" i="1"/>
  <c r="P526" i="1"/>
  <c r="R525" i="1"/>
  <c r="Q525" i="1"/>
  <c r="P525" i="1"/>
  <c r="R524" i="1"/>
  <c r="Q524" i="1"/>
  <c r="P524" i="1"/>
  <c r="R523" i="1"/>
  <c r="Q523" i="1"/>
  <c r="P523" i="1"/>
  <c r="R522" i="1"/>
  <c r="Q522" i="1"/>
  <c r="P522" i="1"/>
  <c r="R521" i="1"/>
  <c r="Q521" i="1"/>
  <c r="P521" i="1"/>
  <c r="R520" i="1"/>
  <c r="Q520" i="1"/>
  <c r="P520" i="1"/>
  <c r="R519" i="1"/>
  <c r="Q519" i="1"/>
  <c r="P519" i="1"/>
  <c r="R518" i="1"/>
  <c r="Q518" i="1"/>
  <c r="P518" i="1"/>
  <c r="R517" i="1"/>
  <c r="Q517" i="1"/>
  <c r="P517" i="1"/>
  <c r="R516" i="1"/>
  <c r="Q516" i="1"/>
  <c r="P516" i="1"/>
  <c r="R515" i="1"/>
  <c r="Q515" i="1"/>
  <c r="P515" i="1"/>
  <c r="R514" i="1"/>
  <c r="Q514" i="1"/>
  <c r="P514" i="1"/>
  <c r="R513" i="1"/>
  <c r="Q513" i="1"/>
  <c r="P513" i="1"/>
  <c r="R512" i="1"/>
  <c r="Q512" i="1"/>
  <c r="P512" i="1"/>
  <c r="R511" i="1"/>
  <c r="Q511" i="1"/>
  <c r="P511" i="1"/>
  <c r="R510" i="1"/>
  <c r="Q510" i="1"/>
  <c r="P510" i="1"/>
  <c r="R509" i="1"/>
  <c r="Q509" i="1"/>
  <c r="P509" i="1"/>
  <c r="R508" i="1"/>
  <c r="Q508" i="1"/>
  <c r="P508" i="1"/>
  <c r="R507" i="1"/>
  <c r="Q507" i="1"/>
  <c r="P507" i="1"/>
  <c r="R506" i="1"/>
  <c r="Q506" i="1"/>
  <c r="P506" i="1"/>
  <c r="R505" i="1"/>
  <c r="Q505" i="1"/>
  <c r="P505" i="1"/>
  <c r="R504" i="1"/>
  <c r="Q504" i="1"/>
  <c r="P504" i="1"/>
  <c r="R503" i="1"/>
  <c r="Q503" i="1"/>
  <c r="P503" i="1"/>
  <c r="R502" i="1"/>
  <c r="Q502" i="1"/>
  <c r="P502" i="1"/>
  <c r="R501" i="1"/>
  <c r="Q501" i="1"/>
  <c r="P501" i="1"/>
  <c r="R500" i="1"/>
  <c r="Q500" i="1"/>
  <c r="P500" i="1"/>
  <c r="R499" i="1"/>
  <c r="Q499" i="1"/>
  <c r="P499" i="1"/>
  <c r="R498" i="1"/>
  <c r="Q498" i="1"/>
  <c r="P498" i="1"/>
  <c r="R497" i="1"/>
  <c r="Q497" i="1"/>
  <c r="P497" i="1"/>
  <c r="R496" i="1"/>
  <c r="Q496" i="1"/>
  <c r="P496" i="1"/>
  <c r="R495" i="1"/>
  <c r="Q495" i="1"/>
  <c r="P495" i="1"/>
  <c r="R494" i="1"/>
  <c r="Q494" i="1"/>
  <c r="P494" i="1"/>
  <c r="R493" i="1"/>
  <c r="Q493" i="1"/>
  <c r="P493" i="1"/>
  <c r="R492" i="1"/>
  <c r="Q492" i="1"/>
  <c r="P492" i="1"/>
  <c r="R491" i="1"/>
  <c r="Q491" i="1"/>
  <c r="P491" i="1"/>
  <c r="R490" i="1"/>
  <c r="Q490" i="1"/>
  <c r="P490" i="1"/>
  <c r="R489" i="1"/>
  <c r="Q489" i="1"/>
  <c r="P489" i="1"/>
  <c r="R488" i="1"/>
  <c r="Q488" i="1"/>
  <c r="P488" i="1"/>
  <c r="R487" i="1"/>
  <c r="Q487" i="1"/>
  <c r="P487" i="1"/>
  <c r="R486" i="1"/>
  <c r="Q486" i="1"/>
  <c r="P486" i="1"/>
  <c r="R485" i="1"/>
  <c r="Q485" i="1"/>
  <c r="P485" i="1"/>
  <c r="R484" i="1"/>
  <c r="Q484" i="1"/>
  <c r="P484" i="1"/>
  <c r="R483" i="1"/>
  <c r="Q483" i="1"/>
  <c r="P483" i="1"/>
  <c r="R482" i="1"/>
  <c r="Q482" i="1"/>
  <c r="P482" i="1"/>
  <c r="R481" i="1"/>
  <c r="Q481" i="1"/>
  <c r="P481" i="1"/>
  <c r="R480" i="1"/>
  <c r="Q480" i="1"/>
  <c r="P480" i="1"/>
  <c r="R479" i="1"/>
  <c r="Q479" i="1"/>
  <c r="P479" i="1"/>
  <c r="R478" i="1"/>
  <c r="Q478" i="1"/>
  <c r="P478" i="1"/>
  <c r="R477" i="1"/>
  <c r="Q477" i="1"/>
  <c r="P477" i="1"/>
  <c r="R476" i="1"/>
  <c r="Q476" i="1"/>
  <c r="P476" i="1"/>
  <c r="R475" i="1"/>
  <c r="Q475" i="1"/>
  <c r="P475" i="1"/>
  <c r="R474" i="1"/>
  <c r="Q474" i="1"/>
  <c r="P474" i="1"/>
  <c r="R473" i="1"/>
  <c r="Q473" i="1"/>
  <c r="P473" i="1"/>
  <c r="R472" i="1"/>
  <c r="Q472" i="1"/>
  <c r="P472" i="1"/>
  <c r="R471" i="1"/>
  <c r="Q471" i="1"/>
  <c r="P471" i="1"/>
  <c r="R470" i="1"/>
  <c r="Q470" i="1"/>
  <c r="P470" i="1"/>
  <c r="R469" i="1"/>
  <c r="Q469" i="1"/>
  <c r="P469" i="1"/>
  <c r="R468" i="1"/>
  <c r="Q468" i="1"/>
  <c r="P468" i="1"/>
  <c r="R467" i="1"/>
  <c r="Q467" i="1"/>
  <c r="P467" i="1"/>
  <c r="R466" i="1"/>
  <c r="Q466" i="1"/>
  <c r="P466" i="1"/>
  <c r="R465" i="1"/>
  <c r="Q465" i="1"/>
  <c r="P465" i="1"/>
  <c r="R464" i="1"/>
  <c r="Q464" i="1"/>
  <c r="P464" i="1"/>
  <c r="R463" i="1"/>
  <c r="Q463" i="1"/>
  <c r="P463" i="1"/>
  <c r="R462" i="1"/>
  <c r="Q462" i="1"/>
  <c r="P462" i="1"/>
  <c r="R461" i="1"/>
  <c r="Q461" i="1"/>
  <c r="P461" i="1"/>
  <c r="R460" i="1"/>
  <c r="Q460" i="1"/>
  <c r="P460" i="1"/>
  <c r="R459" i="1"/>
  <c r="Q459" i="1"/>
  <c r="P459" i="1"/>
  <c r="R458" i="1"/>
  <c r="Q458" i="1"/>
  <c r="P458" i="1"/>
  <c r="R457" i="1"/>
  <c r="Q457" i="1"/>
  <c r="P457" i="1"/>
  <c r="R456" i="1"/>
  <c r="Q456" i="1"/>
  <c r="P456" i="1"/>
  <c r="R455" i="1"/>
  <c r="Q455" i="1"/>
  <c r="P455" i="1"/>
  <c r="R454" i="1"/>
  <c r="Q454" i="1"/>
  <c r="P454" i="1"/>
  <c r="R453" i="1"/>
  <c r="Q453" i="1"/>
  <c r="P453" i="1"/>
  <c r="R452" i="1"/>
  <c r="Q452" i="1"/>
  <c r="P452" i="1"/>
  <c r="R451" i="1"/>
  <c r="Q451" i="1"/>
  <c r="P451" i="1"/>
  <c r="R450" i="1"/>
  <c r="Q450" i="1"/>
  <c r="P450" i="1"/>
  <c r="R449" i="1"/>
  <c r="Q449" i="1"/>
  <c r="P449" i="1"/>
  <c r="R448" i="1"/>
  <c r="Q448" i="1"/>
  <c r="P448" i="1"/>
  <c r="R447" i="1"/>
  <c r="Q447" i="1"/>
  <c r="P447" i="1"/>
  <c r="R446" i="1"/>
  <c r="Q446" i="1"/>
  <c r="P446" i="1"/>
  <c r="R445" i="1"/>
  <c r="Q445" i="1"/>
  <c r="P445" i="1"/>
  <c r="R444" i="1"/>
  <c r="Q444" i="1"/>
  <c r="P444" i="1"/>
  <c r="R443" i="1"/>
  <c r="Q443" i="1"/>
  <c r="P443" i="1"/>
  <c r="R442" i="1"/>
  <c r="Q442" i="1"/>
  <c r="P442" i="1"/>
  <c r="R441" i="1"/>
  <c r="Q441" i="1"/>
  <c r="P441" i="1"/>
  <c r="R440" i="1"/>
  <c r="Q440" i="1"/>
  <c r="P440" i="1"/>
  <c r="R439" i="1"/>
  <c r="Q439" i="1"/>
  <c r="P439" i="1"/>
  <c r="R438" i="1"/>
  <c r="Q438" i="1"/>
  <c r="P438" i="1"/>
  <c r="R437" i="1"/>
  <c r="Q437" i="1"/>
  <c r="P437" i="1"/>
  <c r="R436" i="1"/>
  <c r="Q436" i="1"/>
  <c r="P436" i="1"/>
  <c r="R435" i="1"/>
  <c r="Q435" i="1"/>
  <c r="P435" i="1"/>
  <c r="R434" i="1"/>
  <c r="Q434" i="1"/>
  <c r="P434" i="1"/>
  <c r="R433" i="1"/>
  <c r="Q433" i="1"/>
  <c r="P433" i="1"/>
  <c r="R432" i="1"/>
  <c r="Q432" i="1"/>
  <c r="P432" i="1"/>
  <c r="R431" i="1"/>
  <c r="Q431" i="1"/>
  <c r="P431" i="1"/>
  <c r="R430" i="1"/>
  <c r="Q430" i="1"/>
  <c r="P430" i="1"/>
  <c r="R429" i="1"/>
  <c r="Q429" i="1"/>
  <c r="P429" i="1"/>
  <c r="R428" i="1"/>
  <c r="Q428" i="1"/>
  <c r="P428" i="1"/>
  <c r="R427" i="1"/>
  <c r="Q427" i="1"/>
  <c r="P427" i="1"/>
  <c r="R426" i="1"/>
  <c r="Q426" i="1"/>
  <c r="P426" i="1"/>
  <c r="R425" i="1"/>
  <c r="Q425" i="1"/>
  <c r="P425" i="1"/>
  <c r="R424" i="1"/>
  <c r="Q424" i="1"/>
  <c r="P424" i="1"/>
  <c r="R423" i="1"/>
  <c r="Q423" i="1"/>
  <c r="P423" i="1"/>
  <c r="R422" i="1"/>
  <c r="Q422" i="1"/>
  <c r="P422" i="1"/>
  <c r="R421" i="1"/>
  <c r="Q421" i="1"/>
  <c r="P421" i="1"/>
  <c r="R420" i="1"/>
  <c r="Q420" i="1"/>
  <c r="P420" i="1"/>
  <c r="R419" i="1"/>
  <c r="Q419" i="1"/>
  <c r="P419" i="1"/>
  <c r="R418" i="1"/>
  <c r="Q418" i="1"/>
  <c r="P418" i="1"/>
  <c r="R417" i="1"/>
  <c r="Q417" i="1"/>
  <c r="P417" i="1"/>
  <c r="R416" i="1"/>
  <c r="Q416" i="1"/>
  <c r="P416" i="1"/>
  <c r="R415" i="1"/>
  <c r="Q415" i="1"/>
  <c r="P415" i="1"/>
  <c r="R414" i="1"/>
  <c r="Q414" i="1"/>
  <c r="P414" i="1"/>
  <c r="R413" i="1"/>
  <c r="Q413" i="1"/>
  <c r="P413" i="1"/>
  <c r="R412" i="1"/>
  <c r="Q412" i="1"/>
  <c r="P412" i="1"/>
  <c r="R411" i="1"/>
  <c r="Q411" i="1"/>
  <c r="P411" i="1"/>
  <c r="R410" i="1"/>
  <c r="Q410" i="1"/>
  <c r="P410" i="1"/>
  <c r="R409" i="1"/>
  <c r="Q409" i="1"/>
  <c r="P409" i="1"/>
  <c r="R408" i="1"/>
  <c r="Q408" i="1"/>
  <c r="P408" i="1"/>
  <c r="R407" i="1"/>
  <c r="Q407" i="1"/>
  <c r="P407" i="1"/>
  <c r="R406" i="1"/>
  <c r="Q406" i="1"/>
  <c r="P406" i="1"/>
  <c r="R405" i="1"/>
  <c r="Q405" i="1"/>
  <c r="P405" i="1"/>
  <c r="R404" i="1"/>
  <c r="Q404" i="1"/>
  <c r="P404" i="1"/>
  <c r="R403" i="1"/>
  <c r="Q403" i="1"/>
  <c r="P403" i="1"/>
  <c r="R402" i="1"/>
  <c r="Q402" i="1"/>
  <c r="P402" i="1"/>
  <c r="R401" i="1"/>
  <c r="Q401" i="1"/>
  <c r="P401" i="1"/>
  <c r="R400" i="1"/>
  <c r="Q400" i="1"/>
  <c r="P400" i="1"/>
  <c r="R399" i="1"/>
  <c r="Q399" i="1"/>
  <c r="P399" i="1"/>
  <c r="R398" i="1"/>
  <c r="Q398" i="1"/>
  <c r="P398" i="1"/>
  <c r="R397" i="1"/>
  <c r="Q397" i="1"/>
  <c r="P397" i="1"/>
  <c r="R396" i="1"/>
  <c r="Q396" i="1"/>
  <c r="P396" i="1"/>
  <c r="R395" i="1"/>
  <c r="Q395" i="1"/>
  <c r="P395" i="1"/>
  <c r="R394" i="1"/>
  <c r="Q394" i="1"/>
  <c r="P394" i="1"/>
  <c r="R393" i="1"/>
  <c r="Q393" i="1"/>
  <c r="P393" i="1"/>
  <c r="R392" i="1"/>
  <c r="Q392" i="1"/>
  <c r="P392" i="1"/>
  <c r="R391" i="1"/>
  <c r="Q391" i="1"/>
  <c r="P391" i="1"/>
  <c r="R390" i="1"/>
  <c r="Q390" i="1"/>
  <c r="P390" i="1"/>
  <c r="R389" i="1"/>
  <c r="Q389" i="1"/>
  <c r="P389" i="1"/>
  <c r="R388" i="1"/>
  <c r="Q388" i="1"/>
  <c r="P388" i="1"/>
  <c r="R387" i="1"/>
  <c r="Q387" i="1"/>
  <c r="P387" i="1"/>
  <c r="R386" i="1"/>
  <c r="Q386" i="1"/>
  <c r="P386" i="1"/>
  <c r="R385" i="1"/>
  <c r="Q385" i="1"/>
  <c r="P385" i="1"/>
  <c r="R384" i="1"/>
  <c r="Q384" i="1"/>
  <c r="P384" i="1"/>
  <c r="R383" i="1"/>
  <c r="Q383" i="1"/>
  <c r="P383" i="1"/>
  <c r="R382" i="1"/>
  <c r="Q382" i="1"/>
  <c r="P382" i="1"/>
  <c r="R381" i="1"/>
  <c r="Q381" i="1"/>
  <c r="P381" i="1"/>
  <c r="R380" i="1"/>
  <c r="Q380" i="1"/>
  <c r="P380" i="1"/>
  <c r="R379" i="1"/>
  <c r="Q379" i="1"/>
  <c r="P379" i="1"/>
  <c r="R378" i="1"/>
  <c r="Q378" i="1"/>
  <c r="P378" i="1"/>
  <c r="R377" i="1"/>
  <c r="Q377" i="1"/>
  <c r="P377" i="1"/>
  <c r="R376" i="1"/>
  <c r="Q376" i="1"/>
  <c r="P376" i="1"/>
  <c r="R375" i="1"/>
  <c r="Q375" i="1"/>
  <c r="P375" i="1"/>
  <c r="R374" i="1"/>
  <c r="Q374" i="1"/>
  <c r="P374" i="1"/>
  <c r="R373" i="1"/>
  <c r="Q373" i="1"/>
  <c r="P373" i="1"/>
  <c r="R372" i="1"/>
  <c r="Q372" i="1"/>
  <c r="P372" i="1"/>
  <c r="R371" i="1"/>
  <c r="Q371" i="1"/>
  <c r="P371" i="1"/>
  <c r="R370" i="1"/>
  <c r="Q370" i="1"/>
  <c r="P370" i="1"/>
  <c r="R369" i="1"/>
  <c r="Q369" i="1"/>
  <c r="P369" i="1"/>
  <c r="R368" i="1"/>
  <c r="Q368" i="1"/>
  <c r="P368" i="1"/>
  <c r="R367" i="1"/>
  <c r="Q367" i="1"/>
  <c r="P367" i="1"/>
  <c r="R366" i="1"/>
  <c r="Q366" i="1"/>
  <c r="P366" i="1"/>
  <c r="R365" i="1"/>
  <c r="Q365" i="1"/>
  <c r="P365" i="1"/>
  <c r="R364" i="1"/>
  <c r="Q364" i="1"/>
  <c r="P364" i="1"/>
  <c r="R363" i="1"/>
  <c r="Q363" i="1"/>
  <c r="P363" i="1"/>
  <c r="R362" i="1"/>
  <c r="Q362" i="1"/>
  <c r="P362" i="1"/>
  <c r="R361" i="1"/>
  <c r="Q361" i="1"/>
  <c r="P361" i="1"/>
  <c r="R360" i="1"/>
  <c r="Q360" i="1"/>
  <c r="P360" i="1"/>
  <c r="R359" i="1"/>
  <c r="Q359" i="1"/>
  <c r="P359" i="1"/>
  <c r="R358" i="1"/>
  <c r="Q358" i="1"/>
  <c r="P358" i="1"/>
  <c r="R357" i="1"/>
  <c r="Q357" i="1"/>
  <c r="P357" i="1"/>
  <c r="R356" i="1"/>
  <c r="Q356" i="1"/>
  <c r="P356" i="1"/>
  <c r="R355" i="1"/>
  <c r="Q355" i="1"/>
  <c r="P355" i="1"/>
  <c r="R354" i="1"/>
  <c r="Q354" i="1"/>
  <c r="P354" i="1"/>
  <c r="R353" i="1"/>
  <c r="Q353" i="1"/>
  <c r="P353" i="1"/>
  <c r="R352" i="1"/>
  <c r="Q352" i="1"/>
  <c r="P352" i="1"/>
  <c r="R351" i="1"/>
  <c r="Q351" i="1"/>
  <c r="P351" i="1"/>
  <c r="R350" i="1"/>
  <c r="Q350" i="1"/>
  <c r="P350" i="1"/>
  <c r="R349" i="1"/>
  <c r="Q349" i="1"/>
  <c r="P349" i="1"/>
  <c r="R348" i="1"/>
  <c r="Q348" i="1"/>
  <c r="P348" i="1"/>
  <c r="R347" i="1"/>
  <c r="Q347" i="1"/>
  <c r="P347" i="1"/>
  <c r="R346" i="1"/>
  <c r="Q346" i="1"/>
  <c r="P346" i="1"/>
  <c r="R345" i="1"/>
  <c r="Q345" i="1"/>
  <c r="P345" i="1"/>
  <c r="R344" i="1"/>
  <c r="Q344" i="1"/>
  <c r="P344" i="1"/>
  <c r="R343" i="1"/>
  <c r="Q343" i="1"/>
  <c r="P343" i="1"/>
  <c r="R342" i="1"/>
  <c r="Q342" i="1"/>
  <c r="P342" i="1"/>
  <c r="R341" i="1"/>
  <c r="Q341" i="1"/>
  <c r="P341" i="1"/>
  <c r="R340" i="1"/>
  <c r="Q340" i="1"/>
  <c r="P340" i="1"/>
  <c r="R339" i="1"/>
  <c r="Q339" i="1"/>
  <c r="P339" i="1"/>
  <c r="R338" i="1"/>
  <c r="Q338" i="1"/>
  <c r="P338" i="1"/>
  <c r="R337" i="1"/>
  <c r="Q337" i="1"/>
  <c r="P337" i="1"/>
  <c r="R336" i="1"/>
  <c r="Q336" i="1"/>
  <c r="P336" i="1"/>
  <c r="R335" i="1"/>
  <c r="Q335" i="1"/>
  <c r="P335" i="1"/>
  <c r="R334" i="1"/>
  <c r="Q334" i="1"/>
  <c r="P334" i="1"/>
  <c r="R333" i="1"/>
  <c r="Q333" i="1"/>
  <c r="P333" i="1"/>
  <c r="R332" i="1"/>
  <c r="Q332" i="1"/>
  <c r="P332" i="1"/>
  <c r="R331" i="1"/>
  <c r="Q331" i="1"/>
  <c r="P331" i="1"/>
  <c r="R330" i="1"/>
  <c r="Q330" i="1"/>
  <c r="P330" i="1"/>
  <c r="R329" i="1"/>
  <c r="Q329" i="1"/>
  <c r="P329" i="1"/>
  <c r="R328" i="1"/>
  <c r="Q328" i="1"/>
  <c r="P328" i="1"/>
  <c r="R327" i="1"/>
  <c r="Q327" i="1"/>
  <c r="P327" i="1"/>
  <c r="R326" i="1"/>
  <c r="Q326" i="1"/>
  <c r="P326" i="1"/>
  <c r="R325" i="1"/>
  <c r="Q325" i="1"/>
  <c r="P325" i="1"/>
  <c r="R324" i="1"/>
  <c r="Q324" i="1"/>
  <c r="P324" i="1"/>
  <c r="R323" i="1"/>
  <c r="Q323" i="1"/>
  <c r="P323" i="1"/>
  <c r="R322" i="1"/>
  <c r="Q322" i="1"/>
  <c r="P322" i="1"/>
  <c r="R321" i="1"/>
  <c r="Q321" i="1"/>
  <c r="P321" i="1"/>
  <c r="R320" i="1"/>
  <c r="Q320" i="1"/>
  <c r="P320" i="1"/>
  <c r="R319" i="1"/>
  <c r="Q319" i="1"/>
  <c r="P319" i="1"/>
  <c r="R318" i="1"/>
  <c r="Q318" i="1"/>
  <c r="P318" i="1"/>
  <c r="R317" i="1"/>
  <c r="Q317" i="1"/>
  <c r="P317" i="1"/>
  <c r="R316" i="1"/>
  <c r="Q316" i="1"/>
  <c r="P316" i="1"/>
  <c r="R315" i="1"/>
  <c r="Q315" i="1"/>
  <c r="P315" i="1"/>
  <c r="R314" i="1"/>
  <c r="Q314" i="1"/>
  <c r="P314" i="1"/>
  <c r="R313" i="1"/>
  <c r="Q313" i="1"/>
  <c r="P313" i="1"/>
  <c r="R312" i="1"/>
  <c r="Q312" i="1"/>
  <c r="P312" i="1"/>
  <c r="R311" i="1"/>
  <c r="Q311" i="1"/>
  <c r="P311" i="1"/>
  <c r="R310" i="1"/>
  <c r="Q310" i="1"/>
  <c r="P310" i="1"/>
  <c r="R309" i="1"/>
  <c r="Q309" i="1"/>
  <c r="P309" i="1"/>
  <c r="R308" i="1"/>
  <c r="Q308" i="1"/>
  <c r="P308" i="1"/>
  <c r="R307" i="1"/>
  <c r="Q307" i="1"/>
  <c r="P307" i="1"/>
  <c r="R306" i="1"/>
  <c r="Q306" i="1"/>
  <c r="P306" i="1"/>
  <c r="R305" i="1"/>
  <c r="Q305" i="1"/>
  <c r="P305" i="1"/>
  <c r="R304" i="1"/>
  <c r="Q304" i="1"/>
  <c r="P304" i="1"/>
  <c r="R303" i="1"/>
  <c r="Q303" i="1"/>
  <c r="P303" i="1"/>
  <c r="R302" i="1"/>
  <c r="Q302" i="1"/>
  <c r="P302" i="1"/>
  <c r="R301" i="1"/>
  <c r="Q301" i="1"/>
  <c r="P301" i="1"/>
  <c r="R300" i="1"/>
  <c r="Q300" i="1"/>
  <c r="P300" i="1"/>
  <c r="R299" i="1"/>
  <c r="Q299" i="1"/>
  <c r="P299" i="1"/>
  <c r="R298" i="1"/>
  <c r="Q298" i="1"/>
  <c r="P298" i="1"/>
  <c r="R297" i="1"/>
  <c r="Q297" i="1"/>
  <c r="P297" i="1"/>
  <c r="R296" i="1"/>
  <c r="Q296" i="1"/>
  <c r="P296" i="1"/>
  <c r="R295" i="1"/>
  <c r="Q295" i="1"/>
  <c r="P295" i="1"/>
  <c r="R294" i="1"/>
  <c r="Q294" i="1"/>
  <c r="P294" i="1"/>
  <c r="R293" i="1"/>
  <c r="Q293" i="1"/>
  <c r="P293" i="1"/>
  <c r="R292" i="1"/>
  <c r="Q292" i="1"/>
  <c r="P292" i="1"/>
  <c r="R291" i="1"/>
  <c r="Q291" i="1"/>
  <c r="P291" i="1"/>
  <c r="R290" i="1"/>
  <c r="Q290" i="1"/>
  <c r="P290" i="1"/>
  <c r="R289" i="1"/>
  <c r="Q289" i="1"/>
  <c r="P289" i="1"/>
  <c r="R288" i="1"/>
  <c r="Q288" i="1"/>
  <c r="P288" i="1"/>
  <c r="R287" i="1"/>
  <c r="Q287" i="1"/>
  <c r="P287" i="1"/>
  <c r="R286" i="1"/>
  <c r="Q286" i="1"/>
  <c r="P286" i="1"/>
  <c r="R285" i="1"/>
  <c r="Q285" i="1"/>
  <c r="P285" i="1"/>
  <c r="R284" i="1"/>
  <c r="Q284" i="1"/>
  <c r="P284" i="1"/>
  <c r="R283" i="1"/>
  <c r="Q283" i="1"/>
  <c r="P283" i="1"/>
  <c r="R282" i="1"/>
  <c r="Q282" i="1"/>
  <c r="P282" i="1"/>
  <c r="R281" i="1"/>
  <c r="Q281" i="1"/>
  <c r="P281" i="1"/>
  <c r="R280" i="1"/>
  <c r="Q280" i="1"/>
  <c r="P280" i="1"/>
  <c r="R279" i="1"/>
  <c r="Q279" i="1"/>
  <c r="P279" i="1"/>
  <c r="R278" i="1"/>
  <c r="Q278" i="1"/>
  <c r="P278" i="1"/>
  <c r="R277" i="1"/>
  <c r="Q277" i="1"/>
  <c r="P277" i="1"/>
  <c r="R276" i="1"/>
  <c r="Q276" i="1"/>
  <c r="P276" i="1"/>
  <c r="R275" i="1"/>
  <c r="Q275" i="1"/>
  <c r="P275" i="1"/>
  <c r="R274" i="1"/>
  <c r="Q274" i="1"/>
  <c r="P274" i="1"/>
  <c r="R273" i="1"/>
  <c r="Q273" i="1"/>
  <c r="P273" i="1"/>
  <c r="R272" i="1"/>
  <c r="Q272" i="1"/>
  <c r="P272" i="1"/>
  <c r="R271" i="1"/>
  <c r="Q271" i="1"/>
  <c r="P271" i="1"/>
  <c r="R270" i="1"/>
  <c r="Q270" i="1"/>
  <c r="P270" i="1"/>
  <c r="R269" i="1"/>
  <c r="Q269" i="1"/>
  <c r="P269" i="1"/>
  <c r="R268" i="1"/>
  <c r="Q268" i="1"/>
  <c r="P268" i="1"/>
  <c r="R267" i="1"/>
  <c r="Q267" i="1"/>
  <c r="P267" i="1"/>
  <c r="R266" i="1"/>
  <c r="Q266" i="1"/>
  <c r="P266" i="1"/>
  <c r="R265" i="1"/>
  <c r="Q265" i="1"/>
  <c r="P265" i="1"/>
  <c r="R264" i="1"/>
  <c r="Q264" i="1"/>
  <c r="P264" i="1"/>
  <c r="R263" i="1"/>
  <c r="Q263" i="1"/>
  <c r="P263" i="1"/>
  <c r="R262" i="1"/>
  <c r="Q262" i="1"/>
  <c r="P262" i="1"/>
  <c r="R261" i="1"/>
  <c r="Q261" i="1"/>
  <c r="P261" i="1"/>
  <c r="R260" i="1"/>
  <c r="Q260" i="1"/>
  <c r="P260" i="1"/>
  <c r="R259" i="1"/>
  <c r="Q259" i="1"/>
  <c r="P259" i="1"/>
  <c r="R258" i="1"/>
  <c r="Q258" i="1"/>
  <c r="P258" i="1"/>
  <c r="R257" i="1"/>
  <c r="Q257" i="1"/>
  <c r="P257" i="1"/>
  <c r="R256" i="1"/>
  <c r="Q256" i="1"/>
  <c r="P256" i="1"/>
  <c r="R255" i="1"/>
  <c r="Q255" i="1"/>
  <c r="P255" i="1"/>
  <c r="R254" i="1"/>
  <c r="Q254" i="1"/>
  <c r="P254" i="1"/>
  <c r="R253" i="1"/>
  <c r="Q253" i="1"/>
  <c r="P253" i="1"/>
  <c r="R252" i="1"/>
  <c r="Q252" i="1"/>
  <c r="P252" i="1"/>
  <c r="R251" i="1"/>
  <c r="Q251" i="1"/>
  <c r="P251" i="1"/>
  <c r="R250" i="1"/>
  <c r="Q250" i="1"/>
  <c r="P250" i="1"/>
  <c r="R249" i="1"/>
  <c r="Q249" i="1"/>
  <c r="P249" i="1"/>
  <c r="R248" i="1"/>
  <c r="Q248" i="1"/>
  <c r="P248" i="1"/>
  <c r="R247" i="1"/>
  <c r="Q247" i="1"/>
  <c r="P247" i="1"/>
  <c r="R246" i="1"/>
  <c r="Q246" i="1"/>
  <c r="P246" i="1"/>
  <c r="R245" i="1"/>
  <c r="Q245" i="1"/>
  <c r="P245" i="1"/>
  <c r="R244" i="1"/>
  <c r="Q244" i="1"/>
  <c r="P244" i="1"/>
  <c r="R243" i="1"/>
  <c r="Q243" i="1"/>
  <c r="P243" i="1"/>
  <c r="R242" i="1"/>
  <c r="Q242" i="1"/>
  <c r="P242" i="1"/>
  <c r="R241" i="1"/>
  <c r="Q241" i="1"/>
  <c r="P241" i="1"/>
  <c r="R240" i="1"/>
  <c r="Q240" i="1"/>
  <c r="P240" i="1"/>
  <c r="R239" i="1"/>
  <c r="Q239" i="1"/>
  <c r="P239" i="1"/>
  <c r="R238" i="1"/>
  <c r="Q238" i="1"/>
  <c r="P238" i="1"/>
  <c r="R237" i="1"/>
  <c r="Q237" i="1"/>
  <c r="P237" i="1"/>
  <c r="R236" i="1"/>
  <c r="Q236" i="1"/>
  <c r="P236" i="1"/>
  <c r="R235" i="1"/>
  <c r="Q235" i="1"/>
  <c r="P235" i="1"/>
  <c r="R234" i="1"/>
  <c r="Q234" i="1"/>
  <c r="P234" i="1"/>
  <c r="R233" i="1"/>
  <c r="Q233" i="1"/>
  <c r="P233" i="1"/>
  <c r="R232" i="1"/>
  <c r="Q232" i="1"/>
  <c r="P232" i="1"/>
  <c r="R231" i="1"/>
  <c r="Q231" i="1"/>
  <c r="P231" i="1"/>
  <c r="R230" i="1"/>
  <c r="Q230" i="1"/>
  <c r="P230" i="1"/>
  <c r="R229" i="1"/>
  <c r="Q229" i="1"/>
  <c r="P229" i="1"/>
  <c r="R228" i="1"/>
  <c r="Q228" i="1"/>
  <c r="P228" i="1"/>
  <c r="R227" i="1"/>
  <c r="Q227" i="1"/>
  <c r="P227" i="1"/>
  <c r="R226" i="1"/>
  <c r="Q226" i="1"/>
  <c r="P226" i="1"/>
  <c r="R225" i="1"/>
  <c r="Q225" i="1"/>
  <c r="P225" i="1"/>
  <c r="R224" i="1"/>
  <c r="Q224" i="1"/>
  <c r="P224" i="1"/>
  <c r="R223" i="1"/>
  <c r="Q223" i="1"/>
  <c r="P223" i="1"/>
  <c r="R222" i="1"/>
  <c r="Q222" i="1"/>
  <c r="P222" i="1"/>
  <c r="R221" i="1"/>
  <c r="Q221" i="1"/>
  <c r="P221" i="1"/>
  <c r="R220" i="1"/>
  <c r="Q220" i="1"/>
  <c r="P220" i="1"/>
  <c r="R219" i="1"/>
  <c r="Q219" i="1"/>
  <c r="P219" i="1"/>
  <c r="R218" i="1"/>
  <c r="Q218" i="1"/>
  <c r="P218" i="1"/>
  <c r="R217" i="1"/>
  <c r="Q217" i="1"/>
  <c r="P217" i="1"/>
  <c r="R216" i="1"/>
  <c r="Q216" i="1"/>
  <c r="P216" i="1"/>
  <c r="R215" i="1"/>
  <c r="Q215" i="1"/>
  <c r="P215" i="1"/>
  <c r="R214" i="1"/>
  <c r="Q214" i="1"/>
  <c r="P214" i="1"/>
  <c r="R213" i="1"/>
  <c r="Q213" i="1"/>
  <c r="P213" i="1"/>
  <c r="R212" i="1"/>
  <c r="Q212" i="1"/>
  <c r="P212" i="1"/>
  <c r="R211" i="1"/>
  <c r="Q211" i="1"/>
  <c r="P211" i="1"/>
  <c r="R210" i="1"/>
  <c r="Q210" i="1"/>
  <c r="P210" i="1"/>
  <c r="R209" i="1"/>
  <c r="Q209" i="1"/>
  <c r="P209" i="1"/>
  <c r="R208" i="1"/>
  <c r="Q208" i="1"/>
  <c r="P208" i="1"/>
  <c r="R207" i="1"/>
  <c r="Q207" i="1"/>
  <c r="P207" i="1"/>
  <c r="R206" i="1"/>
  <c r="Q206" i="1"/>
  <c r="P206" i="1"/>
  <c r="R205" i="1"/>
  <c r="Q205" i="1"/>
  <c r="P205" i="1"/>
  <c r="R204" i="1"/>
  <c r="Q204" i="1"/>
  <c r="P204" i="1"/>
  <c r="R203" i="1"/>
  <c r="Q203" i="1"/>
  <c r="P203" i="1"/>
  <c r="R202" i="1"/>
  <c r="Q202" i="1"/>
  <c r="P202" i="1"/>
  <c r="R201" i="1"/>
  <c r="Q201" i="1"/>
  <c r="P201" i="1"/>
  <c r="R200" i="1"/>
  <c r="Q200" i="1"/>
  <c r="P200" i="1"/>
  <c r="R199" i="1"/>
  <c r="Q199" i="1"/>
  <c r="P199" i="1"/>
  <c r="R198" i="1"/>
  <c r="Q198" i="1"/>
  <c r="P198" i="1"/>
  <c r="R197" i="1"/>
  <c r="Q197" i="1"/>
  <c r="P197" i="1"/>
  <c r="R196" i="1"/>
  <c r="Q196" i="1"/>
  <c r="P196" i="1"/>
  <c r="R195" i="1"/>
  <c r="Q195" i="1"/>
  <c r="P195" i="1"/>
  <c r="R194" i="1"/>
  <c r="Q194" i="1"/>
  <c r="P194" i="1"/>
  <c r="R193" i="1"/>
  <c r="Q193" i="1"/>
  <c r="P193" i="1"/>
  <c r="R192" i="1"/>
  <c r="Q192" i="1"/>
  <c r="P192" i="1"/>
  <c r="R191" i="1"/>
  <c r="Q191" i="1"/>
  <c r="P191" i="1"/>
  <c r="R190" i="1"/>
  <c r="Q190" i="1"/>
  <c r="P190" i="1"/>
  <c r="R189" i="1"/>
  <c r="Q189" i="1"/>
  <c r="P189" i="1"/>
  <c r="R188" i="1"/>
  <c r="Q188" i="1"/>
  <c r="P188" i="1"/>
  <c r="R187" i="1"/>
  <c r="Q187" i="1"/>
  <c r="P187" i="1"/>
  <c r="R186" i="1"/>
  <c r="Q186" i="1"/>
  <c r="P186" i="1"/>
  <c r="R185" i="1"/>
  <c r="Q185" i="1"/>
  <c r="P185" i="1"/>
  <c r="R184" i="1"/>
  <c r="Q184" i="1"/>
  <c r="P184" i="1"/>
  <c r="R183" i="1"/>
  <c r="Q183" i="1"/>
  <c r="P183" i="1"/>
  <c r="R182" i="1"/>
  <c r="Q182" i="1"/>
  <c r="P182" i="1"/>
  <c r="R181" i="1"/>
  <c r="Q181" i="1"/>
  <c r="P181" i="1"/>
  <c r="R180" i="1"/>
  <c r="Q180" i="1"/>
  <c r="P180" i="1"/>
  <c r="R179" i="1"/>
  <c r="Q179" i="1"/>
  <c r="P179" i="1"/>
  <c r="R178" i="1"/>
  <c r="Q178" i="1"/>
  <c r="P178" i="1"/>
  <c r="R177" i="1"/>
  <c r="Q177" i="1"/>
  <c r="P177" i="1"/>
  <c r="R176" i="1"/>
  <c r="Q176" i="1"/>
  <c r="P176" i="1"/>
  <c r="R175" i="1"/>
  <c r="Q175" i="1"/>
  <c r="P175" i="1"/>
  <c r="R174" i="1"/>
  <c r="Q174" i="1"/>
  <c r="P174" i="1"/>
  <c r="R173" i="1"/>
  <c r="Q173" i="1"/>
  <c r="P173" i="1"/>
  <c r="R172" i="1"/>
  <c r="Q172" i="1"/>
  <c r="P172" i="1"/>
  <c r="R171" i="1"/>
  <c r="Q171" i="1"/>
  <c r="P171" i="1"/>
  <c r="R170" i="1"/>
  <c r="Q170" i="1"/>
  <c r="P170" i="1"/>
  <c r="R169" i="1"/>
  <c r="Q169" i="1"/>
  <c r="P169" i="1"/>
  <c r="R168" i="1"/>
  <c r="Q168" i="1"/>
  <c r="P168" i="1"/>
  <c r="R167" i="1"/>
  <c r="Q167" i="1"/>
  <c r="P167" i="1"/>
  <c r="R166" i="1"/>
  <c r="Q166" i="1"/>
  <c r="P166" i="1"/>
  <c r="R165" i="1"/>
  <c r="Q165" i="1"/>
  <c r="P165" i="1"/>
  <c r="R164" i="1"/>
  <c r="Q164" i="1"/>
  <c r="P164" i="1"/>
  <c r="R163" i="1"/>
  <c r="Q163" i="1"/>
  <c r="P163" i="1"/>
  <c r="R162" i="1"/>
  <c r="Q162" i="1"/>
  <c r="P162" i="1"/>
  <c r="R161" i="1"/>
  <c r="Q161" i="1"/>
  <c r="P161" i="1"/>
  <c r="R160" i="1"/>
  <c r="Q160" i="1"/>
  <c r="P160" i="1"/>
  <c r="R159" i="1"/>
  <c r="Q159" i="1"/>
  <c r="P159" i="1"/>
  <c r="R158" i="1"/>
  <c r="Q158" i="1"/>
  <c r="P158" i="1"/>
  <c r="R157" i="1"/>
  <c r="Q157" i="1"/>
  <c r="P157" i="1"/>
  <c r="R156" i="1"/>
  <c r="Q156" i="1"/>
  <c r="P156" i="1"/>
  <c r="R155" i="1"/>
  <c r="Q155" i="1"/>
  <c r="P155" i="1"/>
  <c r="R154" i="1"/>
  <c r="Q154" i="1"/>
  <c r="P154" i="1"/>
  <c r="R153" i="1"/>
  <c r="Q153" i="1"/>
  <c r="P153" i="1"/>
  <c r="R152" i="1"/>
  <c r="Q152" i="1"/>
  <c r="P152" i="1"/>
  <c r="R151" i="1"/>
  <c r="Q151" i="1"/>
  <c r="P151" i="1"/>
  <c r="R150" i="1"/>
  <c r="Q150" i="1"/>
  <c r="P150" i="1"/>
  <c r="R149" i="1"/>
  <c r="Q149" i="1"/>
  <c r="P149" i="1"/>
  <c r="R148" i="1"/>
  <c r="Q148" i="1"/>
  <c r="P148" i="1"/>
  <c r="R147" i="1"/>
  <c r="Q147" i="1"/>
  <c r="P147" i="1"/>
  <c r="R146" i="1"/>
  <c r="Q146" i="1"/>
  <c r="P146" i="1"/>
  <c r="R145" i="1"/>
  <c r="Q145" i="1"/>
  <c r="P145" i="1"/>
  <c r="R144" i="1"/>
  <c r="Q144" i="1"/>
  <c r="P144" i="1"/>
  <c r="R143" i="1"/>
  <c r="Q143" i="1"/>
  <c r="P143" i="1"/>
  <c r="R142" i="1"/>
  <c r="Q142" i="1"/>
  <c r="P142" i="1"/>
  <c r="R141" i="1"/>
  <c r="Q141" i="1"/>
  <c r="P141" i="1"/>
  <c r="R140" i="1"/>
  <c r="Q140" i="1"/>
  <c r="P140" i="1"/>
  <c r="R139" i="1"/>
  <c r="Q139" i="1"/>
  <c r="P139" i="1"/>
  <c r="R138" i="1"/>
  <c r="Q138" i="1"/>
  <c r="P138" i="1"/>
  <c r="R137" i="1"/>
  <c r="Q137" i="1"/>
  <c r="P137" i="1"/>
  <c r="R136" i="1"/>
  <c r="Q136" i="1"/>
  <c r="P136" i="1"/>
  <c r="R135" i="1"/>
  <c r="Q135" i="1"/>
  <c r="P135" i="1"/>
  <c r="R134" i="1"/>
  <c r="Q134" i="1"/>
  <c r="P134" i="1"/>
  <c r="R133" i="1"/>
  <c r="Q133" i="1"/>
  <c r="P133" i="1"/>
  <c r="R132" i="1"/>
  <c r="Q132" i="1"/>
  <c r="P132" i="1"/>
  <c r="R131" i="1"/>
  <c r="Q131" i="1"/>
  <c r="P131" i="1"/>
  <c r="R130" i="1"/>
  <c r="Q130" i="1"/>
  <c r="P130" i="1"/>
  <c r="R129" i="1"/>
  <c r="Q129" i="1"/>
  <c r="P129" i="1"/>
  <c r="R128" i="1"/>
  <c r="Q128" i="1"/>
  <c r="P128" i="1"/>
  <c r="R127" i="1"/>
  <c r="Q127" i="1"/>
  <c r="P127" i="1"/>
  <c r="R126" i="1"/>
  <c r="Q126" i="1"/>
  <c r="P126" i="1"/>
  <c r="R125" i="1"/>
  <c r="Q125" i="1"/>
  <c r="P125" i="1"/>
  <c r="R124" i="1"/>
  <c r="Q124" i="1"/>
  <c r="P124" i="1"/>
  <c r="R123" i="1"/>
  <c r="Q123" i="1"/>
  <c r="P123" i="1"/>
  <c r="R122" i="1"/>
  <c r="Q122" i="1"/>
  <c r="P122" i="1"/>
  <c r="R121" i="1"/>
  <c r="Q121" i="1"/>
  <c r="P121" i="1"/>
  <c r="R120" i="1"/>
  <c r="Q120" i="1"/>
  <c r="P120" i="1"/>
  <c r="R119" i="1"/>
  <c r="Q119" i="1"/>
  <c r="P119" i="1"/>
  <c r="R118" i="1"/>
  <c r="Q118" i="1"/>
  <c r="P118" i="1"/>
  <c r="R117" i="1"/>
  <c r="Q117" i="1"/>
  <c r="P117" i="1"/>
  <c r="R116" i="1"/>
  <c r="Q116" i="1"/>
  <c r="P116" i="1"/>
  <c r="R115" i="1"/>
  <c r="Q115" i="1"/>
  <c r="P115" i="1"/>
  <c r="R114" i="1"/>
  <c r="Q114" i="1"/>
  <c r="P114" i="1"/>
  <c r="R113" i="1"/>
  <c r="Q113" i="1"/>
  <c r="P113" i="1"/>
  <c r="R112" i="1"/>
  <c r="Q112" i="1"/>
  <c r="P112" i="1"/>
  <c r="R111" i="1"/>
  <c r="Q111" i="1"/>
  <c r="P111" i="1"/>
  <c r="R110" i="1"/>
  <c r="Q110" i="1"/>
  <c r="P110" i="1"/>
  <c r="R109" i="1"/>
  <c r="Q109" i="1"/>
  <c r="P109" i="1"/>
  <c r="R108" i="1"/>
  <c r="Q108" i="1"/>
  <c r="P108" i="1"/>
  <c r="R107" i="1"/>
  <c r="Q107" i="1"/>
  <c r="P107" i="1"/>
  <c r="R106" i="1"/>
  <c r="Q106" i="1"/>
  <c r="P106" i="1"/>
  <c r="R105" i="1"/>
  <c r="Q105" i="1"/>
  <c r="P105" i="1"/>
  <c r="R104" i="1"/>
  <c r="Q104" i="1"/>
  <c r="P104" i="1"/>
  <c r="R103" i="1"/>
  <c r="Q103" i="1"/>
  <c r="P103" i="1"/>
  <c r="R102" i="1"/>
  <c r="Q102" i="1"/>
  <c r="P102" i="1"/>
  <c r="R101" i="1"/>
  <c r="Q101" i="1"/>
  <c r="P101" i="1"/>
  <c r="R100" i="1"/>
  <c r="Q100" i="1"/>
  <c r="P100" i="1"/>
  <c r="R99" i="1"/>
  <c r="Q99" i="1"/>
  <c r="P99" i="1"/>
  <c r="R98" i="1"/>
  <c r="Q98" i="1"/>
  <c r="P98" i="1"/>
  <c r="R97" i="1"/>
  <c r="Q97" i="1"/>
  <c r="P97" i="1"/>
  <c r="R96" i="1"/>
  <c r="Q96" i="1"/>
  <c r="P96" i="1"/>
  <c r="R95" i="1"/>
  <c r="Q95" i="1"/>
  <c r="P95" i="1"/>
  <c r="R94" i="1"/>
  <c r="Q94" i="1"/>
  <c r="P94" i="1"/>
  <c r="R93" i="1"/>
  <c r="Q93" i="1"/>
  <c r="P93" i="1"/>
  <c r="R92" i="1"/>
  <c r="Q92" i="1"/>
  <c r="P92" i="1"/>
  <c r="R91" i="1"/>
  <c r="Q91" i="1"/>
  <c r="P91" i="1"/>
  <c r="R90" i="1"/>
  <c r="Q90" i="1"/>
  <c r="P90" i="1"/>
  <c r="R89" i="1"/>
  <c r="Q89" i="1"/>
  <c r="P89" i="1"/>
  <c r="R88" i="1"/>
  <c r="Q88" i="1"/>
  <c r="P88" i="1"/>
  <c r="R87" i="1"/>
  <c r="Q87" i="1"/>
  <c r="P87" i="1"/>
  <c r="R86" i="1"/>
  <c r="Q86" i="1"/>
  <c r="P86" i="1"/>
  <c r="R85" i="1"/>
  <c r="Q85" i="1"/>
  <c r="P85" i="1"/>
  <c r="R84" i="1"/>
  <c r="Q84" i="1"/>
  <c r="P84" i="1"/>
  <c r="R83" i="1"/>
  <c r="Q83" i="1"/>
  <c r="P83" i="1"/>
  <c r="R82" i="1"/>
  <c r="Q82" i="1"/>
  <c r="P82" i="1"/>
  <c r="R81" i="1"/>
  <c r="Q81" i="1"/>
  <c r="P81" i="1"/>
  <c r="R80" i="1"/>
  <c r="Q80" i="1"/>
  <c r="P80" i="1"/>
  <c r="R79" i="1"/>
  <c r="Q79" i="1"/>
  <c r="P79" i="1"/>
  <c r="R78" i="1"/>
  <c r="Q78" i="1"/>
  <c r="P78" i="1"/>
  <c r="R77" i="1"/>
  <c r="Q77" i="1"/>
  <c r="P77" i="1"/>
  <c r="R76" i="1"/>
  <c r="Q76" i="1"/>
  <c r="P76" i="1"/>
  <c r="R75" i="1"/>
  <c r="Q75" i="1"/>
  <c r="P75" i="1"/>
  <c r="R74" i="1"/>
  <c r="Q74" i="1"/>
  <c r="P74" i="1"/>
  <c r="R73" i="1"/>
  <c r="Q73" i="1"/>
  <c r="P73" i="1"/>
  <c r="R72" i="1"/>
  <c r="Q72" i="1"/>
  <c r="P72" i="1"/>
  <c r="R71" i="1"/>
  <c r="Q71" i="1"/>
  <c r="P71" i="1"/>
  <c r="R70" i="1"/>
  <c r="Q70" i="1"/>
  <c r="P70" i="1"/>
  <c r="R69" i="1"/>
  <c r="Q69" i="1"/>
  <c r="P69" i="1"/>
  <c r="R68" i="1"/>
  <c r="Q68" i="1"/>
  <c r="P68" i="1"/>
  <c r="R67" i="1"/>
  <c r="Q67" i="1"/>
  <c r="P67" i="1"/>
  <c r="R66" i="1"/>
  <c r="Q66" i="1"/>
  <c r="P66" i="1"/>
  <c r="R65" i="1"/>
  <c r="Q65" i="1"/>
  <c r="P65" i="1"/>
  <c r="R64" i="1"/>
  <c r="Q64" i="1"/>
  <c r="P64" i="1"/>
  <c r="R63" i="1"/>
  <c r="Q63" i="1"/>
  <c r="P63" i="1"/>
  <c r="R62" i="1"/>
  <c r="Q62" i="1"/>
  <c r="P62" i="1"/>
  <c r="R61" i="1"/>
  <c r="Q61" i="1"/>
  <c r="P61" i="1"/>
  <c r="R60" i="1"/>
  <c r="Q60" i="1"/>
  <c r="P60" i="1"/>
  <c r="R59" i="1"/>
  <c r="Q59" i="1"/>
  <c r="P59" i="1"/>
  <c r="R58" i="1"/>
  <c r="Q58" i="1"/>
  <c r="P58" i="1"/>
  <c r="R57" i="1"/>
  <c r="Q57" i="1"/>
  <c r="P57" i="1"/>
  <c r="R56" i="1"/>
  <c r="Q56" i="1"/>
  <c r="P56" i="1"/>
  <c r="R55" i="1"/>
  <c r="Q55" i="1"/>
  <c r="P55" i="1"/>
  <c r="R54" i="1"/>
  <c r="Q54" i="1"/>
  <c r="P54" i="1"/>
  <c r="R53" i="1"/>
  <c r="Q53" i="1"/>
  <c r="P53" i="1"/>
  <c r="R52" i="1"/>
  <c r="Q52" i="1"/>
  <c r="P52" i="1"/>
  <c r="R51" i="1"/>
  <c r="Q51" i="1"/>
  <c r="P51" i="1"/>
  <c r="R50" i="1"/>
  <c r="Q50" i="1"/>
  <c r="P50" i="1"/>
  <c r="R49" i="1"/>
  <c r="Q49" i="1"/>
  <c r="P49" i="1"/>
  <c r="R48" i="1"/>
  <c r="Q48" i="1"/>
  <c r="P48" i="1"/>
  <c r="R47" i="1"/>
  <c r="Q47" i="1"/>
  <c r="P47" i="1"/>
  <c r="R46" i="1"/>
  <c r="Q46" i="1"/>
  <c r="P46" i="1"/>
  <c r="R45" i="1"/>
  <c r="Q45" i="1"/>
  <c r="P45" i="1"/>
  <c r="R44" i="1"/>
  <c r="Q44" i="1"/>
  <c r="P44" i="1"/>
  <c r="R43" i="1"/>
  <c r="Q43" i="1"/>
  <c r="P43" i="1"/>
  <c r="R42" i="1"/>
  <c r="Q42" i="1"/>
  <c r="P42" i="1"/>
  <c r="R41" i="1"/>
  <c r="Q41" i="1"/>
  <c r="P41" i="1"/>
  <c r="R40" i="1"/>
  <c r="Q40" i="1"/>
  <c r="P40" i="1"/>
  <c r="R39" i="1"/>
  <c r="Q39" i="1"/>
  <c r="P39" i="1"/>
  <c r="R38" i="1"/>
  <c r="Q38" i="1"/>
  <c r="P38" i="1"/>
  <c r="R37" i="1"/>
  <c r="Q37" i="1"/>
  <c r="P37" i="1"/>
  <c r="R36" i="1"/>
  <c r="Q36" i="1"/>
  <c r="P36" i="1"/>
  <c r="R35" i="1"/>
  <c r="Q35" i="1"/>
  <c r="P35" i="1"/>
  <c r="R34" i="1"/>
  <c r="Q34" i="1"/>
  <c r="P34" i="1"/>
  <c r="R33" i="1"/>
  <c r="Q33" i="1"/>
  <c r="P33" i="1"/>
  <c r="R32" i="1"/>
  <c r="Q32" i="1"/>
  <c r="P32" i="1"/>
  <c r="R31" i="1"/>
  <c r="Q31" i="1"/>
  <c r="P31" i="1"/>
  <c r="R30" i="1"/>
  <c r="Q30" i="1"/>
  <c r="P30" i="1"/>
  <c r="R29" i="1"/>
  <c r="Q29" i="1"/>
  <c r="P29" i="1"/>
  <c r="R28" i="1"/>
  <c r="Q28" i="1"/>
  <c r="P28" i="1"/>
  <c r="R27" i="1"/>
  <c r="Q27" i="1"/>
  <c r="P27" i="1"/>
  <c r="R26" i="1"/>
  <c r="Q26" i="1"/>
  <c r="P26" i="1"/>
  <c r="R25" i="1"/>
  <c r="Q25" i="1"/>
  <c r="P25" i="1"/>
  <c r="R24" i="1"/>
  <c r="Q24" i="1"/>
  <c r="P24" i="1"/>
  <c r="R23" i="1"/>
  <c r="Q23" i="1"/>
  <c r="P23" i="1"/>
  <c r="R22" i="1"/>
  <c r="Q22" i="1"/>
  <c r="P22" i="1"/>
  <c r="R21" i="1"/>
  <c r="Q21" i="1"/>
  <c r="P21" i="1"/>
  <c r="R20" i="1"/>
  <c r="Q20" i="1"/>
  <c r="P20" i="1"/>
  <c r="R19" i="1"/>
  <c r="Q19" i="1"/>
  <c r="P19" i="1"/>
  <c r="R18" i="1"/>
  <c r="Q18" i="1"/>
  <c r="P18" i="1"/>
  <c r="R17" i="1"/>
  <c r="Q17" i="1"/>
  <c r="P17" i="1"/>
  <c r="R16" i="1"/>
  <c r="Q16" i="1"/>
  <c r="P16" i="1"/>
  <c r="R15" i="1"/>
  <c r="Q15" i="1"/>
  <c r="P15" i="1"/>
  <c r="R14" i="1"/>
  <c r="Q14" i="1"/>
  <c r="P14" i="1"/>
  <c r="R13" i="1"/>
  <c r="Q13" i="1"/>
  <c r="P13" i="1"/>
  <c r="R12" i="1"/>
  <c r="Q12" i="1"/>
  <c r="P12" i="1"/>
  <c r="R11" i="1"/>
  <c r="Q11" i="1"/>
  <c r="P11" i="1"/>
  <c r="R10" i="1"/>
  <c r="Q10" i="1"/>
  <c r="P10" i="1"/>
  <c r="R9" i="1"/>
  <c r="Q9" i="1"/>
  <c r="P9" i="1"/>
  <c r="R8" i="1"/>
  <c r="Q8" i="1"/>
  <c r="P8" i="1"/>
  <c r="R7" i="1"/>
  <c r="Q7" i="1"/>
  <c r="P7" i="1"/>
  <c r="R6" i="1"/>
  <c r="Q6" i="1"/>
  <c r="P6" i="1"/>
  <c r="R5" i="1"/>
  <c r="Q5" i="1"/>
  <c r="P5" i="1"/>
  <c r="R4" i="1"/>
  <c r="Q4" i="1"/>
  <c r="P4" i="1"/>
  <c r="R3" i="1"/>
  <c r="Q3" i="1"/>
  <c r="P3" i="1"/>
  <c r="R2" i="1"/>
  <c r="Q2" i="1"/>
  <c r="P2" i="1"/>
  <c r="N17" i="7" l="1"/>
  <c r="E14" i="7"/>
  <c r="E8" i="7"/>
  <c r="E7" i="7"/>
  <c r="E10" i="7"/>
  <c r="E6" i="7"/>
  <c r="E13" i="7"/>
  <c r="E17" i="7"/>
  <c r="E9" i="7"/>
  <c r="E16" i="7"/>
  <c r="E12" i="7"/>
  <c r="E11" i="7"/>
  <c r="E15" i="7"/>
  <c r="O7" i="7" l="1"/>
  <c r="P7" i="7"/>
  <c r="Q7" i="7"/>
  <c r="Q12" i="7"/>
  <c r="O12" i="7"/>
  <c r="P12" i="7"/>
  <c r="P13" i="7"/>
  <c r="O13" i="7"/>
  <c r="Q13" i="7"/>
  <c r="P8" i="7"/>
  <c r="Q8" i="7"/>
  <c r="O8" i="7"/>
  <c r="Q17" i="7"/>
  <c r="O17" i="7"/>
  <c r="P17" i="7"/>
  <c r="P16" i="7"/>
  <c r="O16" i="7"/>
  <c r="Q16" i="7"/>
  <c r="P6" i="7"/>
  <c r="O6" i="7"/>
  <c r="Q6" i="7"/>
  <c r="P14" i="7"/>
  <c r="Q14" i="7"/>
  <c r="O14" i="7"/>
  <c r="P11" i="7"/>
  <c r="Q11" i="7"/>
  <c r="O11" i="7"/>
  <c r="O15" i="7"/>
  <c r="P15" i="7"/>
  <c r="Q15" i="7"/>
  <c r="O9" i="7"/>
  <c r="Q9" i="7"/>
  <c r="P9" i="7"/>
  <c r="O10" i="7"/>
  <c r="P10" i="7"/>
  <c r="Q10" i="7"/>
  <c r="G13" i="7"/>
  <c r="F16" i="7"/>
  <c r="F6" i="7"/>
  <c r="F14" i="7"/>
  <c r="H12" i="7"/>
  <c r="G15" i="7"/>
  <c r="G9" i="7"/>
  <c r="H10" i="7"/>
  <c r="H8" i="7"/>
  <c r="G11" i="7"/>
  <c r="H17" i="7"/>
  <c r="G7" i="7"/>
  <c r="F7" i="7"/>
  <c r="H7" i="7"/>
  <c r="F8" i="7"/>
  <c r="G14" i="7"/>
  <c r="H14" i="7"/>
  <c r="G8" i="7"/>
  <c r="F10" i="7"/>
  <c r="G10" i="7"/>
  <c r="H6" i="7"/>
  <c r="G6" i="7"/>
  <c r="G16" i="7"/>
  <c r="F9" i="7"/>
  <c r="H13" i="7"/>
  <c r="F12" i="7"/>
  <c r="F13" i="7"/>
  <c r="F15" i="7"/>
  <c r="G12" i="7"/>
  <c r="F17" i="7"/>
  <c r="H9" i="7"/>
  <c r="H11" i="7"/>
  <c r="G17" i="7"/>
  <c r="F11" i="7"/>
  <c r="H15" i="7"/>
  <c r="H16" i="7"/>
</calcChain>
</file>

<file path=xl/sharedStrings.xml><?xml version="1.0" encoding="utf-8"?>
<sst xmlns="http://schemas.openxmlformats.org/spreadsheetml/2006/main" count="24988" uniqueCount="8421">
  <si>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</si>
  <si>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</si>
  <si>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</si>
  <si>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</si>
  <si>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</si>
  <si>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</si>
  <si>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</si>
  <si>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</si>
  <si>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</si>
  <si>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</si>
  <si>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</si>
  <si>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</si>
  <si>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</si>
  <si>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</si>
  <si>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</si>
  <si>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</si>
  <si>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</si>
  <si>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</si>
  <si>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</si>
  <si>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</si>
  <si>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</si>
  <si>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</si>
  <si>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</si>
  <si>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</si>
  <si>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</si>
  <si>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</si>
  <si>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</si>
  <si>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</si>
  <si>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</si>
  <si>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</si>
  <si>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</si>
  <si>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</si>
  <si>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</si>
  <si>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</si>
  <si>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</si>
  <si>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</si>
  <si>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</si>
  <si>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</si>
  <si>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</si>
  <si>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</si>
  <si>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</si>
  <si>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</si>
  <si>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</si>
  <si>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</si>
  <si>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</si>
  <si>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</si>
  <si>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</si>
  <si>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</si>
  <si>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</si>
  <si>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</si>
  <si>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</si>
  <si>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</si>
  <si>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</si>
  <si>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</si>
  <si>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</si>
  <si>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</si>
  <si>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</si>
  <si>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</si>
  <si>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</si>
  <si>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</si>
  <si>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</si>
  <si>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</si>
  <si>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</si>
  <si>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</si>
  <si>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</si>
  <si>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</si>
  <si>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</si>
  <si>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</si>
  <si>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</si>
  <si>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</si>
  <si>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</si>
  <si>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</si>
  <si>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</si>
  <si>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</si>
  <si>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</si>
  <si>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</si>
  <si>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</si>
  <si>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</si>
  <si>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</si>
  <si>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</si>
  <si>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</si>
  <si>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</si>
  <si>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</si>
  <si>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</si>
  <si>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</si>
  <si>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</si>
  <si>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</si>
  <si>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</si>
  <si>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</si>
  <si>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</si>
  <si>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</si>
  <si>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</si>
  <si>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</si>
  <si>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</si>
  <si>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</si>
  <si>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</si>
  <si>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</si>
  <si>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</si>
  <si>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</si>
  <si>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</si>
  <si>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</si>
  <si>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</si>
  <si>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</si>
  <si>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</si>
  <si>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</si>
  <si>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</si>
  <si>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</si>
  <si>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</si>
  <si>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</si>
  <si>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</si>
  <si>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</si>
  <si>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</si>
  <si>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</si>
  <si>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</si>
  <si>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</si>
  <si>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</si>
  <si>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</si>
  <si>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</si>
  <si>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</si>
  <si>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</si>
  <si>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</si>
  <si>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</si>
  <si>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</si>
  <si>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</si>
  <si>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</si>
  <si>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</si>
  <si>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</si>
  <si>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</si>
  <si>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</si>
  <si>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</si>
  <si>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</si>
  <si>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</si>
  <si>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</si>
  <si>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</si>
  <si>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</si>
  <si>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</si>
  <si>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</si>
  <si>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</si>
  <si>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</si>
  <si>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</si>
  <si>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</si>
  <si>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</si>
  <si>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</si>
  <si>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</si>
  <si>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</si>
  <si>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</si>
  <si>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</si>
  <si>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</si>
  <si>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</si>
  <si>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</si>
  <si>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</si>
  <si>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</si>
  <si>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</si>
  <si>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</si>
  <si>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</si>
  <si>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</si>
  <si>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</si>
  <si>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</si>
  <si>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</si>
  <si>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</si>
  <si>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</si>
  <si>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</si>
  <si>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</si>
  <si>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</si>
  <si>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</si>
  <si>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</si>
  <si>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</si>
  <si>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</si>
  <si>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</si>
  <si>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</si>
  <si>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</si>
  <si>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</si>
  <si>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</si>
  <si>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</si>
  <si>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</si>
  <si>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</si>
  <si>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</si>
  <si>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</si>
  <si>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</si>
  <si>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</si>
  <si>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</si>
  <si>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</si>
  <si>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</si>
  <si>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</si>
  <si>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</si>
  <si>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</si>
  <si>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</si>
  <si>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</si>
  <si>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</si>
  <si>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</si>
  <si>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</si>
  <si>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</si>
  <si>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</si>
  <si>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</si>
  <si>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</si>
  <si>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</si>
  <si>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</si>
  <si>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</si>
  <si>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</si>
  <si>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</si>
  <si>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</si>
  <si>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</si>
  <si>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</si>
  <si>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</si>
  <si>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</si>
  <si>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</si>
  <si>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</si>
  <si>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</si>
  <si>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</si>
  <si>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</si>
  <si>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</si>
  <si>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</si>
  <si>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</si>
  <si>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</si>
  <si>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</si>
  <si>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</si>
  <si>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</si>
  <si>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</si>
  <si>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</si>
  <si>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</si>
  <si>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</si>
  <si>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</si>
  <si>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</si>
  <si>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</si>
  <si>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</si>
  <si>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</si>
  <si>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</si>
  <si>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</si>
  <si>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</si>
  <si>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</si>
  <si>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</si>
  <si>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</si>
  <si>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</si>
  <si>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</si>
  <si>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</si>
  <si>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</si>
  <si>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</si>
  <si>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</si>
  <si>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</si>
  <si>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</si>
  <si>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</si>
  <si>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</si>
  <si>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</si>
  <si>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</si>
  <si>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</si>
  <si>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</si>
  <si>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</si>
  <si>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</si>
  <si>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</si>
  <si>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</si>
  <si>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</si>
  <si>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</si>
  <si>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</si>
  <si>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</si>
  <si>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</si>
  <si>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</si>
  <si>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</si>
  <si>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</si>
  <si>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</si>
  <si>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</si>
  <si>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</si>
  <si>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</si>
  <si>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</si>
  <si>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</si>
  <si>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</si>
  <si>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</si>
  <si>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</si>
  <si>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</si>
  <si>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</si>
  <si>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</si>
  <si>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</si>
  <si>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</si>
  <si>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</si>
  <si>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</si>
  <si>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</si>
  <si>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</si>
  <si>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</si>
  <si>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</si>
  <si>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</si>
  <si>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</si>
  <si>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</si>
  <si>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</si>
  <si>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</si>
  <si>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</si>
  <si>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</si>
  <si>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</si>
  <si>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</si>
  <si>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</si>
  <si>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</si>
  <si>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</si>
  <si>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</si>
  <si>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</si>
  <si>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</si>
  <si>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</si>
  <si>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</si>
  <si>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</si>
  <si>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</si>
  <si>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</si>
  <si>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</si>
  <si>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</si>
  <si>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</si>
  <si>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</si>
  <si>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</si>
  <si>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</si>
  <si>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</si>
  <si>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</si>
  <si>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</si>
  <si>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</si>
  <si>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</si>
  <si>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</si>
  <si>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</si>
  <si>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</si>
  <si>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</si>
  <si>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</si>
  <si>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</si>
  <si>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</si>
  <si>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</si>
  <si>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</si>
  <si>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</si>
  <si>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</si>
  <si>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</si>
  <si>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</si>
  <si>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</si>
  <si>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</si>
  <si>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</si>
  <si>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</si>
  <si>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</si>
  <si>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</si>
  <si>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</si>
  <si>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</si>
  <si>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</si>
  <si>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</si>
  <si>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</si>
  <si>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</si>
  <si>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</si>
  <si>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</si>
  <si>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</si>
  <si>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</si>
  <si>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</si>
  <si>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</si>
  <si>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</si>
  <si>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</si>
  <si>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</si>
  <si>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</si>
  <si>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</si>
  <si>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</si>
  <si>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</si>
  <si>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</si>
  <si>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</si>
  <si>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</si>
  <si>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</si>
  <si>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</si>
  <si>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</si>
  <si>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</si>
  <si>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</si>
  <si>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</si>
  <si>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</si>
  <si>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</si>
  <si>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</si>
  <si>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</si>
  <si>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</si>
  <si>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</si>
  <si>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</si>
  <si>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</si>
  <si>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</si>
  <si>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</si>
  <si>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</si>
  <si>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</si>
  <si>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</si>
  <si>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</si>
  <si>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</si>
  <si>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</si>
  <si>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</si>
  <si>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</si>
  <si>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</si>
  <si>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</si>
  <si>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</si>
  <si>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</si>
  <si>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</si>
  <si>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</si>
  <si>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</si>
  <si>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</si>
  <si>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</si>
  <si>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</si>
  <si>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</si>
  <si>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</si>
  <si>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</si>
  <si>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</si>
  <si>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</si>
  <si>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</si>
  <si>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</si>
  <si>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</si>
  <si>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</si>
  <si>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</si>
  <si>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</si>
  <si>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</si>
  <si>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</si>
  <si>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</si>
  <si>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</si>
  <si>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</si>
  <si>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</si>
  <si>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</si>
  <si>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</si>
  <si>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</si>
  <si>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</si>
  <si>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</si>
  <si>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</si>
  <si>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</si>
  <si>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</si>
  <si>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</si>
  <si>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</si>
  <si>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</si>
  <si>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</si>
  <si>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</si>
  <si>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</si>
  <si>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</si>
  <si>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</si>
  <si>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</si>
  <si>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</si>
  <si>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</si>
  <si>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</si>
  <si>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</si>
  <si>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</si>
  <si>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</si>
  <si>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</si>
  <si>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</si>
  <si>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</si>
  <si>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</si>
  <si>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</si>
  <si>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</si>
  <si>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</si>
  <si>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</si>
  <si>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</si>
  <si>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</si>
  <si>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</si>
  <si>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</si>
  <si>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</si>
  <si>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</si>
  <si>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</si>
  <si>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</si>
  <si>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</si>
  <si>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</si>
  <si>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</si>
  <si>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</si>
  <si>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</si>
  <si>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</si>
  <si>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</si>
  <si>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</si>
  <si>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</si>
  <si>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</si>
  <si>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</si>
  <si>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</si>
  <si>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</si>
  <si>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</si>
  <si>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</si>
  <si>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</si>
  <si>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</si>
  <si>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</si>
  <si>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</si>
  <si>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</si>
  <si>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</si>
  <si>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</si>
  <si>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</si>
  <si>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</si>
  <si>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</si>
  <si>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</si>
  <si>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</si>
  <si>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</si>
  <si>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</si>
  <si>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</si>
  <si>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</si>
  <si>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</si>
  <si>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</si>
  <si>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</si>
  <si>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</si>
  <si>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</si>
  <si>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</si>
  <si>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</si>
  <si>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</si>
  <si>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</si>
  <si>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</si>
  <si>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</si>
  <si>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</si>
  <si>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</si>
  <si>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</si>
  <si>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</si>
  <si>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</si>
  <si>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</si>
  <si>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</si>
  <si>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</si>
  <si>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</si>
  <si>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</si>
  <si>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</si>
  <si>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</si>
  <si>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</si>
  <si>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</si>
  <si>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</si>
  <si>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</si>
  <si>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</si>
  <si>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</si>
  <si>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</si>
  <si>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</si>
  <si>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</si>
  <si>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</si>
  <si>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</si>
  <si>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</si>
  <si>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</si>
  <si>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</si>
  <si>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</si>
  <si>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</si>
  <si>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</si>
  <si>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</si>
  <si>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</si>
  <si>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</si>
  <si>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</si>
  <si>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</si>
  <si>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</si>
  <si>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</si>
  <si>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</si>
  <si>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</si>
  <si>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</si>
  <si>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</si>
  <si>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</si>
  <si>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</si>
  <si>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</si>
  <si>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</si>
  <si>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</si>
  <si>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</si>
  <si>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</si>
  <si>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</si>
  <si>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</si>
  <si>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</si>
  <si>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</si>
  <si>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</si>
  <si>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</si>
  <si>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</si>
  <si>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</si>
  <si>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</si>
  <si>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</si>
  <si>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</si>
  <si>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</si>
  <si>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</si>
  <si>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</si>
  <si>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</si>
  <si>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</si>
  <si>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</si>
  <si>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</si>
  <si>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</si>
  <si>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</si>
  <si>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</si>
  <si>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</si>
  <si>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</si>
  <si>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</si>
  <si>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</si>
  <si>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</si>
  <si>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</si>
  <si>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</si>
  <si>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</si>
  <si>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</si>
  <si>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</si>
  <si>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</si>
  <si>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</si>
  <si>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</si>
  <si>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</si>
  <si>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</si>
  <si>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</si>
  <si>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</si>
  <si>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</si>
  <si>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</si>
  <si>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</si>
  <si>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</si>
  <si>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</si>
  <si>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</si>
  <si>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</si>
  <si>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</si>
  <si>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</si>
  <si>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</si>
  <si>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</si>
  <si>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</si>
  <si>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</si>
  <si>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</si>
  <si>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</si>
  <si>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</si>
  <si>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</si>
  <si>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</si>
  <si>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</si>
  <si>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</si>
  <si>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</si>
  <si>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</si>
  <si>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</si>
  <si>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</si>
  <si>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</si>
  <si>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</si>
  <si>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</si>
  <si>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</si>
  <si>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</si>
  <si>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</si>
  <si>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</si>
  <si>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</si>
  <si>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</si>
  <si>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</si>
  <si>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</si>
  <si>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</si>
  <si>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</si>
  <si>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</si>
  <si>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</si>
  <si>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</si>
  <si>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</si>
  <si>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</si>
  <si>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</si>
  <si>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</si>
  <si>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</si>
  <si>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</si>
  <si>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</si>
  <si>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</si>
  <si>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</si>
  <si>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</si>
  <si>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</si>
  <si>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</si>
  <si>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</si>
  <si>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</si>
  <si>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</si>
  <si>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</si>
  <si>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</si>
  <si>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</si>
  <si>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</si>
  <si>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</si>
  <si>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</si>
  <si>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</si>
  <si>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</si>
  <si>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</si>
  <si>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</si>
  <si>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</si>
  <si>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</si>
  <si>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</si>
  <si>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</si>
  <si>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</si>
  <si>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</si>
  <si>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</si>
  <si>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</si>
  <si>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</si>
  <si>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</si>
  <si>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</si>
  <si>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</si>
  <si>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</si>
  <si>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</si>
  <si>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</si>
  <si>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</si>
  <si>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</si>
  <si>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</si>
  <si>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</si>
  <si>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</si>
  <si>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</si>
  <si>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</si>
  <si>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</si>
  <si>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</si>
  <si>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</si>
  <si>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</si>
  <si>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</si>
  <si>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</si>
  <si>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</si>
  <si>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</si>
  <si>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</si>
  <si>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</si>
  <si>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</si>
  <si>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</si>
  <si>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</si>
  <si>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</si>
  <si>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</si>
  <si>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</si>
  <si>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</si>
  <si>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</si>
  <si>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</si>
  <si>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</si>
  <si>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</si>
  <si>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</si>
  <si>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</si>
  <si>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</si>
  <si>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</si>
  <si>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</si>
  <si>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</si>
  <si>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</si>
  <si>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</si>
  <si>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</si>
  <si>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</si>
  <si>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</si>
  <si>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</si>
  <si>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</si>
  <si>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</si>
  <si>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</si>
  <si>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</si>
  <si>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</si>
  <si>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</si>
  <si>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</si>
  <si>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</si>
  <si>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</si>
  <si>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</si>
  <si>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</si>
  <si>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</si>
  <si>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</si>
  <si>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</si>
  <si>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</si>
  <si>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</si>
  <si>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</si>
  <si>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</si>
  <si>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</si>
  <si>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</si>
  <si>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</si>
  <si>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</si>
  <si>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</si>
  <si>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</si>
  <si>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</si>
  <si>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</si>
  <si>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</si>
  <si>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</si>
  <si>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</si>
  <si>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</si>
  <si>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</si>
  <si>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</si>
  <si>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</si>
  <si>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</si>
  <si>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</si>
  <si>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</si>
  <si>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</si>
  <si>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</si>
  <si>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</si>
  <si>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</si>
  <si>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</si>
  <si>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</si>
  <si>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</si>
  <si>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</si>
  <si>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</si>
  <si>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</si>
  <si>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</si>
  <si>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</si>
  <si>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</si>
  <si>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</si>
  <si>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</si>
  <si>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</si>
  <si>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</si>
  <si>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</si>
  <si>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</si>
  <si>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</si>
  <si>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</si>
  <si>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</si>
  <si>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</si>
  <si>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</si>
  <si>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</si>
  <si>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</si>
  <si>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</si>
  <si>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</si>
  <si>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</si>
  <si>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</si>
  <si>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</si>
  <si>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</si>
  <si>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</si>
  <si>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</si>
  <si>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</si>
  <si>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</si>
  <si>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</si>
  <si>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</si>
  <si>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</si>
  <si>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</si>
  <si>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</si>
  <si>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</si>
  <si>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</si>
  <si>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</si>
  <si>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</si>
  <si>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</si>
  <si>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</si>
  <si>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</si>
  <si>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</si>
  <si>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</si>
  <si>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</si>
  <si>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</si>
  <si>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</si>
  <si>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</si>
  <si>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</si>
  <si>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</si>
  <si>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</si>
  <si>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</si>
  <si>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</si>
  <si>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</si>
  <si>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</si>
  <si>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</si>
  <si>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</si>
  <si>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</si>
  <si>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</si>
  <si>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</si>
  <si>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</si>
  <si>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</si>
  <si>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</si>
  <si>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</si>
  <si>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</si>
  <si>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</si>
  <si>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</si>
  <si>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</si>
  <si>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</si>
  <si>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</si>
  <si>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</si>
  <si>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</si>
  <si>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</si>
  <si>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</si>
  <si>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</si>
  <si>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</si>
  <si>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</si>
  <si>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</si>
  <si>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</si>
  <si>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</si>
  <si>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</si>
  <si>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</si>
  <si>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</si>
  <si>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</si>
  <si>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</si>
  <si>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</si>
  <si>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</si>
  <si>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</si>
  <si>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</si>
  <si>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</si>
  <si>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</si>
  <si>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</si>
  <si>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</si>
  <si>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</si>
  <si>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</si>
  <si>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</si>
  <si>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</si>
  <si>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</si>
  <si>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</si>
  <si>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</si>
  <si>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</si>
  <si>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</si>
  <si>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</si>
  <si>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</si>
  <si>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</si>
  <si>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</si>
  <si>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</si>
  <si>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</si>
  <si>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</si>
  <si>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</si>
  <si>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</si>
  <si>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</si>
  <si>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</si>
  <si>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</si>
  <si>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</si>
  <si>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</si>
  <si>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</si>
  <si>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</si>
  <si>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</si>
  <si>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</si>
  <si>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</si>
  <si>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</si>
  <si>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</si>
  <si>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</si>
  <si>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</si>
  <si>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</si>
  <si>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</si>
  <si>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</si>
  <si>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</si>
  <si>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</si>
  <si>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</si>
  <si>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</si>
  <si>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</si>
  <si>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</si>
  <si>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</si>
  <si>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</si>
  <si>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</si>
  <si>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</si>
  <si>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</si>
  <si>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</si>
  <si>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</si>
  <si>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</si>
  <si>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</si>
  <si>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</si>
  <si>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</si>
  <si>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</si>
  <si>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</si>
  <si>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</si>
  <si>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</si>
  <si>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</si>
  <si>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</si>
  <si>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</si>
  <si>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</si>
  <si>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</si>
  <si>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</si>
  <si>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</si>
  <si>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</si>
  <si>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</si>
  <si>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</si>
  <si>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</si>
  <si>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</si>
  <si>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</si>
  <si>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</si>
  <si>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</si>
  <si>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</si>
  <si>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</si>
  <si>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</si>
  <si>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</si>
  <si>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</si>
  <si>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</si>
  <si>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</si>
  <si>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</si>
  <si>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</si>
  <si>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</si>
  <si>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</si>
  <si>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</si>
  <si>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</si>
  <si>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</si>
  <si>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</si>
  <si>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</si>
  <si>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</si>
  <si>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</si>
  <si>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</si>
  <si>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</si>
  <si>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</si>
  <si>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</si>
  <si>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</si>
  <si>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</si>
  <si>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</si>
  <si>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</si>
  <si>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</si>
  <si>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</si>
  <si>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</si>
  <si>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</si>
  <si>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</si>
  <si>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</si>
  <si>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</si>
  <si>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</si>
  <si>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</si>
  <si>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</si>
  <si>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</si>
  <si>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</si>
  <si>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</si>
  <si>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</si>
  <si>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</si>
  <si>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</si>
  <si>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</si>
  <si>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</si>
  <si>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</si>
  <si>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</si>
  <si>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</si>
  <si>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</si>
  <si>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</si>
  <si>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</si>
  <si>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</si>
  <si>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</si>
  <si>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</si>
  <si>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</si>
  <si>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</si>
  <si>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</si>
  <si>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</si>
  <si>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</si>
  <si>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</si>
  <si>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</si>
  <si>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</si>
  <si>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</si>
  <si>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</si>
  <si>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</si>
  <si>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</si>
  <si>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</si>
  <si>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</si>
  <si>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</si>
  <si>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</si>
  <si>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</si>
  <si>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</si>
  <si>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</si>
  <si>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</si>
  <si>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</si>
  <si>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</si>
  <si>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</si>
  <si>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</si>
  <si>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</si>
  <si>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</si>
  <si>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</si>
  <si>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</si>
  <si>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</si>
  <si>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</si>
  <si>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</si>
  <si>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</si>
  <si>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</si>
  <si>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</si>
  <si>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</si>
  <si>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</si>
  <si>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</si>
  <si>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</si>
  <si>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</si>
  <si>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</si>
  <si>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</si>
  <si>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</si>
  <si>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</si>
  <si>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</si>
  <si>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</si>
  <si>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</si>
  <si>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</si>
  <si>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</si>
  <si>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</si>
  <si>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</si>
  <si>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</si>
  <si>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</si>
  <si>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</si>
  <si>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</si>
  <si>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</si>
  <si>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</si>
  <si>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</si>
  <si>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</si>
  <si>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</si>
  <si>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</si>
  <si>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</si>
  <si>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</si>
  <si>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</si>
  <si>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</si>
  <si>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</si>
  <si>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</si>
  <si>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</si>
  <si>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</si>
  <si>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</si>
  <si>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</si>
  <si>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</si>
  <si>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</si>
  <si>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</si>
  <si>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</si>
  <si>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</si>
  <si>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</si>
  <si>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</si>
  <si>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</si>
  <si>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</si>
  <si>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</si>
  <si>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</si>
  <si>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</si>
  <si>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</si>
  <si>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</si>
  <si>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</si>
  <si>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</si>
  <si>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</si>
  <si>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</si>
  <si>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</si>
  <si>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</si>
  <si>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</si>
  <si>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</si>
  <si>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</si>
  <si>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</si>
  <si>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</si>
  <si>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</si>
  <si>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</si>
  <si>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</si>
  <si>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</si>
  <si>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</si>
  <si>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</si>
  <si>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</si>
  <si>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</si>
  <si>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</si>
  <si>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</si>
  <si>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</si>
  <si>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</si>
  <si>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</si>
  <si>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</si>
  <si>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</si>
  <si>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</si>
  <si>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</si>
  <si>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</si>
  <si>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</si>
  <si>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</si>
  <si>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</si>
  <si>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</si>
  <si>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</si>
  <si>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</si>
  <si>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</si>
  <si>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</si>
  <si>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</si>
  <si>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</si>
  <si>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</si>
  <si>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</si>
  <si>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</si>
  <si>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</si>
  <si>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</si>
  <si>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</si>
  <si>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</si>
  <si>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</si>
  <si>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</si>
  <si>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</si>
  <si>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</si>
  <si>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</si>
  <si>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</si>
  <si>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</si>
  <si>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</si>
  <si>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</si>
  <si>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</si>
  <si>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</si>
  <si>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</si>
  <si>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</si>
  <si>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</si>
  <si>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</si>
  <si>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</si>
  <si>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</si>
  <si>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</si>
  <si>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</si>
  <si>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</si>
  <si>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</si>
  <si>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</si>
  <si>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</si>
  <si>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</si>
  <si>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</si>
  <si>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</si>
  <si>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</si>
  <si>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</si>
  <si>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</si>
  <si>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</si>
  <si>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</si>
  <si>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</si>
  <si>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</si>
  <si>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</si>
  <si>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</si>
  <si>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</si>
  <si>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</si>
  <si>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</si>
  <si>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</si>
  <si>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</si>
  <si>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</si>
  <si>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</si>
  <si>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</si>
  <si>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</si>
  <si>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</si>
  <si>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</si>
  <si>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</si>
  <si>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</si>
  <si>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</si>
  <si>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</si>
  <si>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</si>
  <si>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</si>
  <si>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</si>
  <si>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</si>
  <si>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</si>
  <si>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</si>
  <si>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</si>
  <si>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</si>
  <si>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</si>
  <si>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</si>
  <si>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</si>
  <si>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</si>
  <si>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</si>
  <si>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</si>
  <si>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</si>
  <si>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</si>
  <si>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</si>
  <si>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</si>
  <si>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</si>
  <si>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</si>
  <si>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</si>
  <si>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</si>
  <si>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</si>
  <si>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</si>
  <si>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</si>
  <si>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</si>
  <si>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</si>
  <si>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</si>
  <si>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</si>
  <si>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</si>
  <si>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</si>
  <si>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</si>
  <si>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</si>
  <si>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</si>
  <si>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</si>
  <si>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</si>
  <si>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</si>
  <si>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</si>
  <si>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</si>
  <si>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</si>
  <si>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</si>
  <si>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</si>
  <si>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</si>
  <si>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</si>
  <si>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</si>
  <si>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</si>
  <si>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</si>
  <si>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</si>
  <si>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</si>
  <si>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</si>
  <si>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</si>
  <si>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</si>
  <si>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</si>
  <si>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</si>
  <si>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</si>
  <si>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</si>
  <si>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</si>
  <si>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</si>
  <si>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</si>
  <si>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</si>
  <si>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</si>
  <si>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</si>
  <si>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</si>
  <si>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</si>
  <si>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</si>
  <si>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</si>
  <si>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</si>
  <si>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</si>
  <si>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</si>
  <si>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</si>
  <si>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</si>
  <si>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</si>
  <si>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</si>
  <si>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</si>
  <si>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</si>
  <si>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</si>
  <si>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</si>
  <si>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</si>
  <si>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</si>
  <si>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</si>
  <si>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</si>
  <si>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</si>
  <si>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</si>
  <si>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</si>
  <si>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</si>
  <si>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</si>
  <si>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</si>
  <si>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</si>
  <si>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</si>
  <si>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</si>
  <si>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</si>
  <si>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</si>
  <si>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</si>
  <si>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</si>
  <si>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</si>
  <si>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</si>
  <si>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</si>
  <si>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</si>
  <si>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</si>
  <si>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</si>
  <si>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</si>
  <si>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</si>
  <si>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</si>
  <si>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</si>
  <si>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</si>
  <si>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</si>
  <si>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</si>
  <si>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</si>
  <si>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</si>
  <si>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</si>
  <si>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</si>
  <si>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</si>
  <si>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</si>
  <si>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</si>
  <si>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</si>
  <si>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</si>
  <si>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</si>
  <si>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</si>
  <si>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</si>
  <si>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</si>
  <si>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</si>
  <si>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</si>
  <si>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</si>
  <si>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</si>
  <si>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</si>
  <si>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</si>
  <si>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</si>
  <si>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</si>
  <si>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</si>
  <si>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</si>
  <si>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</si>
  <si>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</si>
  <si>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</si>
  <si>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</si>
  <si>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</si>
  <si>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</si>
  <si>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</si>
  <si>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</si>
  <si>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</si>
  <si>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</si>
  <si>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</si>
  <si>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</si>
  <si>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</si>
  <si>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</si>
  <si>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</si>
  <si>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</si>
  <si>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</si>
  <si>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</si>
  <si>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</si>
  <si>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</si>
  <si>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</si>
  <si>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</si>
  <si>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</si>
  <si>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</si>
  <si>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</si>
  <si>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</si>
  <si>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</si>
  <si>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</si>
  <si>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</si>
  <si>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</si>
  <si>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</si>
  <si>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</si>
  <si>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</si>
  <si>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</si>
  <si>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</si>
  <si>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</si>
  <si>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</si>
  <si>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</si>
  <si>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</si>
  <si>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</si>
  <si>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</si>
  <si>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</si>
  <si>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</si>
  <si>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</si>
  <si>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</si>
  <si>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</si>
  <si>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</si>
  <si>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</si>
  <si>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</si>
  <si>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</si>
  <si>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</si>
  <si>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</si>
  <si>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</si>
  <si>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</si>
  <si>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</si>
  <si>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</si>
  <si>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</si>
  <si>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</si>
  <si>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</si>
  <si>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</si>
  <si>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</si>
  <si>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</si>
  <si>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</si>
  <si>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</si>
  <si>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</si>
  <si>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</si>
  <si>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</si>
  <si>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</si>
  <si>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</si>
  <si>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</si>
  <si>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</si>
  <si>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</si>
  <si>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</si>
  <si>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</si>
  <si>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</si>
  <si>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</si>
  <si>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</si>
  <si>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</si>
  <si>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</si>
  <si>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</si>
  <si>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</si>
  <si>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</si>
  <si>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</si>
  <si>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</si>
  <si>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</si>
  <si>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</si>
  <si>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</si>
  <si>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</si>
  <si>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</si>
  <si>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</si>
  <si>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</si>
  <si>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</si>
  <si>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</si>
  <si>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</si>
  <si>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</si>
  <si>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</si>
  <si>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</si>
  <si>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</si>
  <si>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</si>
  <si>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</si>
  <si>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</si>
  <si>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</si>
  <si>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</si>
  <si>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</si>
  <si>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</si>
  <si>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</si>
  <si>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</si>
  <si>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</si>
  <si>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</si>
  <si>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</si>
  <si>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</si>
  <si>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</si>
  <si>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</si>
  <si>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</si>
  <si>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</si>
  <si>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</si>
  <si>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</si>
  <si>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</si>
  <si>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</si>
  <si>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</si>
  <si>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</si>
  <si>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</si>
  <si>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</si>
  <si>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</si>
  <si>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</si>
  <si>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</si>
  <si>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</si>
  <si>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</si>
  <si>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</si>
  <si>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</si>
  <si>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</si>
  <si>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</si>
  <si>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</si>
  <si>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</si>
  <si>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</si>
  <si>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</si>
  <si>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</si>
  <si>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</si>
  <si>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</si>
  <si>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</si>
  <si>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</si>
  <si>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</si>
  <si>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</si>
  <si>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</si>
  <si>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</si>
  <si>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</si>
  <si>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</si>
  <si>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</si>
  <si>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</si>
  <si>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</si>
  <si>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</si>
  <si>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</si>
  <si>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</si>
  <si>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</si>
  <si>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</si>
  <si>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</si>
  <si>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</si>
  <si>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</si>
  <si>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</si>
  <si>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</si>
  <si>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</si>
  <si>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</si>
  <si>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</si>
  <si>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</si>
  <si>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</si>
  <si>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</si>
  <si>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</si>
  <si>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</si>
  <si>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</si>
  <si>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</si>
  <si>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</si>
  <si>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</si>
  <si>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</si>
  <si>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</si>
  <si>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</si>
  <si>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</si>
  <si>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</si>
  <si>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</si>
  <si>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</si>
  <si>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</si>
  <si>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</si>
  <si>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</si>
  <si>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</si>
  <si>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</si>
  <si>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</si>
  <si>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</si>
  <si>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</si>
  <si>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</si>
  <si>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</si>
  <si>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</si>
  <si>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</si>
  <si>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</si>
  <si>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</si>
  <si>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</si>
  <si>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</si>
  <si>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</si>
  <si>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</si>
  <si>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</si>
  <si>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</si>
  <si>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</si>
  <si>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</si>
  <si>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</si>
  <si>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</si>
  <si>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</si>
  <si>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</si>
  <si>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</si>
  <si>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</si>
  <si>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</si>
  <si>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</si>
  <si>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</si>
  <si>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</si>
  <si>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</si>
  <si>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</si>
  <si>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</si>
  <si>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</si>
  <si>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</si>
  <si>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</si>
  <si>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</si>
  <si>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</si>
  <si>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</si>
  <si>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</si>
  <si>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</si>
  <si>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</si>
  <si>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</si>
  <si>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</si>
  <si>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</si>
  <si>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</si>
  <si>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</si>
  <si>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</si>
  <si>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</si>
  <si>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</si>
  <si>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</si>
  <si>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</si>
  <si>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</si>
  <si>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</si>
  <si>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</si>
  <si>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</si>
  <si>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</si>
  <si>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</si>
  <si>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</si>
  <si>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</si>
  <si>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</si>
  <si>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</si>
  <si>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</si>
  <si>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</si>
  <si>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</si>
  <si>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</si>
  <si>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</si>
  <si>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</si>
  <si>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</si>
  <si>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</si>
  <si>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</si>
  <si>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</si>
  <si>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</si>
  <si>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</si>
  <si>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</si>
  <si>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</si>
  <si>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</si>
  <si>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</si>
  <si>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</si>
  <si>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</si>
  <si>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</si>
  <si>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</si>
  <si>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</si>
  <si>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</si>
  <si>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</si>
  <si>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</si>
  <si>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</si>
  <si>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</si>
  <si>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</si>
  <si>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</si>
  <si>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</si>
  <si>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</si>
  <si>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</si>
  <si>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</si>
  <si>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</si>
  <si>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</si>
  <si>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</si>
  <si>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</si>
  <si>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</si>
  <si>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</si>
  <si>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</si>
  <si>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</si>
  <si>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</si>
  <si>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</si>
  <si>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</si>
  <si>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</si>
  <si>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</si>
  <si>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</si>
  <si>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</si>
  <si>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</si>
  <si>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</si>
  <si>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</si>
  <si>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</si>
  <si>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</si>
  <si>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</si>
  <si>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</si>
  <si>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</si>
  <si>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</si>
  <si>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</si>
  <si>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</si>
  <si>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</si>
  <si>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</si>
  <si>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</si>
  <si>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</si>
  <si>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</si>
  <si>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</si>
  <si>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</si>
  <si>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</si>
  <si>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</si>
  <si>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</si>
  <si>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</si>
  <si>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</si>
  <si>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</si>
  <si>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</si>
  <si>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</si>
  <si>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</si>
  <si>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</si>
  <si>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</si>
  <si>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</si>
  <si>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</si>
  <si>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</si>
  <si>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</si>
  <si>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</si>
  <si>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</si>
  <si>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</si>
  <si>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</si>
  <si>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</si>
  <si>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</si>
  <si>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</si>
  <si>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</si>
  <si>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</si>
  <si>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</si>
  <si>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</si>
  <si>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</si>
  <si>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</si>
  <si>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</si>
  <si>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</si>
  <si>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</si>
  <si>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</si>
  <si>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</si>
  <si>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</si>
  <si>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</si>
  <si>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</si>
  <si>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</si>
  <si>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</si>
  <si>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</si>
  <si>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</si>
  <si>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</si>
  <si>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</si>
  <si>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</si>
  <si>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</si>
  <si>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</si>
  <si>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</si>
  <si>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</si>
  <si>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</si>
  <si>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</si>
  <si>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</si>
  <si>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</si>
  <si>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</si>
  <si>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</si>
  <si>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</si>
  <si>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</si>
  <si>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</si>
  <si>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</si>
  <si>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</si>
  <si>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</si>
  <si>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</si>
  <si>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</si>
  <si>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</si>
  <si>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</si>
  <si>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</si>
  <si>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</si>
  <si>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</si>
  <si>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</si>
  <si>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</si>
  <si>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</si>
  <si>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</si>
  <si>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</si>
  <si>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</si>
  <si>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</si>
  <si>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</si>
  <si>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</si>
  <si>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</si>
  <si>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</si>
  <si>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</si>
  <si>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</si>
  <si>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</si>
  <si>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</si>
  <si>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</si>
  <si>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</si>
  <si>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</si>
  <si>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</si>
  <si>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</si>
  <si>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</si>
  <si>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</si>
  <si>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</si>
  <si>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</si>
  <si>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</si>
  <si>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</si>
  <si>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</si>
  <si>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</si>
  <si>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</si>
  <si>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</si>
  <si>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</si>
  <si>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</si>
  <si>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</si>
  <si>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</si>
  <si>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</si>
  <si>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</si>
  <si>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</si>
  <si>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</si>
  <si>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</si>
  <si>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</si>
  <si>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</si>
  <si>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</si>
  <si>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</si>
  <si>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</si>
  <si>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</si>
  <si>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</si>
  <si>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</si>
  <si>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</si>
  <si>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</si>
  <si>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</si>
  <si>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</si>
  <si>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</si>
  <si>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</si>
  <si>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</si>
  <si>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</si>
  <si>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</si>
  <si>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</si>
  <si>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</si>
  <si>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</si>
  <si>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</si>
  <si>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</si>
  <si>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</si>
  <si>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</si>
  <si>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</si>
  <si>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</si>
  <si>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</si>
  <si>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</si>
  <si>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</si>
  <si>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</si>
  <si>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</si>
  <si>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</si>
  <si>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</si>
  <si>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</si>
  <si>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</si>
  <si>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</si>
  <si>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</si>
  <si>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</si>
  <si>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</si>
  <si>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</si>
  <si>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</si>
  <si>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</si>
  <si>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</si>
  <si>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</si>
  <si>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</si>
  <si>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</si>
  <si>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</si>
  <si>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</si>
  <si>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</si>
  <si>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</si>
  <si>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</si>
  <si>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</si>
  <si>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</si>
  <si>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</si>
  <si>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</si>
  <si>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</si>
  <si>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</si>
  <si>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</si>
  <si>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</si>
  <si>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</si>
  <si>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</si>
  <si>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</si>
  <si>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</si>
  <si>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</si>
  <si>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</si>
  <si>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</si>
  <si>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</si>
  <si>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</si>
  <si>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</si>
  <si>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</si>
  <si>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</si>
  <si>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</si>
  <si>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</si>
  <si>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</si>
  <si>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</si>
  <si>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</si>
  <si>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</si>
  <si>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</si>
  <si>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</si>
  <si>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</si>
  <si>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</si>
  <si>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</si>
  <si>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</si>
  <si>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</si>
  <si>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</si>
  <si>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</si>
  <si>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</si>
  <si>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</si>
  <si>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</si>
  <si>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</si>
  <si>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</si>
  <si>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</si>
  <si>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</si>
  <si>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</si>
  <si>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</si>
  <si>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</si>
  <si>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</si>
  <si>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</si>
  <si>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</si>
  <si>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</si>
  <si>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</si>
  <si>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</si>
  <si>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</si>
  <si>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</si>
  <si>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</si>
  <si>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</si>
  <si>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</si>
  <si>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</si>
  <si>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</si>
  <si>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</si>
  <si>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</si>
  <si>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</si>
  <si>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</si>
  <si>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</si>
  <si>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</si>
  <si>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</si>
  <si>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</si>
  <si>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</si>
  <si>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</si>
  <si>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</si>
  <si>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</si>
  <si>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</si>
  <si>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</si>
  <si>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</si>
  <si>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</si>
  <si>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</si>
  <si>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</si>
  <si>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</si>
  <si>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</si>
  <si>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</si>
  <si>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</si>
  <si>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</si>
  <si>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</si>
  <si>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</si>
  <si>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</si>
  <si>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</si>
  <si>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</si>
  <si>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</si>
  <si>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</si>
  <si>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</si>
  <si>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</si>
  <si>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</si>
  <si>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</si>
  <si>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</si>
  <si>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</si>
  <si>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</si>
  <si>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</si>
  <si>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</si>
  <si>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</si>
  <si>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</si>
  <si>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</si>
  <si>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</si>
  <si>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</si>
  <si>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</si>
  <si>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</si>
  <si>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</si>
  <si>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</si>
  <si>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</si>
  <si>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</si>
  <si>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</si>
  <si>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</si>
  <si>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</si>
  <si>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</si>
  <si>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</si>
  <si>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</si>
  <si>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</si>
  <si>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</si>
  <si>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</si>
  <si>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</si>
  <si>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</si>
  <si>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</si>
  <si>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</si>
  <si>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</si>
  <si>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</si>
  <si>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</si>
  <si>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</si>
  <si>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</si>
  <si>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</si>
  <si>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</si>
  <si>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</si>
  <si>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</si>
  <si>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</si>
  <si>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</si>
  <si>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</si>
  <si>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</si>
  <si>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</si>
  <si>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</si>
  <si>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</si>
  <si>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</si>
  <si>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</si>
  <si>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</si>
  <si>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</si>
  <si>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</si>
  <si>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</si>
  <si>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</si>
  <si>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</si>
  <si>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</si>
  <si>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</si>
  <si>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</si>
  <si>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</si>
  <si>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</si>
  <si>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</si>
  <si>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</si>
  <si>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</si>
  <si>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</si>
  <si>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</si>
  <si>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</si>
  <si>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</si>
  <si>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</si>
  <si>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</si>
  <si>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</si>
  <si>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</si>
  <si>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</si>
  <si>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</si>
  <si>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</si>
  <si>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</si>
  <si>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</si>
  <si>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</si>
  <si>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</si>
  <si>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</si>
  <si>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</si>
  <si>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</si>
  <si>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</si>
  <si>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</si>
  <si>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</si>
  <si>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</si>
  <si>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</si>
  <si>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</si>
  <si>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</si>
  <si>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</si>
  <si>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</si>
  <si>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</si>
  <si>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</si>
  <si>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</si>
  <si>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</si>
  <si>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</si>
  <si>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</si>
  <si>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</si>
  <si>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</si>
  <si>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</si>
  <si>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</si>
  <si>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</si>
  <si>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</si>
  <si>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</si>
  <si>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</si>
  <si>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</si>
  <si>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</si>
  <si>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</si>
  <si>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</si>
  <si>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</si>
  <si>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</si>
  <si>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</si>
  <si>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</si>
  <si>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</si>
  <si>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</si>
  <si>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</si>
  <si>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</si>
  <si>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</si>
  <si>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</si>
  <si>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</si>
  <si>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</si>
  <si>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</si>
  <si>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</si>
  <si>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</si>
  <si>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</si>
  <si>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</si>
  <si>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</si>
  <si>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</si>
  <si>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</si>
  <si>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</si>
  <si>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</si>
  <si>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</si>
  <si>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</si>
  <si>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</si>
  <si>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</si>
  <si>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</si>
  <si>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</si>
  <si>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</si>
  <si>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</si>
  <si>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</si>
  <si>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</si>
  <si>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</si>
  <si>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</si>
  <si>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</si>
  <si>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</si>
  <si>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</si>
  <si>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</si>
  <si>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</si>
  <si>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</si>
  <si>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</si>
  <si>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</si>
  <si>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</si>
  <si>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</si>
  <si>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</si>
  <si>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</si>
  <si>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</si>
  <si>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</si>
  <si>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</si>
  <si>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</si>
  <si>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</si>
  <si>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</si>
  <si>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</si>
  <si>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</si>
  <si>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</si>
  <si>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</si>
  <si>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</si>
  <si>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</si>
  <si>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</si>
  <si>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</si>
  <si>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</si>
  <si>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</si>
  <si>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</si>
  <si>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</si>
  <si>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</si>
  <si>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</si>
  <si>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</si>
  <si>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</si>
  <si>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</si>
  <si>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</si>
  <si>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</si>
  <si>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</si>
  <si>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</si>
  <si>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</si>
  <si>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</si>
  <si>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</si>
  <si>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</si>
  <si>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</si>
  <si>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</si>
  <si>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</si>
  <si>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</si>
  <si>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</si>
  <si>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</si>
  <si>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</si>
  <si>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</si>
  <si>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</si>
  <si>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</si>
  <si>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</si>
  <si>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</si>
  <si>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</si>
  <si>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</si>
  <si>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</si>
  <si>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</si>
  <si>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</si>
  <si>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</si>
  <si>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</si>
  <si>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</si>
  <si>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</si>
  <si>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</si>
  <si>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</si>
  <si>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</si>
  <si>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</si>
  <si>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</si>
  <si>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</si>
  <si>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</si>
  <si>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</si>
  <si>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</si>
  <si>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</si>
  <si>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</si>
  <si>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</si>
  <si>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</si>
  <si>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</si>
  <si>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</si>
  <si>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</si>
  <si>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</si>
  <si>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</si>
  <si>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</si>
  <si>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</si>
  <si>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</si>
  <si>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</si>
  <si>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</si>
  <si>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</si>
  <si>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</si>
  <si>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</si>
  <si>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</si>
  <si>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</si>
  <si>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</si>
  <si>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</si>
  <si>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</si>
  <si>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</si>
  <si>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</si>
  <si>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</si>
  <si>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</si>
  <si>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</si>
  <si>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</si>
  <si>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</si>
  <si>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</si>
  <si>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</si>
  <si>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</si>
  <si>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</si>
  <si>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</si>
  <si>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</si>
  <si>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</si>
  <si>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</si>
  <si>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</si>
  <si>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</si>
  <si>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</si>
  <si>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</si>
  <si>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</si>
  <si>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</si>
  <si>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</si>
  <si>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</si>
  <si>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</si>
  <si>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</si>
  <si>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</si>
  <si>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</si>
  <si>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</si>
  <si>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</si>
  <si>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</si>
  <si>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</si>
  <si>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</si>
  <si>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</si>
  <si>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</si>
  <si>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</si>
  <si>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</si>
  <si>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</si>
  <si>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</si>
  <si>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</si>
  <si>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</si>
  <si>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</si>
  <si>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</si>
  <si>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</si>
  <si>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</si>
  <si>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</si>
  <si>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</si>
  <si>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</si>
  <si>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</si>
  <si>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</si>
  <si>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</si>
  <si>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</si>
  <si>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</si>
  <si>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</si>
  <si>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</si>
  <si>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</si>
  <si>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</si>
  <si>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</si>
  <si>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</si>
  <si>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</si>
  <si>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</si>
  <si>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</si>
  <si>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</si>
  <si>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</si>
  <si>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</si>
  <si>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</si>
  <si>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</si>
  <si>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</si>
  <si>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</si>
  <si>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</si>
  <si>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</si>
  <si>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</si>
  <si>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</si>
  <si>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</si>
  <si>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</si>
  <si>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</si>
  <si>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</si>
  <si>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</si>
  <si>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</si>
  <si>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</si>
  <si>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</si>
  <si>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</si>
  <si>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</si>
  <si>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</si>
  <si>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</si>
  <si>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</si>
  <si>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</si>
  <si>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</si>
  <si>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</si>
  <si>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</si>
  <si>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</si>
  <si>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</si>
  <si>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</si>
  <si>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</si>
  <si>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</si>
  <si>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</si>
  <si>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</si>
  <si>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</si>
  <si>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</si>
  <si>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</si>
  <si>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</si>
  <si>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</si>
  <si>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</si>
  <si>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</si>
  <si>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</si>
  <si>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</si>
  <si>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</si>
  <si>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</si>
  <si>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</si>
  <si>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</si>
  <si>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</si>
  <si>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</si>
  <si>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</si>
  <si>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</si>
  <si>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</si>
  <si>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</si>
  <si>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</si>
  <si>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</si>
  <si>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</si>
  <si>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</si>
  <si>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</si>
  <si>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</si>
  <si>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</si>
  <si>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</si>
  <si>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</si>
  <si>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</si>
  <si>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</si>
  <si>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</si>
  <si>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</si>
  <si>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</si>
  <si>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</si>
  <si>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</si>
  <si>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</si>
  <si>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</si>
  <si>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</si>
  <si>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</si>
  <si>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</si>
  <si>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</si>
  <si>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</si>
  <si>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</si>
  <si>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</si>
  <si>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</si>
  <si>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</si>
  <si>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</si>
  <si>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</si>
  <si>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</si>
  <si>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</si>
  <si>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</si>
  <si>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</si>
  <si>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</si>
  <si>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</si>
  <si>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</si>
  <si>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</si>
  <si>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</si>
  <si>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</si>
  <si>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</si>
  <si>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</si>
  <si>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</si>
  <si>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</si>
  <si>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</si>
  <si>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</si>
  <si>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</si>
  <si>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</si>
  <si>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</si>
  <si>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</si>
  <si>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</si>
  <si>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</si>
  <si>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</si>
  <si>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</si>
  <si>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</si>
  <si>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</si>
  <si>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</si>
  <si>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</si>
  <si>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</si>
  <si>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</si>
  <si>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</si>
  <si>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</si>
  <si>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</si>
  <si>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</si>
  <si>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</si>
  <si>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</si>
  <si>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</si>
  <si>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</si>
  <si>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</si>
  <si>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</si>
  <si>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</si>
  <si>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</si>
  <si>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</si>
  <si>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</si>
  <si>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</si>
  <si>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</si>
  <si>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</si>
  <si>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</si>
  <si>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</si>
  <si>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</si>
  <si>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</si>
  <si>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</si>
  <si>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</si>
  <si>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</si>
  <si>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</si>
  <si>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</si>
  <si>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</si>
  <si>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</si>
  <si>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</si>
  <si>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</si>
  <si>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</si>
  <si>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</si>
  <si>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</si>
  <si>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</si>
  <si>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</si>
  <si>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</si>
  <si>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</si>
  <si>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</si>
  <si>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</si>
  <si>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</si>
  <si>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</si>
  <si>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</si>
  <si>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</si>
  <si>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</si>
  <si>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</si>
  <si>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</si>
  <si>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</si>
  <si>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</si>
  <si>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</si>
  <si>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</si>
  <si>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</si>
  <si>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</si>
  <si>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</si>
  <si>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</si>
  <si>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</si>
  <si>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</si>
  <si>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</si>
  <si>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</si>
  <si>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</si>
  <si>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</si>
  <si>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</si>
  <si>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</si>
  <si>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</si>
  <si>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</si>
  <si>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</si>
  <si>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</si>
  <si>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</si>
  <si>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</si>
  <si>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</si>
  <si>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</si>
  <si>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</si>
  <si>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</si>
  <si>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</si>
  <si>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</si>
  <si>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</si>
  <si>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</si>
  <si>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</si>
  <si>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</si>
  <si>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</si>
  <si>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</si>
  <si>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</si>
  <si>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</si>
  <si>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</si>
  <si>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</si>
  <si>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</si>
  <si>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</si>
  <si>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</si>
  <si>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</si>
  <si>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</si>
  <si>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</si>
  <si>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</si>
  <si>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</si>
  <si>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</si>
  <si>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</si>
  <si>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</si>
  <si>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</si>
  <si>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</si>
  <si>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</si>
  <si>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</si>
  <si>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</si>
  <si>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</si>
  <si>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</si>
  <si>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</si>
  <si>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</si>
  <si>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</si>
  <si>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</si>
  <si>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</si>
  <si>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</si>
  <si>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</si>
  <si>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</si>
  <si>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</si>
  <si>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</si>
  <si>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</si>
  <si>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</si>
  <si>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</si>
  <si>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</si>
  <si>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</si>
  <si>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</si>
  <si>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</si>
  <si>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</si>
  <si>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</si>
  <si>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</si>
  <si>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</si>
  <si>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</si>
  <si>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</si>
  <si>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</si>
  <si>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</si>
  <si>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</si>
  <si>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</si>
  <si>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</si>
  <si>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</si>
  <si>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</si>
  <si>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</si>
  <si>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</si>
  <si>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</si>
  <si>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</si>
  <si>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</si>
  <si>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</si>
  <si>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</si>
  <si>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</si>
  <si>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</si>
  <si>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</si>
  <si>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</si>
  <si>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</si>
  <si>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</si>
  <si>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</si>
  <si>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</si>
  <si>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</si>
  <si>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</si>
  <si>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</si>
  <si>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</si>
  <si>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</si>
  <si>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</si>
  <si>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</si>
  <si>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</si>
  <si>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</si>
  <si>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</si>
  <si>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</si>
  <si>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</si>
  <si>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</si>
  <si>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</si>
  <si>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</si>
  <si>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</si>
  <si>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</si>
  <si>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</si>
  <si>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</si>
  <si>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</si>
  <si>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</si>
  <si>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</si>
  <si>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</si>
  <si>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</si>
  <si>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</si>
  <si>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</si>
  <si>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</si>
  <si>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</si>
  <si>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</si>
  <si>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</si>
  <si>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</si>
  <si>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</si>
  <si>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</si>
  <si>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</si>
  <si>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</si>
  <si>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</si>
  <si>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</si>
  <si>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</si>
  <si>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</si>
  <si>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</si>
  <si>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</si>
  <si>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</si>
  <si>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</si>
  <si>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</si>
  <si>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</si>
  <si>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</si>
  <si>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</si>
  <si>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</si>
  <si>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</si>
  <si>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</si>
  <si>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</si>
  <si>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</si>
  <si>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</si>
  <si>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</si>
  <si>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</si>
  <si>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</si>
  <si>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</si>
  <si>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</si>
  <si>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</si>
  <si>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</si>
  <si>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</si>
  <si>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</si>
  <si>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</si>
  <si>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</si>
  <si>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</si>
  <si>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</si>
  <si>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</si>
  <si>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</si>
  <si>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</si>
  <si>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</si>
  <si>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</si>
  <si>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</si>
  <si>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</si>
  <si>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</si>
  <si>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</si>
  <si>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</si>
  <si>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</si>
  <si>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</si>
  <si>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</si>
  <si>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</si>
  <si>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</si>
  <si>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</si>
  <si>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</si>
  <si>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</si>
  <si>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</si>
  <si>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</si>
  <si>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</si>
  <si>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</si>
  <si>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</si>
  <si>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</si>
  <si>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</si>
  <si>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</si>
  <si>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</si>
  <si>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</si>
  <si>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</si>
  <si>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</si>
  <si>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</si>
  <si>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</si>
  <si>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</si>
  <si>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</si>
  <si>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</si>
  <si>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</si>
  <si>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</si>
  <si>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</si>
  <si>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</si>
  <si>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</si>
  <si>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</si>
  <si>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</si>
  <si>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</si>
  <si>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</si>
  <si>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</si>
  <si>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</si>
  <si>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</si>
  <si>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</si>
  <si>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</si>
  <si>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</si>
  <si>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</si>
  <si>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</si>
  <si>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</si>
  <si>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</si>
  <si>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</si>
  <si>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</si>
  <si>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</si>
  <si>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</si>
  <si>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</si>
  <si>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</si>
  <si>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</si>
  <si>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</si>
  <si>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</si>
  <si>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</si>
  <si>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</si>
  <si>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</si>
  <si>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</si>
  <si>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</si>
  <si>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</si>
  <si>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</si>
  <si>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</si>
  <si>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</si>
  <si>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</si>
  <si>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</si>
  <si>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</si>
  <si>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</si>
  <si>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</si>
  <si>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</si>
  <si>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</si>
  <si>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</si>
  <si>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</si>
  <si>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</si>
  <si>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</si>
  <si>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</si>
  <si>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</si>
  <si>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</si>
  <si>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</si>
  <si>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</si>
  <si>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</si>
  <si>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</si>
  <si>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</si>
  <si>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</si>
  <si>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</si>
  <si>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</si>
  <si>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</si>
  <si>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</si>
  <si>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</si>
  <si>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</si>
  <si>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</si>
  <si>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</si>
  <si>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</si>
  <si>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</si>
  <si>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</si>
  <si>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</si>
  <si>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</si>
  <si>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</si>
  <si>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</si>
  <si>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</si>
  <si>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</si>
  <si>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</si>
  <si>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</si>
  <si>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</si>
  <si>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</si>
  <si>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</si>
  <si>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</si>
  <si>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</si>
  <si>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</si>
  <si>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</si>
  <si>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</si>
  <si>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</si>
  <si>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</si>
  <si>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</si>
  <si>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</si>
  <si>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</si>
  <si>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</si>
  <si>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</si>
  <si>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</si>
  <si>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</si>
  <si>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</si>
  <si>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</si>
  <si>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</si>
  <si>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</si>
  <si>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</si>
  <si>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</si>
  <si>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</si>
  <si>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</si>
  <si>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</si>
  <si>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</si>
  <si>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</si>
  <si>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</si>
  <si>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</si>
  <si>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</si>
  <si>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</si>
  <si>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</si>
  <si>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</si>
  <si>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</si>
  <si>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</si>
  <si>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</si>
  <si>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</si>
  <si>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</si>
  <si>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</si>
  <si>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</si>
  <si>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</si>
  <si>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</si>
  <si>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</si>
  <si>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</si>
  <si>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</si>
  <si>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</si>
  <si>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</si>
  <si>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</si>
  <si>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</si>
  <si>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</si>
  <si>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</si>
  <si>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</si>
  <si>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</si>
  <si>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</si>
  <si>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</si>
  <si>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</si>
  <si>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</si>
  <si>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</si>
  <si>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</si>
  <si>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</si>
  <si>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</si>
  <si>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</si>
  <si>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</si>
  <si>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</si>
  <si>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</si>
  <si>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</si>
  <si>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</si>
  <si>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</si>
  <si>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</si>
  <si>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</si>
  <si>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</si>
  <si>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</si>
  <si>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</si>
  <si>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</si>
  <si>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</si>
  <si>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</si>
  <si>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</si>
  <si>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</si>
  <si>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</si>
  <si>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</si>
  <si>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</si>
  <si>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</si>
  <si>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</si>
  <si>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</si>
  <si>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</si>
  <si>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</si>
  <si>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</si>
  <si>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</si>
  <si>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</si>
  <si>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</si>
  <si>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</si>
  <si>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</si>
  <si>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</si>
  <si>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</si>
  <si>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</si>
  <si>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</si>
  <si>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</si>
  <si>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</si>
  <si>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</si>
  <si>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</si>
  <si>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</si>
  <si>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</si>
  <si>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</si>
  <si>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</si>
  <si>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</si>
  <si>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</si>
  <si>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</si>
  <si>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</si>
  <si>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</si>
  <si>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</si>
  <si>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</si>
  <si>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</si>
  <si>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</si>
  <si>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</si>
  <si>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</si>
  <si>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</si>
  <si>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</si>
  <si>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</si>
  <si>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</si>
  <si>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</si>
  <si>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</si>
  <si>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</si>
  <si>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</si>
  <si>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</si>
  <si>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</si>
  <si>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</si>
  <si>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</si>
  <si>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</si>
  <si>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</si>
  <si>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</si>
  <si>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</si>
  <si>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</si>
  <si>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</si>
  <si>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</si>
  <si>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</si>
  <si>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</si>
  <si>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</si>
  <si>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</si>
  <si>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</si>
  <si>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</si>
  <si>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</si>
  <si>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</si>
  <si>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</si>
  <si>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</si>
  <si>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</si>
  <si>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</si>
  <si>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</si>
  <si>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</si>
  <si>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</si>
  <si>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</si>
  <si>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</si>
  <si>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</si>
  <si>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</si>
  <si>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</si>
  <si>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</si>
  <si>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</si>
  <si>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</si>
  <si>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</si>
  <si>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</si>
  <si>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</si>
  <si>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</si>
  <si>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</si>
  <si>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</si>
  <si>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</si>
  <si>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</si>
  <si>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</si>
  <si>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</si>
  <si>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</si>
  <si>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</si>
  <si>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</si>
  <si>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</si>
  <si>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</si>
  <si>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</si>
  <si>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</si>
  <si>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</si>
  <si>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</si>
  <si>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</si>
  <si>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</si>
  <si>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</si>
  <si>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</si>
  <si>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</si>
  <si>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</si>
  <si>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</si>
  <si>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</si>
  <si>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</si>
  <si>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</si>
  <si>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</si>
  <si>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</si>
  <si>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</si>
  <si>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</si>
  <si>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</si>
  <si>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</si>
  <si>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</si>
  <si>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</si>
  <si>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</si>
  <si>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</si>
  <si>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</si>
  <si>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</si>
  <si>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</si>
  <si>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</si>
  <si>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</si>
  <si>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</si>
  <si>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</si>
  <si>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</si>
  <si>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</si>
  <si>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</si>
  <si>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</si>
  <si>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</si>
  <si>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</si>
  <si>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</si>
  <si>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</si>
  <si>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</si>
  <si>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</si>
  <si>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</si>
  <si>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</si>
  <si>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</si>
  <si>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</si>
  <si>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</si>
  <si>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</si>
  <si>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</si>
  <si>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</si>
  <si>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</si>
  <si>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</si>
  <si>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</si>
  <si>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</si>
  <si>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</si>
  <si>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</si>
  <si>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</si>
  <si>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</si>
  <si>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</si>
  <si>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</si>
  <si>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</si>
  <si>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</si>
  <si>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</si>
  <si>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</si>
  <si>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</si>
  <si>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</si>
  <si>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</si>
  <si>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</si>
  <si>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</si>
  <si>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</si>
  <si>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</si>
  <si>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</si>
  <si>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</si>
  <si>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</si>
  <si>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</si>
  <si>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</si>
  <si>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</si>
  <si>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</si>
  <si>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</si>
  <si>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</si>
  <si>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</si>
  <si>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</si>
  <si>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</si>
  <si>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</si>
  <si>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</si>
  <si>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</si>
  <si>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</si>
  <si>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</si>
  <si>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</si>
  <si>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</si>
  <si>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</si>
  <si>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</si>
  <si>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</si>
  <si>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</si>
  <si>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</si>
  <si>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</si>
  <si>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</si>
  <si>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</si>
  <si>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</si>
  <si>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</si>
  <si>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</si>
  <si>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</si>
  <si>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</si>
  <si>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</si>
  <si>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</si>
  <si>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</si>
  <si>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</si>
  <si>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</si>
  <si>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</si>
  <si>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</si>
  <si>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</si>
  <si>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</si>
  <si>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</si>
  <si>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</si>
  <si>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</si>
  <si>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</si>
  <si>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</si>
  <si>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</si>
  <si>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</si>
  <si>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</si>
  <si>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</si>
  <si>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</si>
  <si>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</si>
  <si>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</si>
  <si>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</si>
  <si>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</si>
  <si>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</si>
  <si>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</si>
  <si>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</si>
  <si>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</si>
  <si>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</si>
  <si>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</si>
  <si>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</si>
  <si>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</si>
  <si>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</si>
  <si>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</si>
  <si>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</si>
  <si>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</si>
  <si>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</si>
  <si>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</si>
  <si>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</si>
  <si>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</si>
  <si>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</si>
  <si>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</si>
  <si>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</si>
  <si>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</si>
  <si>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</si>
  <si>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</si>
  <si>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</si>
  <si>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</si>
  <si>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</si>
  <si>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</si>
  <si>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</si>
  <si>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</si>
  <si>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</si>
  <si>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</si>
  <si>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</si>
  <si>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</si>
  <si>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</si>
  <si>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</si>
  <si>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</si>
  <si>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</si>
  <si>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</si>
  <si>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</si>
  <si>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</si>
  <si>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</si>
  <si>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</si>
  <si>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</si>
  <si>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</si>
  <si>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</si>
  <si>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</si>
  <si>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</si>
  <si>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</si>
  <si>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</si>
  <si>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</si>
  <si>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</si>
  <si>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</si>
  <si>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</si>
  <si>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</si>
  <si>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</si>
  <si>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</si>
  <si>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</si>
  <si>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</si>
  <si>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</si>
  <si>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</si>
  <si>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</si>
  <si>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</si>
  <si>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</si>
  <si>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</si>
  <si>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</si>
  <si>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</si>
  <si>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</si>
  <si>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</si>
  <si>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</si>
  <si>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</si>
  <si>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</si>
  <si>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</si>
  <si>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</si>
  <si>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</si>
  <si>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</si>
  <si>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</si>
  <si>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</si>
  <si>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</si>
  <si>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</si>
  <si>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</si>
  <si>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</si>
  <si>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</si>
  <si>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</si>
  <si>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</si>
  <si>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</si>
  <si>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</si>
  <si>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</si>
  <si>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</si>
  <si>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</si>
  <si>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</si>
  <si>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</si>
  <si>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</si>
  <si>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</si>
  <si>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</si>
  <si>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</si>
  <si>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</si>
  <si>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</si>
  <si>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</si>
  <si>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</si>
  <si>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</si>
  <si>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</si>
  <si>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</si>
  <si>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</si>
  <si>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</si>
  <si>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</si>
  <si>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</si>
  <si>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</si>
  <si>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</si>
  <si>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</si>
  <si>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</si>
  <si>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</si>
  <si>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</si>
  <si>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</si>
  <si>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</si>
  <si>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</si>
  <si>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</si>
  <si>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</si>
  <si>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</si>
  <si>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</si>
  <si>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</si>
  <si>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</si>
  <si>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</si>
  <si>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</si>
  <si>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</si>
  <si>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</si>
  <si>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</si>
  <si>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</si>
  <si>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</si>
  <si>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</si>
  <si>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</si>
  <si>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</si>
  <si>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</si>
  <si>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</si>
  <si>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</si>
  <si>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</si>
  <si>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</si>
  <si>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</si>
  <si>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</si>
  <si>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</si>
  <si>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</si>
  <si>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</si>
  <si>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</si>
  <si>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</si>
  <si>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</si>
  <si>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</si>
  <si>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</si>
  <si>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</si>
  <si>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</si>
  <si>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</si>
  <si>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</si>
  <si>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</si>
  <si>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</si>
  <si>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</si>
  <si>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</si>
  <si>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</si>
  <si>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</si>
  <si>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</si>
  <si>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</si>
  <si>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</si>
  <si>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</si>
  <si>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</si>
  <si>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</si>
  <si>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</si>
  <si>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</si>
  <si>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</si>
  <si>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</si>
  <si>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</si>
  <si>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</si>
  <si>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</si>
  <si>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</si>
  <si>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</si>
  <si>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</si>
  <si>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</si>
  <si>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</si>
  <si>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</si>
  <si>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</si>
  <si>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</si>
  <si>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</si>
  <si>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</si>
  <si>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</si>
  <si>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</si>
  <si>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</si>
  <si>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</si>
  <si>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</si>
  <si>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</si>
  <si>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</si>
  <si>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</si>
  <si>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</si>
  <si>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</si>
  <si>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</si>
  <si>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</si>
  <si>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</si>
  <si>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</si>
  <si>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</si>
  <si>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</si>
  <si>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</si>
  <si>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</si>
  <si>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</si>
  <si>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</si>
  <si>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</si>
  <si>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</si>
  <si>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</si>
  <si>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</si>
  <si>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</si>
  <si>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</si>
  <si>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</si>
  <si>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</si>
  <si>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</si>
  <si>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</si>
  <si>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</si>
  <si>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</si>
  <si>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</si>
  <si>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</si>
  <si>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</si>
  <si>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</si>
  <si>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</si>
  <si>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</si>
  <si>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</si>
  <si>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</si>
  <si>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</si>
  <si>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</si>
  <si>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</si>
  <si>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</si>
  <si>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</si>
  <si>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</si>
  <si>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</si>
  <si>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</si>
  <si>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</si>
  <si>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</si>
  <si>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</si>
  <si>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</si>
  <si>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</si>
  <si>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</si>
  <si>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</si>
  <si>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</si>
  <si>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</si>
  <si>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</si>
  <si>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</si>
  <si>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</si>
  <si>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</si>
  <si>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</si>
  <si>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</si>
  <si>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</si>
  <si>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</si>
  <si>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</si>
  <si>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</si>
  <si>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</si>
  <si>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</si>
  <si>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</si>
  <si>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</si>
  <si>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</si>
  <si>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</si>
  <si>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</si>
  <si>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</si>
  <si>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</si>
  <si>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</si>
  <si>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</si>
  <si>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</si>
  <si>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</si>
  <si>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</si>
  <si>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</si>
  <si>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</si>
  <si>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</si>
  <si>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</si>
  <si>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</si>
  <si>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</si>
  <si>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</si>
  <si>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</si>
  <si>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</si>
  <si>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</si>
  <si>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</si>
  <si>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</si>
  <si>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</si>
  <si>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</si>
  <si>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</si>
  <si>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</si>
  <si>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</si>
  <si>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</si>
  <si>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</si>
  <si>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</si>
  <si>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</si>
  <si>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</si>
  <si>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</si>
  <si>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</si>
  <si>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</si>
  <si>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</si>
  <si>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</si>
  <si>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</si>
  <si>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</si>
  <si>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</si>
  <si>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</si>
  <si>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</si>
  <si>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</si>
  <si>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</si>
  <si>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</si>
  <si>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</si>
  <si>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</si>
  <si>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</si>
  <si>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</si>
  <si>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</si>
  <si>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</si>
  <si>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</si>
  <si>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</si>
  <si>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</si>
  <si>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</si>
  <si>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</si>
  <si>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</si>
  <si>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</si>
  <si>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</si>
  <si>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</si>
  <si>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</si>
  <si>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</si>
  <si>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</si>
  <si>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</si>
  <si>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</si>
  <si>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</si>
  <si>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</si>
  <si>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</si>
  <si>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</si>
  <si>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</si>
  <si>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</si>
  <si>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</si>
  <si>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</si>
  <si>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</si>
  <si>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</si>
  <si>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</si>
  <si>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</si>
  <si>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</si>
  <si>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</si>
  <si>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</si>
  <si>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</si>
  <si>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</si>
  <si>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</si>
  <si>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</si>
  <si>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</si>
  <si>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</si>
  <si>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</si>
  <si>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</si>
  <si>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</si>
  <si>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</si>
  <si>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</si>
  <si>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</si>
  <si>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</si>
  <si>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</si>
  <si>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</si>
  <si>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</si>
  <si>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</si>
  <si>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</si>
  <si>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</si>
  <si>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</si>
  <si>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</si>
  <si>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</si>
  <si>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</si>
  <si>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</si>
  <si>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</si>
  <si>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</si>
  <si>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</si>
  <si>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</si>
  <si>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</si>
  <si>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</si>
  <si>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</si>
  <si>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</si>
  <si>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</si>
  <si>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</si>
  <si>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</si>
  <si>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</si>
  <si>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</si>
  <si>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</si>
  <si>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</si>
  <si>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</si>
  <si>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</si>
  <si>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</si>
  <si>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</si>
  <si>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</si>
  <si>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</si>
  <si>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</si>
  <si>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</si>
  <si>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</si>
  <si>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</si>
  <si>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</si>
  <si>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</si>
  <si>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</si>
  <si>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</si>
  <si>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</si>
  <si>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</si>
  <si>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</si>
  <si>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</si>
  <si>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</si>
  <si>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</si>
  <si>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</si>
  <si>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</si>
  <si>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</si>
  <si>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</si>
  <si>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</si>
  <si>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</si>
  <si>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</si>
  <si>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</si>
  <si>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</si>
  <si>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</si>
  <si>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</si>
  <si>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</si>
  <si>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</si>
  <si>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</si>
  <si>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</si>
  <si>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</si>
  <si>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</si>
  <si>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</si>
  <si>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</si>
  <si>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</si>
  <si>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</si>
  <si>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</si>
  <si>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</si>
  <si>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</si>
  <si>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</si>
  <si>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</si>
  <si>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</si>
  <si>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</si>
  <si>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</si>
  <si>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</si>
  <si>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</si>
  <si>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</si>
  <si>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</si>
  <si>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</si>
  <si>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</si>
  <si>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</si>
  <si>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</si>
  <si>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</si>
  <si>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</si>
  <si>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</si>
  <si>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</si>
  <si>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</si>
  <si>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</si>
  <si>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</si>
  <si>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</si>
  <si>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</si>
  <si>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</si>
  <si>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</si>
  <si>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</si>
  <si>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</si>
  <si>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</si>
  <si>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</si>
  <si>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</si>
  <si>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</si>
  <si>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</si>
  <si>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</si>
  <si>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</si>
  <si>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</si>
  <si>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</si>
  <si>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</si>
  <si>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</si>
  <si>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</si>
  <si>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</si>
  <si>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</si>
  <si>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</si>
  <si>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</si>
  <si>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</si>
  <si>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</si>
  <si>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</si>
  <si>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</si>
  <si>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</si>
  <si>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</si>
  <si>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</si>
  <si>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</si>
  <si>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</si>
  <si>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</si>
  <si>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</si>
  <si>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</si>
  <si>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</si>
  <si>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</si>
  <si>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</si>
  <si>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</si>
  <si>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</si>
  <si>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</si>
  <si>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</si>
  <si>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</si>
  <si>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</si>
  <si>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</si>
  <si>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</si>
  <si>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</si>
  <si>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</si>
  <si>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</si>
  <si>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</si>
  <si>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</si>
  <si>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</si>
  <si>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</si>
  <si>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</si>
  <si>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</si>
  <si>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</si>
  <si>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</si>
  <si>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</si>
  <si>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</si>
  <si>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</si>
  <si>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</si>
  <si>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</si>
  <si>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</si>
  <si>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</si>
  <si>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</si>
  <si>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</si>
  <si>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</si>
  <si>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</si>
  <si>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</si>
  <si>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</si>
  <si>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</si>
  <si>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</si>
  <si>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</si>
  <si>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</si>
  <si>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</si>
  <si>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</si>
  <si>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</si>
  <si>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</si>
  <si>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</si>
  <si>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</si>
  <si>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</si>
  <si>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</si>
  <si>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</si>
  <si>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</si>
  <si>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</si>
  <si>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</si>
  <si>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</si>
  <si>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</si>
  <si>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</si>
  <si>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</si>
  <si>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</si>
  <si>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</si>
  <si>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</si>
  <si>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</si>
  <si>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</si>
  <si>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</si>
  <si>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</si>
  <si>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</si>
  <si>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</si>
  <si>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</si>
  <si>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</si>
  <si>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</si>
  <si>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</si>
  <si>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</si>
  <si>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</si>
  <si>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</si>
  <si>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</si>
  <si>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</si>
  <si>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</si>
  <si>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</si>
  <si>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</si>
  <si>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</si>
  <si>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</si>
  <si>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</si>
  <si>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</si>
  <si>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</si>
  <si>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</si>
  <si>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</si>
  <si>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</si>
  <si>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</si>
  <si>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</si>
  <si>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</si>
  <si>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</si>
  <si>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</si>
  <si>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</si>
  <si>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</si>
  <si>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</si>
  <si>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</si>
  <si>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</si>
  <si>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</si>
  <si>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</si>
  <si>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</si>
  <si>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</si>
  <si>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</si>
  <si>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</si>
  <si>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</si>
  <si>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</si>
  <si>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</si>
  <si>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</si>
  <si>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</si>
  <si>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</si>
  <si>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</si>
  <si>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</si>
  <si>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</si>
  <si>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</si>
  <si>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</si>
  <si>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</si>
  <si>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</si>
  <si>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</si>
  <si>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</si>
  <si>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</si>
  <si>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</si>
  <si>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</si>
  <si>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</si>
  <si>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</si>
  <si>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</si>
  <si>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</si>
  <si>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</si>
  <si>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</si>
  <si>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</si>
  <si>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</si>
  <si>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</si>
  <si>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</si>
  <si>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</si>
  <si>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</si>
  <si>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</si>
  <si>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</si>
  <si>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</si>
  <si>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</si>
  <si>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</si>
  <si>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</si>
  <si>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</si>
  <si>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</si>
  <si>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</si>
  <si>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</si>
  <si>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</si>
  <si>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</si>
  <si>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</si>
  <si>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</si>
  <si>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</si>
  <si>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</si>
  <si>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</si>
  <si>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</si>
  <si>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</si>
  <si>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</si>
  <si>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</si>
  <si>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</si>
  <si>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</si>
  <si>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</si>
  <si>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</si>
  <si>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</si>
  <si>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</si>
  <si>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</si>
  <si>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</si>
  <si>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</si>
  <si>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</si>
  <si>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</si>
  <si>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</si>
  <si>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</si>
  <si>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</si>
  <si>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</si>
  <si>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</si>
  <si>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</si>
  <si>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</si>
  <si>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</si>
  <si>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</si>
  <si>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</si>
  <si>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</si>
  <si>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</si>
  <si>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</si>
  <si>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</si>
  <si>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</si>
  <si>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</si>
  <si>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</si>
  <si>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</si>
  <si>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</si>
  <si>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</si>
  <si>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</si>
  <si>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</si>
  <si>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</si>
  <si>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</si>
  <si>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</si>
  <si>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</si>
  <si>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</si>
  <si>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</si>
  <si>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</si>
  <si>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</si>
  <si>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</si>
  <si>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</si>
  <si>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</si>
  <si>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</si>
  <si>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</si>
  <si>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</si>
  <si>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</si>
  <si>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</si>
  <si>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</si>
  <si>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</si>
  <si>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</si>
  <si>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</si>
  <si>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</si>
  <si>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</si>
  <si>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</si>
  <si>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</si>
  <si>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</si>
  <si>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</si>
  <si>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</si>
  <si>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</si>
  <si>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</si>
  <si>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</si>
  <si>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</si>
  <si>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</si>
  <si>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</si>
  <si>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</si>
  <si>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</si>
  <si>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</si>
  <si>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</si>
  <si>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</si>
  <si>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</si>
  <si>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</si>
  <si>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</si>
  <si>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</si>
  <si>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</si>
  <si>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</si>
  <si>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</si>
  <si>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</si>
  <si>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</si>
  <si>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</si>
  <si>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</si>
  <si>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</si>
  <si>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</si>
  <si>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</si>
  <si>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</si>
  <si>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</si>
  <si>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</si>
  <si>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</si>
  <si>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</si>
  <si>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</si>
  <si>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</si>
  <si>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</si>
  <si>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</si>
  <si>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</si>
  <si>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</si>
  <si>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</si>
  <si>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</si>
  <si>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</si>
  <si>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</si>
  <si>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</si>
  <si>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</si>
  <si>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</si>
  <si>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</si>
  <si>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</si>
  <si>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</si>
  <si>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</si>
  <si>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</si>
  <si>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</si>
  <si>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</si>
  <si>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</si>
  <si>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</si>
  <si>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</si>
  <si>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</si>
  <si>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</si>
  <si>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</si>
  <si>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</si>
  <si>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</si>
  <si>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</si>
  <si>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</si>
  <si>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</si>
  <si>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</si>
  <si>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</si>
  <si>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</si>
  <si>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</si>
  <si>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</si>
  <si>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</si>
  <si>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</si>
  <si>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</si>
  <si>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</si>
  <si>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</si>
  <si>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</si>
  <si>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</si>
  <si>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</si>
  <si>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</si>
  <si>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</si>
  <si>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</si>
  <si>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</si>
  <si>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</si>
  <si>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</si>
  <si>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</si>
  <si>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</si>
  <si>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</si>
  <si>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</si>
  <si>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</si>
  <si>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</si>
  <si>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</si>
  <si>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</si>
  <si>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</si>
  <si>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</si>
  <si>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</si>
  <si>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</si>
  <si>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</si>
  <si>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</si>
  <si>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</si>
  <si>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</si>
  <si>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</si>
  <si>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</si>
  <si>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</si>
  <si>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</si>
  <si>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</si>
  <si>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</si>
  <si>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</si>
  <si>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</si>
  <si>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</si>
  <si>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</si>
  <si>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</si>
  <si>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</si>
  <si>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</si>
  <si>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</si>
  <si>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</si>
  <si>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</si>
  <si>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</si>
  <si>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</si>
  <si>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</si>
  <si>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</si>
  <si>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</si>
  <si>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</si>
  <si>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</si>
  <si>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</si>
  <si>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</si>
  <si>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</si>
  <si>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</si>
  <si>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</si>
  <si>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</si>
  <si>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</si>
  <si>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</si>
  <si>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</si>
  <si>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</si>
  <si>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</si>
  <si>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</si>
  <si>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</si>
  <si>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</si>
  <si>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</si>
  <si>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</si>
  <si>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</si>
  <si>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</si>
  <si>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</si>
  <si>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</si>
  <si>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</si>
  <si>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</si>
  <si>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</si>
  <si>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</si>
  <si>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</si>
  <si>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</si>
  <si>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</si>
  <si>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</si>
  <si>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</si>
  <si>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</si>
  <si>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</si>
  <si>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</si>
  <si>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</si>
  <si>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</si>
  <si>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</si>
  <si>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</si>
  <si>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</si>
  <si>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</si>
  <si>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</si>
  <si>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</si>
  <si>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</si>
  <si>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</si>
  <si>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</si>
  <si>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</si>
  <si>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</si>
  <si>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</si>
  <si>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</si>
  <si>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</si>
  <si>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</si>
  <si>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</si>
  <si>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</si>
  <si>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</si>
  <si>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</si>
  <si>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</si>
  <si>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</si>
  <si>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</si>
  <si>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</si>
  <si>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</si>
  <si>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</si>
  <si>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</si>
  <si>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</si>
  <si>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</si>
  <si>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</si>
  <si>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</si>
  <si>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</si>
  <si>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</si>
  <si>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</si>
  <si>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</si>
  <si>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</si>
  <si>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</si>
  <si>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</si>
  <si>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</si>
  <si>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</si>
  <si>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</si>
  <si>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</si>
  <si>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</si>
  <si>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</si>
  <si>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</si>
  <si>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</si>
  <si>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</si>
  <si>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</si>
  <si>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</si>
  <si>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</si>
  <si>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</si>
  <si>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</si>
  <si>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</si>
  <si>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</si>
  <si>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</si>
  <si>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</si>
  <si>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</si>
  <si>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</si>
  <si>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</si>
  <si>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</si>
  <si>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</si>
  <si>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</si>
  <si>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</si>
  <si>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</si>
  <si>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</si>
  <si>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</si>
  <si>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</si>
  <si>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</si>
  <si>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</si>
  <si>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</si>
  <si>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</si>
  <si>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</si>
  <si>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</si>
  <si>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</si>
  <si>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</si>
  <si>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</si>
  <si>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</si>
  <si>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</si>
  <si>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</si>
  <si>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</si>
  <si>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</si>
  <si>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</si>
  <si>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</si>
  <si>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</si>
  <si>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</si>
  <si>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</si>
  <si>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</si>
  <si>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</si>
  <si>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</si>
  <si>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</si>
  <si>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</si>
  <si>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</si>
  <si>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</si>
  <si>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</si>
  <si>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</si>
  <si>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</si>
  <si>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</si>
  <si>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</si>
  <si>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</si>
  <si>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</si>
  <si>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</si>
  <si>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</si>
  <si>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</si>
  <si>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</si>
  <si>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</si>
  <si>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</si>
  <si>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</si>
  <si>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</si>
  <si>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</si>
  <si>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</si>
  <si>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</si>
  <si>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</si>
  <si>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</si>
  <si>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</si>
  <si>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</si>
  <si>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</si>
  <si>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</si>
  <si>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</si>
  <si>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</si>
  <si>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</si>
  <si>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</si>
  <si>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</si>
  <si>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</si>
  <si>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</si>
  <si>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</si>
  <si>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</si>
  <si>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</si>
  <si>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</si>
  <si>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</si>
  <si>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</si>
  <si>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</si>
  <si>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</si>
  <si>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</si>
  <si>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</si>
  <si>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</si>
  <si>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</si>
  <si>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</si>
  <si>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</si>
  <si>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</si>
  <si>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</si>
  <si>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</si>
  <si>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</si>
  <si>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</si>
  <si>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</si>
  <si>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</si>
  <si>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</si>
  <si>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</si>
  <si>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</si>
  <si>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</si>
  <si>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</si>
  <si>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</si>
  <si>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</si>
  <si>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</si>
  <si>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</si>
  <si>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</si>
  <si>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</si>
  <si>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</si>
  <si>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</si>
  <si>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</si>
  <si>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</si>
  <si>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</si>
  <si>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</si>
  <si>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</si>
  <si>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</si>
  <si>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</si>
  <si>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</si>
  <si>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</si>
  <si>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</si>
  <si>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</si>
  <si>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</si>
  <si>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</si>
  <si>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</si>
  <si>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</si>
  <si>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</si>
  <si>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</si>
  <si>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</si>
  <si>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</si>
  <si>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</si>
  <si>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</si>
  <si>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</si>
  <si>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</si>
  <si>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</si>
  <si>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</si>
  <si>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</si>
  <si>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</si>
  <si>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</si>
  <si>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</si>
  <si>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</si>
  <si>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</si>
  <si>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</si>
  <si>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</si>
  <si>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</si>
  <si>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</si>
  <si>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</si>
  <si>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</si>
  <si>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</si>
  <si>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</si>
  <si>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</si>
  <si>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</si>
  <si>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</si>
  <si>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</si>
  <si>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</si>
  <si>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</si>
  <si>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</si>
  <si>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</si>
  <si>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</si>
  <si>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</si>
  <si>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</si>
  <si>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</si>
  <si>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</si>
  <si>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</si>
  <si>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</si>
  <si>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</si>
  <si>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</si>
  <si>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</si>
  <si>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</si>
  <si>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</si>
  <si>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</si>
  <si>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</si>
  <si>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</si>
  <si>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</si>
  <si>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</si>
  <si>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</si>
  <si>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</si>
  <si>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</si>
  <si>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</si>
  <si>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</si>
  <si>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</si>
  <si>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</si>
  <si>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</si>
  <si>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</si>
  <si>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</si>
  <si>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</si>
  <si>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</si>
  <si>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</si>
  <si>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</si>
  <si>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</si>
  <si>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</si>
  <si>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</si>
  <si>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</si>
  <si>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</si>
  <si>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</si>
  <si>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</si>
  <si>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</si>
  <si>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</si>
  <si>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</si>
  <si>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</si>
  <si>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</si>
  <si>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</si>
  <si>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</si>
  <si>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</si>
  <si>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</si>
  <si>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</si>
  <si>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</si>
  <si>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</si>
  <si>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</si>
  <si>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</si>
  <si>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</si>
  <si>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</si>
  <si>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</si>
  <si>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</si>
  <si>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</si>
  <si>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</si>
  <si>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</si>
  <si>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</si>
  <si>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</si>
  <si>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</si>
  <si>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</si>
  <si>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</si>
  <si>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</si>
  <si>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</si>
  <si>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</si>
  <si>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</si>
  <si>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</si>
  <si>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</si>
  <si>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</si>
  <si>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</si>
  <si>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</si>
  <si>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</si>
  <si>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</si>
  <si>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</si>
  <si>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</si>
  <si>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</si>
  <si>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</si>
  <si>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</si>
  <si>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</si>
  <si>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</si>
  <si>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</si>
  <si>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</si>
  <si>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</si>
  <si>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</si>
  <si>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</si>
  <si>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</si>
  <si>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</si>
  <si>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</si>
  <si>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</si>
  <si>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</si>
  <si>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</si>
  <si>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</si>
  <si>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</si>
  <si>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</si>
  <si>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</si>
  <si>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</si>
  <si>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</si>
  <si>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</si>
  <si>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</si>
  <si>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</si>
  <si>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</si>
  <si>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</si>
  <si>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</si>
  <si>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</si>
  <si>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</si>
  <si>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</si>
  <si>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</si>
  <si>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</si>
  <si>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</si>
  <si>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</si>
  <si>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</si>
  <si>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</si>
  <si>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</si>
  <si>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</si>
  <si>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</si>
  <si>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</si>
  <si>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</si>
  <si>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</si>
  <si>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</si>
  <si>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</si>
  <si>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</si>
  <si>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</si>
  <si>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</si>
  <si>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</si>
  <si>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</si>
  <si>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</si>
  <si>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</si>
  <si>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</si>
  <si>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</si>
  <si>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</si>
  <si>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</si>
  <si>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</si>
  <si>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</si>
  <si>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</si>
  <si>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</si>
  <si>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</si>
  <si>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</si>
  <si>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</si>
  <si>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</si>
  <si>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</si>
  <si>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</si>
  <si>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</si>
  <si>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</si>
  <si>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</si>
  <si>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</si>
  <si>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</si>
  <si>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</si>
  <si>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</si>
  <si>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</si>
  <si>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</si>
  <si>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</si>
  <si>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</si>
  <si>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</si>
  <si>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</si>
  <si>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</si>
  <si>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</si>
  <si>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</si>
  <si>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</si>
  <si>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</si>
  <si>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</si>
  <si>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</si>
  <si>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</si>
  <si>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</si>
  <si>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</si>
  <si>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</si>
  <si>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</si>
  <si>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</si>
  <si>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</si>
  <si>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</si>
  <si>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</si>
  <si>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</si>
  <si>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</si>
  <si>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</si>
  <si>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</si>
  <si>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</si>
  <si>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</si>
  <si>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</si>
  <si>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</si>
  <si>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</si>
  <si>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</si>
  <si>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</si>
  <si>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</si>
  <si>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</si>
  <si>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</si>
  <si>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</si>
  <si>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</si>
  <si>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</si>
  <si>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</si>
  <si>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</si>
  <si>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</si>
  <si>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</si>
  <si>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</si>
  <si>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</si>
  <si>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</si>
  <si>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</si>
  <si>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</si>
  <si>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</si>
  <si>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</si>
  <si>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</si>
  <si>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</si>
  <si>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</si>
  <si>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</si>
  <si>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</si>
  <si>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</si>
  <si>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</si>
  <si>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</si>
  <si>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</si>
  <si>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</si>
  <si>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</si>
  <si>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</si>
  <si>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</si>
  <si>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</si>
  <si>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</si>
  <si>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</si>
  <si>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</si>
  <si>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</si>
  <si>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</si>
  <si>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</si>
  <si>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</si>
  <si>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</si>
  <si>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</si>
  <si>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</si>
  <si>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</si>
  <si>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</si>
  <si>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</si>
  <si>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</si>
  <si>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</si>
  <si>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</si>
  <si>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</si>
  <si>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</si>
  <si>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</si>
  <si>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</si>
  <si>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</si>
  <si>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</si>
  <si>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</si>
  <si>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</si>
  <si>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</si>
  <si>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</si>
  <si>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</si>
  <si>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</si>
  <si>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</si>
  <si>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</si>
  <si>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</si>
  <si>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</si>
  <si>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</si>
  <si>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</si>
  <si>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</si>
  <si>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</si>
  <si>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</si>
  <si>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</si>
  <si>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</si>
  <si>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</si>
  <si>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</si>
  <si>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</si>
  <si>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</si>
  <si>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</si>
  <si>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</si>
  <si>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</si>
  <si>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</si>
  <si>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</si>
  <si>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</si>
  <si>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</si>
  <si>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</si>
  <si>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</si>
  <si>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</si>
  <si>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</si>
  <si>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</si>
  <si>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</si>
  <si>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</si>
  <si>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</si>
  <si>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</si>
  <si>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</si>
  <si>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</si>
  <si>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</si>
  <si>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</si>
  <si>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</si>
  <si>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</si>
  <si>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</si>
  <si>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</si>
  <si>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</si>
  <si>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</si>
  <si>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</si>
  <si>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</si>
  <si>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</si>
  <si>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</si>
  <si>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</si>
  <si>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</si>
  <si>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</si>
  <si>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</si>
  <si>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</si>
  <si>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</si>
  <si>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</si>
  <si>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</si>
  <si>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</si>
  <si>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</si>
  <si>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</si>
  <si>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</si>
  <si>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</si>
  <si>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</si>
  <si>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</si>
  <si>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</si>
  <si>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</si>
  <si>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</si>
  <si>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</si>
  <si>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</si>
  <si>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</si>
  <si>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</si>
  <si>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</si>
  <si>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</si>
  <si>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</si>
  <si>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</si>
  <si>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</si>
  <si>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</si>
  <si>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</si>
  <si>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</si>
  <si>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</si>
  <si>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</si>
  <si>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</si>
  <si>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</si>
  <si>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</si>
  <si>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</si>
  <si>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</si>
  <si>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</si>
  <si>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</si>
  <si>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</si>
  <si>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</si>
  <si>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</si>
  <si>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</si>
  <si>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</si>
  <si>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</si>
  <si>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</si>
  <si>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</si>
  <si>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</si>
  <si>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</si>
  <si>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</si>
  <si>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</si>
  <si>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</si>
  <si>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</si>
  <si>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</si>
  <si>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</si>
  <si>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</si>
  <si>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</si>
  <si>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</si>
  <si>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</si>
  <si>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</si>
  <si>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</si>
  <si>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</si>
  <si>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</si>
  <si>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</si>
  <si>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</si>
  <si>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</si>
  <si>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</si>
  <si>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</si>
  <si>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</si>
  <si>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</si>
  <si>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</si>
  <si>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</si>
  <si>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</si>
  <si>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</si>
  <si>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</si>
  <si>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</si>
  <si>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</si>
  <si>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</si>
  <si>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</si>
  <si>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</si>
  <si>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</si>
  <si>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</si>
  <si>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</si>
  <si>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</si>
  <si>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</si>
  <si>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</si>
  <si>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</si>
  <si>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</si>
  <si>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</si>
  <si>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</si>
  <si>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</si>
  <si>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</si>
  <si>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</si>
  <si>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</si>
  <si>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</si>
  <si>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</si>
  <si>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</si>
  <si>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</si>
  <si>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</si>
  <si>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</si>
  <si>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</si>
  <si>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</si>
  <si>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</si>
  <si>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</si>
  <si>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</si>
  <si>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</si>
  <si>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</si>
  <si>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</si>
  <si>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</si>
  <si>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</si>
  <si>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</si>
  <si>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</si>
  <si>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</si>
  <si>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</si>
  <si>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</si>
  <si>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</si>
  <si>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</si>
  <si>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</si>
  <si>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</si>
  <si>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</si>
  <si>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</si>
  <si>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</si>
  <si>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</si>
  <si>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</si>
  <si>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</si>
  <si>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</si>
  <si>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</si>
  <si>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</si>
  <si>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</si>
  <si>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</si>
  <si>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</si>
  <si>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</si>
  <si>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</si>
  <si>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</si>
  <si>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</si>
  <si>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</si>
  <si>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</si>
  <si>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</si>
  <si>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</si>
  <si>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</si>
  <si>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</si>
  <si>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</si>
  <si>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</si>
  <si>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</si>
  <si>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</si>
  <si>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</si>
  <si>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</si>
  <si>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</si>
  <si>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</si>
  <si>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</si>
  <si>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</si>
  <si>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</si>
  <si>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</si>
  <si>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</si>
  <si>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</si>
  <si>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</si>
  <si>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</si>
  <si>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</si>
  <si>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</si>
  <si>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</si>
  <si>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</si>
  <si>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</si>
  <si>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</si>
  <si>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</si>
  <si>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</si>
  <si>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</si>
  <si>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</si>
  <si>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</si>
  <si>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</si>
  <si>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</si>
  <si>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</si>
  <si>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</si>
  <si>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</si>
  <si>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</si>
  <si>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</si>
  <si>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</si>
  <si>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</si>
  <si>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</si>
  <si>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</si>
  <si>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</si>
  <si>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</si>
  <si>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</si>
  <si>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</si>
  <si>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</si>
  <si>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</si>
  <si>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</si>
  <si>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</si>
  <si>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</si>
  <si>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</si>
  <si>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</si>
  <si>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</si>
  <si>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</si>
  <si>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</si>
  <si>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</si>
  <si>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</si>
  <si>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</si>
  <si>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</si>
  <si>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</si>
  <si>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</si>
  <si>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</si>
  <si>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</si>
  <si>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</si>
  <si>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</si>
  <si>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</si>
  <si>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</si>
  <si>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</si>
  <si>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</si>
  <si>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</si>
  <si>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</si>
  <si>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</si>
  <si>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</si>
  <si>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</si>
  <si>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</si>
  <si>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</si>
  <si>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</si>
  <si>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</si>
  <si>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</si>
  <si>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</si>
  <si>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</si>
  <si>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</si>
  <si>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</si>
  <si>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</si>
  <si>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</si>
  <si>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</si>
  <si>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</si>
  <si>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</si>
  <si>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</si>
  <si>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</si>
  <si>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</si>
  <si>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</si>
  <si>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</si>
  <si>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</si>
  <si>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</si>
  <si>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</si>
  <si>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</si>
  <si>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</si>
  <si>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</si>
  <si>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</si>
  <si>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</si>
  <si>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</si>
  <si>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</si>
  <si>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</si>
  <si>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</si>
  <si>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</si>
  <si>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</si>
  <si>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</si>
  <si>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</si>
  <si>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</si>
  <si>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</si>
  <si>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</si>
  <si>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</si>
  <si>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</si>
  <si>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</si>
  <si>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</si>
  <si>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</si>
  <si>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</si>
  <si>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</si>
  <si>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</si>
  <si>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</si>
  <si>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</si>
  <si>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</si>
  <si>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</si>
  <si>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</si>
  <si>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</si>
  <si>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</si>
  <si>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</si>
  <si>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</si>
  <si>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</si>
  <si>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</si>
  <si>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</si>
  <si>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</si>
  <si>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</si>
  <si>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</si>
  <si>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</si>
  <si>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</si>
  <si>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</si>
  <si>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</si>
  <si>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</si>
  <si>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</si>
  <si>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</si>
  <si>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</si>
  <si>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</si>
  <si>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</si>
  <si>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</si>
  <si>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</si>
  <si>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</si>
  <si>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</si>
  <si>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</si>
  <si>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</si>
  <si>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</si>
  <si>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</si>
  <si>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</si>
  <si>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</si>
  <si>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</si>
  <si>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</si>
  <si>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</si>
  <si>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</si>
  <si>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</si>
  <si>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</si>
  <si>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</si>
  <si>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</si>
  <si>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</si>
  <si>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</si>
  <si>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</si>
  <si>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</si>
  <si>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</si>
  <si>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</si>
  <si>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</si>
  <si>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</si>
  <si>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</si>
  <si>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</si>
  <si>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</si>
  <si>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</si>
  <si>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</si>
  <si>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</si>
  <si>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</si>
  <si>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</si>
  <si>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</si>
  <si>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</si>
  <si>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</si>
  <si>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</si>
  <si>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</si>
  <si>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</si>
  <si>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</si>
  <si>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</si>
  <si>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</si>
  <si>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</si>
  <si>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</si>
  <si>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</si>
  <si>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</si>
  <si>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</si>
  <si>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</si>
  <si>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</si>
  <si>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</si>
  <si>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</si>
  <si>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</si>
  <si>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</si>
  <si>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</si>
  <si>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</si>
  <si>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</si>
  <si>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</si>
  <si>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</si>
  <si>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</si>
  <si>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</si>
  <si>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</si>
  <si>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</si>
  <si>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</si>
  <si>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</si>
  <si>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</si>
  <si>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</si>
  <si>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</si>
  <si>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</si>
  <si>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</si>
  <si>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</si>
  <si>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</si>
  <si>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</si>
  <si>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</si>
  <si>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</si>
  <si>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</si>
  <si>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</si>
  <si>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</si>
  <si>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</si>
  <si>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</si>
  <si>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</si>
  <si>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</si>
  <si>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</si>
  <si>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</si>
  <si>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</si>
  <si>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</si>
  <si>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</si>
  <si>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</si>
  <si>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</si>
  <si>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</si>
  <si>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</si>
  <si>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</si>
  <si>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</si>
  <si>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</si>
  <si>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</si>
  <si>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</si>
  <si>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</si>
  <si>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</si>
  <si>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</si>
  <si>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</si>
  <si>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</si>
  <si>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</si>
  <si>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</si>
  <si>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</si>
  <si>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</si>
  <si>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</si>
  <si>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</si>
  <si>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</si>
  <si>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</si>
  <si>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</si>
  <si>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</si>
  <si>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</si>
  <si>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</si>
  <si>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</si>
  <si>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</si>
  <si>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</si>
  <si>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</si>
  <si>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</si>
  <si>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</si>
  <si>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</si>
  <si>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</si>
  <si>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</si>
  <si>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</si>
  <si>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</si>
  <si>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</si>
  <si>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</si>
  <si>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</si>
  <si>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</si>
  <si>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</si>
  <si>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</si>
  <si>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</si>
  <si>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</si>
  <si>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</si>
  <si>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</si>
  <si>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</si>
  <si>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</si>
  <si>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</si>
  <si>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</si>
  <si>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</si>
  <si>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</si>
  <si>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</si>
  <si>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</si>
  <si>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</si>
  <si>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</si>
  <si>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</si>
  <si>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</si>
  <si>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</si>
  <si>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</si>
  <si>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</si>
  <si>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</si>
  <si>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</si>
  <si>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</si>
  <si>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</si>
  <si>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</si>
  <si>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</si>
  <si>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</si>
  <si>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</si>
  <si>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</si>
  <si>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</si>
  <si>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</si>
  <si>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</si>
  <si>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</si>
  <si>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</si>
  <si>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</si>
  <si>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</si>
  <si>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</si>
  <si>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</si>
  <si>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</si>
  <si>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</si>
  <si>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</si>
  <si>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</si>
  <si>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</si>
  <si>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</si>
  <si>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</si>
  <si>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</si>
  <si>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</si>
  <si>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</si>
  <si>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</si>
  <si>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</si>
  <si>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</si>
  <si>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</si>
  <si>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</si>
  <si>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</si>
  <si>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</si>
  <si>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</si>
  <si>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</si>
  <si>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</si>
  <si>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</si>
  <si>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</si>
  <si>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</si>
  <si>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</si>
  <si>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</si>
  <si>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</si>
  <si>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</si>
  <si>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</si>
  <si>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</si>
  <si>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</si>
  <si>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</si>
  <si>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</si>
  <si>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</si>
  <si>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</si>
  <si>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</si>
  <si>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</si>
  <si>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</si>
  <si>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</si>
  <si>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</si>
  <si>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</si>
  <si>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</si>
  <si>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</si>
  <si>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</si>
  <si>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</si>
  <si>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</si>
  <si>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</si>
  <si>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</si>
  <si>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</si>
  <si>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</si>
  <si>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</si>
  <si>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</si>
  <si>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</si>
  <si>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</si>
  <si>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</si>
  <si>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</si>
  <si>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</si>
  <si>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</si>
  <si>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</si>
  <si>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</si>
  <si>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</si>
  <si>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</si>
  <si>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</si>
  <si>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</si>
  <si>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</si>
  <si>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</si>
  <si>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</si>
  <si>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</si>
  <si>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</si>
  <si>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</si>
  <si>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</si>
  <si>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</si>
  <si>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</si>
  <si>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</si>
  <si>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</si>
  <si>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</si>
  <si>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</si>
  <si>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</si>
  <si>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</si>
  <si>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</si>
  <si>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</si>
  <si>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</si>
  <si>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</si>
  <si>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</si>
  <si>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</si>
  <si>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</si>
  <si>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</si>
  <si>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</si>
  <si>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</si>
  <si>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</si>
  <si>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</si>
  <si>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</si>
  <si>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</si>
  <si>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</si>
  <si>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</si>
  <si>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</si>
  <si>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</si>
  <si>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</si>
  <si>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</si>
  <si>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</si>
  <si>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</si>
  <si>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</si>
  <si>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</si>
  <si>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</si>
  <si>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</si>
  <si>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</si>
  <si>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</si>
  <si>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</si>
  <si>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</si>
  <si>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</si>
  <si>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</si>
  <si>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</si>
  <si>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</si>
  <si>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</si>
  <si>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</si>
  <si>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</si>
  <si>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</si>
  <si>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</si>
  <si>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</si>
  <si>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</si>
  <si>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</si>
  <si>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</si>
  <si>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</si>
  <si>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</si>
  <si>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</si>
  <si>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</si>
  <si>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</si>
  <si>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</si>
  <si>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</si>
  <si>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</si>
  <si>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</si>
  <si>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</si>
  <si>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</si>
  <si>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</si>
  <si>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</si>
  <si>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</si>
  <si>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</si>
  <si>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</si>
  <si>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</si>
  <si>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</si>
  <si>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</si>
  <si>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</si>
  <si>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</si>
  <si>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</si>
  <si>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</si>
  <si>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</si>
  <si>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</si>
  <si>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</si>
  <si>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</si>
  <si>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</si>
  <si>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</si>
  <si>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</si>
  <si>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</si>
  <si>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</si>
  <si>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</si>
  <si>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</si>
  <si>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</si>
  <si>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</si>
  <si>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</si>
  <si>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</si>
  <si>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</si>
  <si>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</si>
  <si>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</si>
  <si>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</si>
  <si>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</si>
  <si>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</si>
  <si>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</si>
  <si>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</si>
  <si>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</si>
  <si>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</si>
  <si>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</si>
  <si>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</si>
  <si>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</si>
  <si>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</si>
  <si>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</si>
  <si>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</si>
  <si>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</si>
  <si>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</si>
  <si>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</si>
  <si>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</si>
  <si>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</si>
  <si>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</si>
  <si>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</si>
  <si>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</si>
  <si>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</si>
  <si>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</si>
  <si>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</si>
  <si>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</si>
  <si>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</si>
  <si>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</si>
  <si>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</si>
  <si>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</si>
  <si>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</si>
  <si>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</si>
  <si>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</si>
  <si>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</si>
  <si>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</si>
  <si>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</si>
  <si>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</si>
  <si>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</si>
  <si>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</si>
  <si>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</si>
  <si>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</si>
  <si>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</si>
  <si>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</si>
  <si>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</si>
  <si>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</si>
  <si>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</si>
  <si>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</si>
  <si>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</si>
  <si>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</si>
  <si>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</si>
  <si>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</si>
  <si>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</si>
  <si>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</si>
  <si>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</si>
  <si>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</si>
  <si>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</si>
  <si>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</si>
  <si>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</si>
  <si>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</si>
  <si>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</si>
  <si>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</si>
  <si>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</si>
  <si>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</si>
  <si>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</si>
  <si>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</si>
  <si>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</si>
  <si>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</si>
  <si>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</si>
  <si>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</si>
  <si>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</si>
  <si>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</si>
  <si>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</si>
  <si>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</si>
  <si>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</si>
  <si>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</si>
  <si>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</si>
  <si>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</si>
  <si>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</si>
  <si>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</si>
  <si>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</si>
  <si>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</si>
  <si>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</si>
  <si>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</si>
  <si>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</si>
  <si>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</si>
  <si>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</si>
  <si>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</si>
  <si>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</si>
  <si>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</si>
  <si>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</si>
  <si>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</si>
  <si>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</si>
  <si>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</si>
  <si>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</si>
  <si>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</si>
  <si>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</si>
  <si>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</si>
  <si>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</si>
  <si>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</si>
  <si>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</si>
  <si>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</si>
  <si>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</si>
  <si>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</si>
  <si>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</si>
  <si>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</si>
  <si>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</si>
  <si>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</si>
  <si>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</si>
  <si>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</si>
  <si>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</si>
  <si>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</si>
  <si>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</si>
  <si>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</si>
  <si>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</si>
  <si>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</si>
  <si>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</si>
  <si>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</si>
  <si>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</si>
  <si>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</si>
  <si>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</si>
  <si>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</si>
  <si>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</si>
  <si>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</si>
  <si>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</si>
  <si>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</si>
  <si>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</si>
  <si>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</si>
  <si>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</si>
  <si>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</si>
  <si>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</si>
  <si>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</si>
  <si>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</si>
  <si>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</si>
  <si>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</si>
  <si>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</si>
  <si>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</si>
  <si>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</si>
  <si>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</si>
  <si>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</si>
  <si>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</si>
  <si>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</si>
  <si>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</si>
  <si>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</si>
  <si>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</si>
  <si>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</si>
  <si>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</si>
  <si>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</si>
  <si>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</si>
  <si>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</si>
  <si>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</si>
  <si>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</si>
  <si>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</si>
  <si>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</si>
  <si>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</si>
  <si>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</si>
  <si>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</si>
  <si>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</si>
  <si>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</si>
  <si>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</si>
  <si>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</si>
  <si>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</si>
  <si>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</si>
  <si>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</si>
  <si>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</si>
  <si>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</si>
  <si>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</si>
  <si>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</si>
  <si>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</si>
  <si>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</si>
  <si>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</si>
  <si>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</si>
  <si>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</si>
  <si>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</si>
  <si>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</si>
  <si>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</si>
  <si>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</si>
  <si>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</si>
  <si>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</si>
  <si>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</si>
  <si>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</si>
  <si>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</si>
  <si>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</si>
  <si>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</si>
  <si>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</si>
  <si>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</si>
  <si>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</si>
  <si>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</si>
  <si>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</si>
  <si>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</si>
  <si>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</si>
  <si>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</si>
  <si>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</si>
  <si>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</si>
  <si>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</si>
  <si>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</si>
  <si>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</si>
  <si>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</si>
  <si>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</si>
  <si>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</si>
  <si>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</si>
  <si>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</si>
  <si>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</si>
  <si>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</si>
  <si>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</si>
  <si>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</si>
  <si>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</si>
  <si>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</si>
  <si>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</si>
  <si>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</si>
  <si>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</si>
  <si>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</si>
  <si>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</si>
  <si>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</si>
  <si>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</si>
  <si>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</si>
  <si>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</si>
  <si>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</si>
  <si>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</si>
  <si>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</si>
  <si>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</si>
  <si>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</si>
  <si>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</si>
  <si>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</si>
  <si>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</si>
  <si>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</si>
  <si>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</si>
  <si>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</si>
  <si>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</si>
  <si>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</si>
  <si>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</si>
  <si>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</si>
  <si>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</si>
  <si>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</si>
  <si>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</si>
  <si>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</si>
  <si>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</si>
  <si>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</si>
  <si>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</si>
  <si>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</si>
  <si>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</si>
  <si>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</si>
  <si>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</si>
  <si>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</si>
  <si>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</si>
  <si>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</si>
  <si>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</si>
  <si>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</si>
  <si>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</si>
  <si>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</si>
  <si>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</si>
  <si>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</si>
  <si>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</si>
  <si>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</si>
  <si>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</si>
  <si>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</si>
  <si>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</si>
  <si>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</si>
  <si>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</si>
  <si>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</si>
  <si>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</si>
  <si>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</si>
  <si>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</si>
  <si>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</si>
  <si>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</si>
  <si>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</si>
  <si>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</si>
  <si>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</si>
  <si>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</si>
  <si>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</si>
  <si>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</si>
  <si>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</si>
  <si>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</si>
  <si>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</si>
  <si>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</si>
  <si>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</si>
  <si>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</si>
  <si>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</si>
  <si>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</si>
  <si>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</si>
  <si>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</si>
  <si>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</si>
  <si>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</si>
  <si>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</si>
  <si>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</si>
  <si>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</si>
  <si>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</si>
  <si>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</si>
  <si>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</si>
  <si>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</si>
  <si>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</si>
  <si>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</si>
  <si>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</si>
  <si>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</si>
  <si>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</si>
  <si>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</si>
  <si>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</si>
  <si>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</si>
  <si>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</si>
  <si>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</si>
  <si>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</si>
  <si>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</si>
  <si>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</si>
  <si>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</si>
  <si>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</si>
  <si>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</si>
  <si>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</si>
  <si>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</si>
  <si>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</si>
  <si>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</si>
  <si>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</si>
  <si>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</si>
  <si>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</si>
  <si>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</si>
  <si>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</si>
  <si>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</si>
  <si>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</si>
  <si>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</si>
  <si>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</si>
  <si>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</si>
  <si>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</si>
  <si>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</si>
  <si>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</si>
  <si>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</si>
  <si>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</si>
  <si>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</si>
  <si>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</si>
  <si>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</si>
  <si>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</si>
  <si>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</si>
  <si>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</si>
  <si>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</si>
  <si>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</si>
  <si>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</si>
  <si>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</si>
  <si>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</si>
  <si>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</si>
  <si>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</si>
  <si>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</si>
  <si>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</si>
  <si>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</si>
  <si>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</si>
  <si>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</si>
  <si>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</si>
  <si>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</si>
  <si>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</si>
  <si>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</si>
  <si>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</si>
  <si>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</si>
  <si>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</si>
  <si>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</si>
  <si>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</si>
  <si>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</si>
  <si>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</si>
  <si>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</si>
  <si>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</si>
  <si>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</si>
  <si>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</si>
  <si>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</si>
  <si>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</si>
  <si>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</si>
  <si>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</si>
  <si>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</si>
  <si>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</si>
  <si>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</si>
  <si>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</si>
  <si>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</si>
  <si>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</si>
  <si>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</si>
  <si>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</si>
  <si>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</si>
  <si>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</si>
  <si>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</si>
  <si>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</si>
  <si>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</si>
  <si>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</si>
  <si>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</si>
  <si>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</si>
  <si>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</si>
  <si>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</si>
  <si>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</si>
  <si>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</si>
  <si>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</si>
  <si>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</si>
  <si>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</si>
  <si>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</si>
  <si>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</si>
  <si>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</si>
  <si>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</si>
  <si>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</si>
  <si>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</si>
  <si>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</si>
  <si>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</si>
  <si>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</si>
  <si>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</si>
  <si>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</si>
  <si>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</si>
  <si>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</si>
  <si>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</si>
  <si>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</si>
  <si>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</si>
  <si>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</si>
  <si>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</si>
  <si>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</si>
  <si>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</si>
  <si>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</si>
  <si>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</si>
  <si>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</si>
  <si>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</si>
  <si>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</si>
  <si>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</si>
  <si>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</si>
  <si>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</si>
  <si>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</si>
  <si>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</si>
  <si>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</si>
  <si>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</si>
  <si>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</si>
  <si>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</si>
  <si>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</si>
  <si>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</si>
  <si>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</si>
  <si>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</si>
  <si>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</si>
  <si>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</si>
  <si>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</si>
  <si>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</si>
  <si>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</si>
  <si>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</si>
  <si>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</si>
  <si>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</si>
  <si>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</si>
  <si>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</si>
  <si>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</si>
  <si>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</si>
  <si>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</si>
  <si>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</si>
  <si>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</si>
  <si>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</si>
  <si>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</si>
  <si>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</si>
  <si>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</si>
  <si>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</si>
  <si>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</si>
  <si>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</si>
  <si>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</si>
  <si>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</si>
  <si>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</si>
  <si>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</si>
  <si>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</si>
  <si>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</si>
  <si>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</si>
  <si>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</si>
  <si>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</si>
  <si>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</si>
  <si>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</si>
  <si>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</si>
  <si>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</si>
  <si>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</si>
  <si>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</si>
  <si>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</si>
  <si>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</si>
  <si>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</si>
  <si>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</si>
  <si>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</si>
  <si>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</si>
  <si>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</si>
  <si>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</si>
  <si>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</si>
  <si>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</si>
  <si>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</si>
  <si>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</si>
  <si>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</si>
  <si>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</si>
  <si>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</si>
  <si>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</si>
  <si>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</si>
  <si>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</si>
  <si>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</si>
  <si>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</si>
  <si>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</si>
  <si>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</si>
  <si>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</si>
  <si>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</si>
  <si>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</si>
  <si>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</si>
  <si>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</si>
  <si>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</si>
  <si>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</si>
  <si>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</si>
  <si>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</si>
  <si>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</si>
  <si>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</si>
  <si>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</si>
  <si>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</si>
  <si>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</si>
  <si>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</si>
  <si>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</si>
  <si>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</si>
  <si>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</si>
  <si>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</si>
  <si>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</si>
  <si>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</si>
  <si>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</si>
  <si>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</si>
  <si>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</si>
  <si>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</si>
  <si>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</si>
  <si>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</si>
  <si>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</si>
  <si>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</si>
  <si>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</si>
  <si>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</si>
  <si>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</si>
  <si>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</si>
  <si>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</si>
  <si>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</si>
  <si>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</si>
  <si>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</si>
  <si>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</si>
  <si>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</si>
  <si>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</si>
  <si>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</si>
  <si>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</si>
  <si>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</si>
  <si>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</si>
  <si>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</si>
  <si>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</si>
  <si>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</si>
  <si>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</si>
  <si>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</si>
  <si>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</si>
  <si>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</si>
  <si>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</si>
  <si>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</si>
  <si>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</si>
  <si>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</si>
  <si>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</si>
  <si>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</si>
  <si>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</si>
  <si>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</si>
  <si>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</si>
  <si>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</si>
  <si>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</si>
  <si>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</si>
  <si>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</si>
  <si>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</si>
  <si>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</si>
  <si>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</si>
  <si>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</si>
  <si>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</si>
  <si>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</si>
  <si>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</si>
  <si>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</si>
  <si>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</si>
  <si>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</si>
  <si>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</si>
  <si>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</si>
  <si>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</si>
  <si>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</si>
  <si>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</si>
  <si>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</si>
  <si>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</si>
  <si>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</si>
  <si>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</si>
  <si>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</si>
  <si>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</si>
  <si>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</si>
  <si>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</si>
  <si>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</si>
  <si>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</si>
  <si>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</si>
  <si>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</si>
  <si>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</si>
  <si>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</si>
  <si>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</si>
  <si>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</si>
  <si>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</si>
  <si>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</si>
  <si>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</si>
  <si>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</si>
  <si>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</si>
  <si>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</si>
  <si>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</si>
  <si>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</si>
  <si>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</si>
  <si>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</si>
  <si>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</si>
  <si>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</si>
  <si>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</si>
  <si>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</si>
  <si>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</si>
  <si>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</si>
  <si>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</si>
  <si>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</si>
  <si>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</si>
  <si>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</si>
  <si>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</si>
  <si>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</si>
  <si>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</si>
  <si>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</si>
  <si>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</si>
  <si>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</si>
  <si>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</si>
  <si>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</si>
  <si>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</si>
  <si>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</si>
  <si>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</si>
  <si>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</si>
  <si>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</si>
  <si>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</si>
  <si>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</si>
  <si>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</si>
  <si>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</si>
  <si>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</si>
  <si>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</si>
  <si>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</si>
  <si>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</si>
  <si>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</si>
  <si>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</si>
  <si>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</si>
  <si>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</si>
  <si>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</si>
  <si>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</si>
  <si>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</si>
  <si>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</si>
  <si>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</si>
  <si>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</si>
  <si>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</si>
  <si>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</si>
  <si>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</si>
  <si>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</si>
  <si>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</si>
  <si>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</si>
  <si>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</si>
  <si>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</si>
  <si>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</si>
  <si>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</si>
  <si>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</si>
  <si>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</si>
  <si>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</si>
  <si>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</si>
  <si>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</si>
  <si>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</si>
  <si>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</si>
  <si>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</si>
  <si>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</si>
  <si>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</si>
  <si>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</si>
  <si>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</si>
  <si>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</si>
  <si>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</si>
  <si>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</si>
  <si>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</si>
  <si>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</si>
  <si>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</si>
  <si>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</si>
  <si>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</si>
  <si>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</si>
  <si>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</si>
  <si>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</si>
  <si>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</si>
  <si>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</si>
  <si>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</si>
  <si>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</si>
  <si>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</si>
  <si>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</si>
  <si>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</si>
  <si>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</si>
  <si>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</si>
  <si>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</si>
  <si>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</si>
  <si>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</si>
  <si>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</si>
  <si>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</si>
  <si>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</si>
  <si>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</si>
  <si>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</si>
  <si>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</si>
  <si>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</si>
  <si>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</si>
  <si>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</si>
  <si>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</si>
  <si>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</si>
  <si>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</si>
  <si>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</si>
  <si>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</si>
  <si>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</si>
  <si>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</si>
  <si>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</si>
  <si>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</si>
  <si>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</si>
  <si>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</si>
  <si>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</si>
  <si>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</si>
  <si>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</si>
  <si>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</si>
  <si>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</si>
  <si>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</si>
  <si>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</si>
  <si>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</si>
  <si>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</si>
  <si>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</si>
  <si>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</si>
  <si>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</si>
  <si>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</si>
  <si>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</si>
  <si>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</si>
  <si>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</si>
  <si>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</si>
  <si>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</si>
  <si>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</si>
  <si>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</si>
  <si>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</si>
  <si>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</si>
  <si>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</si>
  <si>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</si>
  <si>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</si>
  <si>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</si>
  <si>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</si>
  <si>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</si>
  <si>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</si>
  <si>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</si>
  <si>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</si>
  <si>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</si>
  <si>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</si>
  <si>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</si>
  <si>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</si>
  <si>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</si>
  <si>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</si>
  <si>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</si>
  <si>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</si>
  <si>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</si>
  <si>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</si>
  <si>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</si>
  <si>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</si>
  <si>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</si>
  <si>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</si>
  <si>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</si>
  <si>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</si>
  <si>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</si>
  <si>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</si>
  <si>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</si>
  <si>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</si>
  <si>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</si>
  <si>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</si>
  <si>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</si>
  <si>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</si>
  <si>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</si>
  <si>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</si>
  <si>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</si>
  <si>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</si>
  <si>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</si>
  <si>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</si>
  <si>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</si>
  <si>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</si>
  <si>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</si>
  <si>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</si>
  <si>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</si>
  <si>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</si>
  <si>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</si>
  <si>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</si>
  <si>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</si>
  <si>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</si>
  <si>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</si>
  <si>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</si>
  <si>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</si>
  <si>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</si>
  <si>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</si>
  <si>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</si>
  <si>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</si>
  <si>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</si>
  <si>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</si>
  <si>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</si>
  <si>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</si>
  <si>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</si>
  <si>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</si>
  <si>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</si>
  <si>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</si>
  <si>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</si>
  <si>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</si>
  <si>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</si>
  <si>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</si>
  <si>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</si>
  <si>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</si>
  <si>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</si>
  <si>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</si>
  <si>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</si>
  <si>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</si>
  <si>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</si>
  <si>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</si>
  <si>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</si>
  <si>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</si>
  <si>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</si>
  <si>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</si>
  <si>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</si>
  <si>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</si>
  <si>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</si>
  <si>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</si>
  <si>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</si>
  <si>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</si>
  <si>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</si>
  <si>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</si>
  <si>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</si>
  <si>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</si>
  <si>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</si>
  <si>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</si>
  <si>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</si>
  <si>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</si>
  <si>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</si>
  <si>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</si>
  <si>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</si>
  <si>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</si>
  <si>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</si>
  <si>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</si>
  <si>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</si>
  <si>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</si>
  <si>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</si>
  <si>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</si>
  <si>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</si>
  <si>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</si>
  <si>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</si>
  <si>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</si>
  <si>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</si>
  <si>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</si>
  <si>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</si>
  <si>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</si>
  <si>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</si>
  <si>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</si>
  <si>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</si>
  <si>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</si>
  <si>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</si>
  <si>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</si>
  <si>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</si>
  <si>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</si>
  <si>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</si>
  <si>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</si>
  <si>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</si>
  <si>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</si>
  <si>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</si>
  <si>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</si>
  <si>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</si>
  <si>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</si>
  <si>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</si>
  <si>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</si>
  <si>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</si>
  <si>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</si>
  <si>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</si>
  <si>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</si>
  <si>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</si>
  <si>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</si>
  <si>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</si>
  <si>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</si>
  <si>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</si>
  <si>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</si>
  <si>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</si>
  <si>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</si>
  <si>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</si>
  <si>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</si>
  <si>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</si>
  <si>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</si>
  <si>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</si>
  <si>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</si>
  <si>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</si>
  <si>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</si>
  <si>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</si>
  <si>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</si>
  <si>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</si>
  <si>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</si>
  <si>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</si>
  <si>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</si>
  <si>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</si>
  <si>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</si>
  <si>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</si>
  <si>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</si>
  <si>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</si>
  <si>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</si>
  <si>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</si>
  <si>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</si>
  <si>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</si>
  <si>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</si>
  <si>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</si>
  <si>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</si>
  <si>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</si>
  <si>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</si>
  <si>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</si>
  <si>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</si>
  <si>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</si>
  <si>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</si>
  <si>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</si>
  <si>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</si>
  <si>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</si>
  <si>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</si>
  <si>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</si>
  <si>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</si>
  <si>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</si>
  <si>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</si>
  <si>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</si>
  <si>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</si>
  <si>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</si>
  <si>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</si>
  <si>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</si>
  <si>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</si>
  <si>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</si>
  <si>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</si>
  <si>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</si>
  <si>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</si>
  <si>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</si>
  <si>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</si>
  <si>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</si>
  <si>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</si>
  <si>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</si>
  <si>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</si>
  <si>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</si>
  <si>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</si>
  <si>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</si>
  <si>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</si>
  <si>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</si>
  <si>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</si>
  <si>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</si>
  <si>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</si>
  <si>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</si>
  <si>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</si>
  <si>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</si>
  <si>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</si>
  <si>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</si>
  <si>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</si>
  <si>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</si>
  <si>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</si>
  <si>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</si>
  <si>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</si>
  <si>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</si>
  <si>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</si>
  <si>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</si>
  <si>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</si>
  <si>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</si>
  <si>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</si>
  <si>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</si>
  <si>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</si>
  <si>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</si>
  <si>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</si>
  <si>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</si>
  <si>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</si>
  <si>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</si>
  <si>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</si>
  <si>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</si>
  <si>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</si>
  <si>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</si>
  <si>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</si>
  <si>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</si>
  <si>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</si>
  <si>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</si>
  <si>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</si>
  <si>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</si>
  <si>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</si>
  <si>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</si>
  <si>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</si>
  <si>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</si>
  <si>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</si>
  <si>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</si>
  <si>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</si>
  <si>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</si>
  <si>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</si>
  <si>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</si>
  <si>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</si>
  <si>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</si>
  <si>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</si>
  <si>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</si>
  <si>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</si>
  <si>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</si>
  <si>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</si>
  <si>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</si>
  <si>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</si>
  <si>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</si>
  <si>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</si>
  <si>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</si>
  <si>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</si>
  <si>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</si>
  <si>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</si>
  <si>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</si>
  <si>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</si>
  <si>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</si>
  <si>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</si>
  <si>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</si>
  <si>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</si>
  <si>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</si>
  <si>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</si>
  <si>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</si>
  <si>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</si>
  <si>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</si>
  <si>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</si>
  <si>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</si>
  <si>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</si>
  <si>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</si>
  <si>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</si>
  <si>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</si>
  <si>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</si>
  <si>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</si>
  <si>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</si>
  <si>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</si>
  <si>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</si>
  <si>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</si>
  <si>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</si>
  <si>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</si>
  <si>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</si>
  <si>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</si>
  <si>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</si>
  <si>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</si>
  <si>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</si>
  <si>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</si>
  <si>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</si>
  <si>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</si>
  <si>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</si>
  <si>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</si>
  <si>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</si>
  <si>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</si>
  <si>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</si>
  <si>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</si>
  <si>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</si>
  <si>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</si>
  <si>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</si>
  <si>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</si>
  <si>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</si>
  <si>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</si>
  <si>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</si>
  <si>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</si>
  <si>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</si>
  <si>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</si>
  <si>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</si>
  <si>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</si>
  <si>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</si>
  <si>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</si>
  <si>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</si>
  <si>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</si>
  <si>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</si>
  <si>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</si>
  <si>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</si>
  <si>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</si>
  <si>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</si>
  <si>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</si>
  <si>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</si>
  <si>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</si>
  <si>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</si>
  <si>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</si>
  <si>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</si>
  <si>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</si>
  <si>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</si>
  <si>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</si>
  <si>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</si>
  <si>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</si>
  <si>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</si>
  <si>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</si>
  <si>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</si>
  <si>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</si>
  <si>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</si>
  <si>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</si>
  <si>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</si>
  <si>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</si>
  <si>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</si>
  <si>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</si>
  <si>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</si>
  <si>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</si>
  <si>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</si>
  <si>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</si>
  <si>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</si>
  <si>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</si>
  <si>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</si>
  <si>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</si>
  <si>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</si>
  <si>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</si>
  <si>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</si>
  <si>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</si>
  <si>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</si>
  <si>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</si>
  <si>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</si>
  <si>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</si>
  <si>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</si>
  <si>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</si>
  <si>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</si>
  <si>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</si>
  <si>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</si>
  <si>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</si>
  <si>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</si>
  <si>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</si>
  <si>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</si>
  <si>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</si>
  <si>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</si>
  <si>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</si>
  <si>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</si>
  <si>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</si>
  <si>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</si>
  <si>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</si>
  <si>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</si>
  <si>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</si>
  <si>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</si>
  <si>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</si>
  <si>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</si>
  <si>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</si>
  <si>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</si>
  <si>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</si>
  <si>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</si>
  <si>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</si>
  <si>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</si>
  <si>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</si>
  <si>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</si>
  <si>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</si>
  <si>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</si>
  <si>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</si>
  <si>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</si>
  <si>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</si>
  <si>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</si>
  <si>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</si>
  <si>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</si>
  <si>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</si>
  <si>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</si>
  <si>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</si>
  <si>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</si>
  <si>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</si>
  <si>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</si>
  <si>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</si>
  <si>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</si>
  <si>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</si>
  <si>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</si>
  <si>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</si>
  <si>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</si>
  <si>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</si>
  <si>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</si>
  <si>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</si>
  <si>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</si>
  <si>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</si>
  <si>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</si>
  <si>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</si>
  <si>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</si>
  <si>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</si>
  <si>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</si>
  <si>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</si>
  <si>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</si>
  <si>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</si>
  <si>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</si>
  <si>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</si>
  <si>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</si>
  <si>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</si>
  <si>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</si>
  <si>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</si>
  <si>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</si>
  <si>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</si>
  <si>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</si>
  <si>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</si>
  <si>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</si>
  <si>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</si>
  <si>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</si>
  <si>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</si>
  <si>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</si>
  <si>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</si>
  <si>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</si>
  <si>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</si>
  <si>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</si>
  <si>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</si>
  <si>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</si>
  <si>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</si>
  <si>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</si>
  <si>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</si>
  <si>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</si>
  <si>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</si>
  <si>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</si>
  <si>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</si>
  <si>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</si>
  <si>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</si>
  <si>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</si>
  <si>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</si>
  <si>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</si>
  <si>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</si>
  <si>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</si>
  <si>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</si>
  <si>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</si>
  <si>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</si>
  <si>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</si>
  <si>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</si>
  <si>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</si>
  <si>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</si>
  <si>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</si>
  <si>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</si>
  <si>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</si>
  <si>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</si>
  <si>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</si>
  <si>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</si>
  <si>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</si>
  <si>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</si>
  <si>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</si>
  <si>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</si>
  <si>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</si>
  <si>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</si>
  <si>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</si>
  <si>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</si>
  <si>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</si>
  <si>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</si>
  <si>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</si>
  <si>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</si>
  <si>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</si>
  <si>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</si>
  <si>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</si>
  <si>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</si>
  <si>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</si>
  <si>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</si>
  <si>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</si>
  <si>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</si>
  <si>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</si>
  <si>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</si>
  <si>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</si>
  <si>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</si>
  <si>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</si>
  <si>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</si>
  <si>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</si>
  <si>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</si>
  <si>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</si>
  <si>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</si>
  <si>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</si>
  <si>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</si>
  <si>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</si>
  <si>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</si>
  <si>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</si>
  <si>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</si>
  <si>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</si>
  <si>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</si>
  <si>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</si>
  <si>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</si>
  <si>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</si>
  <si>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</si>
  <si>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</si>
  <si>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</si>
  <si>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</si>
  <si>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</si>
  <si>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</si>
  <si>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</si>
  <si>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</si>
  <si>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</si>
  <si>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</si>
  <si>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</si>
  <si>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</si>
  <si>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</si>
  <si>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</si>
  <si>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</si>
  <si>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</si>
  <si>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</si>
  <si>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</si>
  <si>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</si>
  <si>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</si>
  <si>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</si>
  <si>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</si>
  <si>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</si>
  <si>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</si>
  <si>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</si>
  <si>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</si>
  <si>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</si>
  <si>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</si>
  <si>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</si>
  <si>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</si>
  <si>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</si>
  <si>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</si>
  <si>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</si>
  <si>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</si>
  <si>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</si>
  <si>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</si>
  <si>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</si>
  <si>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</si>
  <si>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</si>
  <si>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</si>
  <si>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</si>
  <si>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</si>
  <si>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</si>
  <si>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</si>
  <si>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</si>
  <si>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</si>
  <si>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</si>
  <si>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</si>
  <si>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</si>
  <si>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</si>
  <si>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</si>
  <si>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</si>
  <si>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</si>
  <si>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</si>
  <si>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</si>
  <si>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</si>
  <si>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</si>
  <si>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</si>
  <si>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</si>
  <si>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</si>
  <si>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</si>
  <si>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</si>
  <si>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</si>
  <si>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</si>
  <si>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</si>
  <si>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</si>
  <si>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</si>
  <si>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</si>
  <si>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</si>
  <si>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</si>
  <si>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</si>
  <si>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</si>
  <si>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</si>
  <si>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</si>
  <si>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</si>
  <si>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</si>
  <si>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</si>
  <si>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</si>
  <si>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</si>
  <si>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</si>
  <si>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</si>
  <si>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</si>
  <si>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</si>
  <si>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</si>
  <si>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</si>
  <si>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</si>
  <si>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</si>
  <si>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</si>
  <si>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</si>
  <si>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</si>
  <si>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</si>
  <si>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</si>
  <si>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</si>
  <si>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</si>
  <si>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</si>
  <si>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</si>
  <si>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</si>
  <si>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</si>
  <si>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</si>
  <si>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</si>
  <si>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</si>
  <si>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</si>
  <si>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</si>
  <si>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</si>
  <si>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</si>
  <si>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</si>
  <si>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</si>
  <si>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</si>
  <si>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</si>
  <si>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</si>
  <si>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</si>
  <si>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</si>
  <si>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</si>
  <si>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</si>
  <si>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</si>
  <si>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</si>
  <si>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</si>
  <si>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</si>
  <si>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</si>
  <si>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</si>
  <si>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</si>
  <si>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</si>
  <si>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</si>
  <si>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</si>
  <si>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</si>
  <si>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</si>
  <si>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</si>
  <si>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</si>
  <si>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</si>
  <si>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</si>
  <si>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</si>
  <si>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</si>
  <si>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</si>
  <si>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</si>
  <si>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</si>
  <si>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</si>
  <si>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</si>
  <si>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</si>
  <si>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</si>
  <si>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</si>
  <si>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</si>
  <si>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</si>
  <si>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</si>
  <si>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</si>
  <si>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</si>
  <si>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</si>
  <si>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</si>
  <si>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</si>
  <si>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</si>
  <si>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</si>
  <si>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</si>
  <si>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</si>
  <si>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</si>
  <si>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</si>
  <si>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</si>
  <si>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</si>
  <si>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</si>
  <si>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</si>
  <si>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</si>
  <si>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</si>
  <si>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</si>
  <si>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</si>
  <si>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</si>
  <si>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</si>
  <si>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</si>
  <si>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</si>
  <si>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</si>
  <si>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</si>
  <si>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</si>
  <si>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</si>
  <si>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</si>
  <si>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</si>
  <si>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</si>
  <si>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</si>
  <si>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</si>
  <si>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</si>
  <si>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</si>
  <si>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</si>
  <si>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</si>
  <si>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</si>
  <si>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</si>
  <si>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</si>
  <si>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</si>
  <si>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</si>
  <si>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</si>
  <si>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</si>
  <si>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</si>
  <si>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</si>
  <si>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</si>
  <si>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</si>
  <si>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</si>
  <si>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</si>
  <si>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</si>
  <si>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</si>
  <si>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</si>
  <si>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</si>
  <si>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</si>
  <si>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</si>
  <si>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</si>
  <si>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</si>
  <si>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</si>
  <si>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</si>
  <si>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</si>
  <si>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</si>
  <si>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</si>
  <si>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</si>
  <si>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</si>
  <si>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</si>
  <si>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</si>
  <si>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</si>
  <si>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</si>
  <si>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</si>
  <si>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</si>
  <si>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</si>
  <si>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</si>
  <si>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</si>
  <si>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</si>
  <si>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</si>
  <si>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</si>
  <si>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</si>
  <si>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</si>
  <si>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</si>
  <si>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</si>
  <si>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</si>
  <si>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</si>
  <si>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</si>
  <si>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</si>
  <si>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</si>
  <si>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</si>
  <si>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</si>
  <si>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</si>
  <si>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</si>
  <si>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</si>
  <si>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</si>
  <si>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</si>
  <si>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</si>
  <si>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</si>
  <si>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</si>
  <si>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</si>
  <si>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</si>
  <si>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</si>
  <si>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</si>
  <si>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</si>
  <si>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</si>
  <si>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</si>
  <si>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</si>
  <si>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</si>
  <si>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</si>
  <si>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</si>
  <si>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</si>
  <si>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</si>
  <si>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</si>
  <si>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</si>
  <si>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</si>
  <si>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</si>
  <si>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</si>
  <si>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</si>
  <si>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</si>
  <si>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</si>
  <si>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</si>
  <si>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</si>
  <si>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</si>
  <si>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</si>
  <si>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</si>
  <si>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</si>
  <si>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</si>
  <si>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</si>
  <si>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</si>
  <si>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</si>
  <si>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</si>
  <si>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</si>
  <si>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</si>
  <si>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</si>
  <si>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</si>
  <si>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</si>
  <si>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</si>
  <si>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</si>
  <si>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</si>
  <si>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</si>
  <si>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</si>
  <si>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</si>
  <si>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</si>
  <si>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</si>
  <si>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</si>
  <si>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</si>
  <si>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</si>
  <si>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</si>
  <si>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</si>
  <si>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</si>
  <si>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</si>
  <si>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</si>
  <si>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</si>
  <si>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</si>
  <si>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</si>
  <si>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</si>
  <si>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</si>
  <si>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</si>
  <si>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</si>
  <si>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</si>
  <si>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</si>
  <si>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</si>
  <si>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</si>
  <si>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</si>
  <si>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</si>
  <si>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</si>
  <si>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</si>
  <si>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</si>
  <si>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</si>
  <si>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</si>
  <si>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</si>
  <si>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</si>
  <si>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</si>
  <si>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</si>
  <si>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</si>
  <si>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</si>
  <si>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</si>
  <si>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</si>
  <si>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</si>
  <si>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</si>
  <si>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</si>
  <si>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</si>
  <si>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</si>
  <si>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</si>
  <si>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</si>
  <si>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</si>
  <si>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</si>
  <si>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</si>
  <si>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</si>
  <si>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</si>
  <si>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</si>
  <si>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</si>
  <si>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</si>
  <si>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</si>
  <si>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</si>
  <si>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</si>
  <si>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</si>
  <si>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</si>
  <si>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</si>
  <si>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</si>
  <si>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</si>
  <si>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</si>
  <si>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</si>
  <si>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</si>
  <si>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</si>
  <si>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</si>
  <si>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</si>
  <si>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</si>
  <si>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</si>
  <si>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</si>
  <si>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</si>
  <si>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</si>
  <si>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</si>
  <si>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</si>
  <si>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</si>
  <si>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</si>
  <si>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</si>
  <si>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</si>
  <si>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</si>
  <si>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</si>
  <si>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</si>
  <si>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</si>
  <si>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</si>
  <si>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</si>
  <si>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</si>
  <si>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</si>
  <si>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</si>
  <si>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</si>
  <si>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</si>
  <si>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</si>
  <si>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</si>
  <si>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</si>
  <si>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</si>
  <si>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</si>
  <si>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</si>
  <si>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</si>
  <si>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</si>
  <si>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</si>
  <si>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</si>
  <si>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</si>
  <si>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</si>
  <si>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</si>
  <si>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</si>
  <si>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</si>
  <si>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</si>
  <si>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</si>
  <si>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</si>
  <si>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</si>
  <si>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</si>
  <si>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</si>
  <si>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</si>
  <si>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</si>
  <si>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</si>
  <si>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</si>
  <si>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</si>
  <si>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</si>
  <si>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</si>
  <si>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</si>
  <si>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</si>
  <si>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</si>
  <si>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</si>
  <si>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</si>
  <si>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</si>
  <si>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</si>
  <si>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</si>
  <si>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</si>
  <si>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</si>
  <si>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</si>
  <si>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</si>
  <si>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</si>
  <si>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</si>
  <si>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</si>
  <si>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</si>
  <si>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</si>
  <si>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</si>
  <si>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</si>
  <si>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</si>
  <si>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</si>
  <si>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</si>
  <si>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</si>
  <si>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</si>
  <si>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</si>
  <si>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</si>
  <si>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</si>
  <si>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</si>
  <si>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</si>
  <si>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</si>
  <si>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</si>
  <si>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</si>
  <si>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</si>
  <si>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</si>
  <si>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</si>
  <si>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</si>
  <si>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</si>
  <si>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</si>
  <si>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</si>
  <si>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</si>
  <si>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</si>
  <si>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</si>
  <si>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</si>
  <si>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</si>
  <si>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</si>
  <si>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</si>
  <si>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</si>
  <si>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</si>
  <si>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</si>
  <si>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</si>
  <si>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</si>
  <si>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</si>
  <si>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</si>
  <si>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</si>
  <si>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</si>
  <si>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</si>
  <si>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</si>
  <si>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</si>
  <si>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</si>
  <si>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</si>
  <si>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</si>
  <si>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</si>
  <si>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</si>
  <si>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</si>
  <si>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</si>
  <si>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</si>
  <si>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</si>
  <si>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</si>
  <si>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</si>
  <si>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</si>
  <si>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</si>
  <si>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</si>
  <si>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</si>
  <si>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</si>
  <si>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</si>
  <si>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</si>
  <si>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</si>
  <si>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</si>
  <si>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</si>
  <si>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</si>
  <si>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</si>
  <si>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</si>
  <si>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</si>
  <si>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</si>
  <si>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</si>
  <si>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</si>
  <si>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</si>
  <si>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</si>
  <si>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</si>
  <si>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</si>
  <si>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</si>
  <si>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</si>
  <si>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</si>
  <si>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</si>
  <si>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</si>
  <si>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</si>
  <si>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</si>
  <si>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</si>
  <si>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</si>
  <si>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</si>
  <si>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</si>
  <si>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</si>
  <si>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</si>
  <si>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</si>
  <si>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</si>
  <si>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</si>
  <si>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</si>
  <si>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</si>
  <si>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</si>
  <si>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</si>
  <si>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</si>
  <si>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</si>
  <si>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</si>
  <si>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</si>
  <si>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</si>
  <si>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</si>
  <si>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</si>
  <si>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</si>
  <si>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</si>
  <si>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</si>
  <si>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</si>
  <si>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</si>
  <si>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</si>
  <si>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</si>
  <si>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</si>
  <si>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</si>
  <si>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</si>
  <si>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</si>
  <si>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</si>
  <si>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</si>
  <si>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</si>
  <si>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</si>
  <si>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</si>
  <si>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</si>
  <si>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</si>
  <si>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</si>
  <si>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</si>
  <si>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</si>
  <si>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</si>
  <si>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</si>
  <si>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</si>
  <si>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</si>
  <si>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</si>
  <si>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</si>
  <si>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</si>
  <si>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</si>
  <si>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</si>
  <si>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</si>
  <si>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</si>
  <si>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</si>
  <si>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</si>
  <si>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</si>
  <si>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</si>
  <si>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</si>
  <si>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</si>
  <si>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</si>
  <si>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</si>
  <si>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</si>
  <si>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</si>
  <si>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</si>
  <si>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</si>
  <si>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</si>
  <si>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</si>
  <si>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</si>
  <si>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</si>
  <si>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</si>
  <si>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</si>
  <si>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</si>
  <si>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</si>
  <si>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</si>
  <si>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</si>
  <si>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</si>
  <si>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</si>
  <si>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</si>
  <si>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</si>
  <si>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</si>
  <si>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</si>
  <si>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</si>
  <si>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</si>
  <si>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</si>
  <si>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</si>
  <si>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</si>
  <si>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</si>
  <si>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</si>
  <si>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</si>
  <si>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</si>
  <si>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</si>
  <si>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</si>
  <si>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</si>
  <si>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</si>
  <si>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</si>
  <si>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</si>
  <si>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</si>
  <si>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</si>
  <si>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</si>
  <si>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</si>
  <si>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</si>
  <si>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</si>
  <si>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</si>
  <si>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</si>
  <si>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</si>
  <si>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</si>
  <si>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</si>
  <si>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</si>
  <si>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</si>
  <si>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</si>
  <si>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</si>
  <si>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</si>
  <si>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</si>
  <si>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</si>
  <si>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</si>
  <si>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</si>
  <si>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</si>
  <si>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</si>
  <si>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</si>
  <si>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</si>
  <si>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</si>
  <si>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</si>
  <si>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</si>
  <si>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</si>
  <si>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</si>
  <si>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</si>
  <si>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</si>
  <si>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</si>
  <si>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</si>
  <si>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</si>
  <si>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</si>
  <si>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</si>
  <si>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</si>
  <si>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</si>
  <si>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</si>
  <si>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</si>
  <si>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</si>
  <si>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</si>
  <si>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</si>
  <si>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</si>
  <si>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</si>
  <si>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</si>
  <si>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</si>
  <si>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</si>
  <si>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</si>
  <si>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</si>
  <si>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</si>
  <si>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</si>
  <si>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</si>
  <si>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</si>
  <si>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</si>
  <si>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</si>
  <si>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</si>
  <si>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</si>
  <si>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</si>
  <si>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</si>
  <si>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</si>
  <si>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</si>
  <si>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</si>
  <si>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</si>
  <si>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</si>
  <si>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</si>
  <si>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</si>
  <si>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</si>
  <si>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</si>
  <si>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</si>
  <si>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</si>
  <si>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</si>
  <si>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</si>
  <si>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</si>
  <si>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</si>
  <si>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</si>
  <si>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</si>
  <si>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</si>
  <si>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</si>
  <si>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</si>
  <si>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</si>
  <si>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</si>
  <si>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</si>
  <si>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</si>
  <si>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</si>
  <si>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</si>
  <si>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</si>
  <si>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</si>
  <si>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</si>
  <si>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</si>
  <si>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</si>
  <si>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</si>
  <si>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</si>
  <si>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</si>
  <si>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</si>
  <si>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</si>
  <si>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</si>
  <si>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</si>
  <si>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</si>
  <si>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</si>
  <si>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</si>
  <si>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</si>
  <si>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</si>
  <si>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</si>
  <si>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</si>
  <si>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</si>
  <si>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</si>
  <si>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</si>
  <si>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</si>
  <si>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</si>
  <si>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</si>
  <si>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</si>
  <si>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</si>
  <si>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</si>
  <si>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</si>
  <si>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</si>
  <si>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</si>
  <si>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</si>
  <si>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</si>
  <si>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</si>
  <si>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</si>
  <si>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</si>
  <si>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</si>
  <si>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</si>
  <si>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</si>
  <si>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</si>
  <si>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</si>
  <si>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</si>
  <si>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</si>
  <si>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</si>
  <si>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</si>
  <si>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</si>
  <si>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</si>
  <si>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</si>
  <si>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</si>
  <si>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</si>
  <si>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</si>
  <si>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</si>
  <si>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</si>
  <si>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</si>
  <si>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</si>
  <si>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</si>
  <si>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</si>
  <si>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</si>
  <si>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</si>
  <si>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</si>
  <si>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</si>
  <si>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</si>
  <si>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</si>
  <si>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</si>
  <si>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</si>
  <si>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</si>
  <si>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</si>
  <si>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</si>
  <si>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</si>
  <si>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</si>
  <si>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</si>
  <si>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</si>
  <si>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</si>
  <si>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</si>
  <si>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</si>
  <si>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</si>
  <si>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</si>
  <si>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</si>
  <si>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</si>
  <si>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</si>
  <si>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</si>
  <si>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</si>
  <si>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</si>
  <si>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</si>
  <si>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</si>
  <si>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</si>
  <si>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</si>
  <si>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</si>
  <si>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</si>
  <si>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</si>
  <si>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</si>
  <si>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</si>
  <si>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</si>
  <si>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</si>
  <si>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</si>
  <si>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</si>
  <si>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</si>
  <si>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</si>
  <si>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</si>
  <si>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</si>
  <si>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</si>
  <si>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</si>
  <si>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</si>
  <si>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</si>
  <si>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</si>
  <si>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</si>
  <si>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</si>
  <si>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</si>
  <si>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</si>
  <si>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</si>
  <si>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</si>
  <si>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</si>
  <si>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</si>
  <si>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</si>
  <si>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</si>
  <si>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</si>
  <si>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</si>
  <si>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</si>
  <si>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</si>
  <si>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</si>
  <si>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</si>
  <si>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</si>
  <si>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</si>
  <si>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</si>
  <si>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</si>
  <si>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</si>
  <si>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</si>
  <si>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</si>
  <si>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</si>
  <si>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</si>
  <si>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</si>
  <si>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</si>
  <si>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</si>
  <si>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</si>
  <si>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</si>
  <si>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</si>
  <si>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</si>
  <si>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</si>
  <si>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</si>
  <si>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</si>
  <si>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</si>
  <si>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</si>
  <si>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</si>
  <si>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</si>
  <si>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</si>
  <si>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</si>
  <si>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</si>
  <si>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</si>
  <si>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</si>
  <si>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</si>
  <si>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</si>
  <si>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</si>
  <si>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</si>
  <si>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</si>
  <si>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</si>
  <si>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</si>
  <si>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</si>
  <si>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</si>
  <si>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</si>
  <si>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</si>
  <si>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</si>
  <si>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</si>
  <si>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</si>
  <si>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</si>
  <si>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</si>
  <si>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</si>
  <si>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</si>
  <si>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</si>
  <si>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</si>
  <si>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</si>
  <si>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</si>
  <si>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</si>
  <si>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</si>
  <si>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</si>
  <si>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</si>
  <si>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</si>
  <si>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</si>
  <si>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</si>
  <si>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</si>
  <si>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</si>
  <si>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</si>
  <si>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</si>
  <si>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</si>
  <si>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</si>
  <si>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</si>
  <si>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</si>
  <si>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</si>
  <si>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</si>
  <si>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</si>
  <si>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</si>
  <si>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</si>
  <si>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</si>
  <si>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</si>
  <si>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</si>
  <si>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</si>
  <si>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</si>
  <si>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</si>
  <si>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</si>
  <si>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</si>
  <si>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</si>
  <si>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</si>
  <si>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</si>
  <si>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</si>
  <si>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</si>
  <si>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</si>
  <si>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</si>
  <si>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</si>
  <si>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</si>
  <si>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</si>
  <si>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</si>
  <si>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</si>
  <si>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</si>
  <si>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</si>
  <si>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</si>
  <si>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</si>
  <si>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</si>
  <si>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</si>
  <si>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</si>
  <si>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</si>
  <si>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</si>
  <si>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</si>
  <si>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</si>
  <si>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</si>
  <si>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</si>
  <si>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</si>
  <si>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</si>
  <si>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</si>
  <si>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</si>
  <si>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</si>
  <si>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</si>
  <si>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</si>
  <si>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</si>
  <si>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</si>
  <si>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</si>
  <si>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</si>
  <si>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</si>
  <si>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</si>
  <si>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</si>
  <si>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</si>
  <si>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</si>
  <si>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</si>
  <si>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</si>
  <si>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</si>
  <si>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</si>
  <si>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</si>
  <si>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</si>
  <si>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</si>
  <si>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</si>
  <si>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</si>
  <si>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</si>
  <si>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</si>
  <si>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</si>
  <si>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</si>
  <si>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</si>
  <si>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</si>
  <si>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</si>
  <si>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</si>
  <si>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</si>
  <si>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</si>
  <si>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</si>
  <si>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</si>
  <si>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</si>
  <si>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</si>
  <si>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</si>
  <si>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</si>
  <si>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</si>
  <si>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</si>
  <si>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</si>
  <si>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</si>
  <si>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</si>
  <si>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</si>
  <si>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</si>
  <si>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</si>
  <si>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</si>
  <si>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</si>
  <si>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</si>
  <si>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</si>
  <si>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</si>
  <si>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</si>
  <si>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</si>
  <si>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</si>
  <si>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</si>
  <si>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</si>
  <si>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</si>
  <si>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</si>
  <si>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</si>
  <si>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</si>
  <si>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</si>
  <si>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</si>
  <si>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</si>
  <si>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</si>
  <si>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</si>
  <si>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</si>
  <si>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</si>
  <si>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</si>
  <si>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</si>
  <si>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</si>
  <si>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</si>
  <si>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</si>
  <si>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</si>
  <si>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</si>
  <si>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</si>
  <si>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</si>
  <si>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</si>
  <si>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</si>
  <si>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</si>
  <si>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</si>
  <si>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</si>
  <si>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</si>
  <si>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</si>
  <si>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</si>
  <si>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</si>
  <si>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</si>
  <si>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</si>
  <si>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</si>
  <si>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</si>
  <si>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</si>
  <si>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</si>
  <si>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</si>
  <si>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</si>
  <si>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</si>
  <si>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</si>
  <si>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</si>
  <si>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</si>
  <si>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</si>
  <si>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</si>
  <si>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</si>
  <si>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</si>
  <si>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</si>
  <si>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</si>
  <si>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</si>
  <si>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</si>
  <si>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</si>
  <si>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</si>
  <si>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</si>
  <si>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</si>
  <si>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</si>
  <si>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</si>
  <si>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</si>
  <si>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</si>
  <si>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</si>
  <si>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</si>
  <si>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</si>
  <si>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</si>
  <si>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</si>
  <si>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</si>
  <si>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</si>
  <si>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</si>
  <si>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</si>
  <si>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</si>
  <si>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</si>
  <si>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</si>
  <si>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</si>
  <si>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</si>
  <si>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</si>
  <si>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</si>
  <si>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</si>
  <si>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</si>
  <si>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</si>
  <si>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</si>
  <si>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</si>
  <si>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</si>
  <si>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</si>
  <si>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</si>
  <si>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</si>
  <si>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</si>
  <si>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</si>
  <si>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</si>
  <si>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</si>
  <si>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</si>
  <si>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</si>
  <si>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</si>
  <si>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</si>
  <si>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</si>
  <si>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</si>
  <si>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</si>
  <si>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</si>
  <si>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</si>
  <si>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</si>
  <si>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</si>
  <si>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</si>
  <si>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</si>
  <si>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</si>
  <si>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</si>
  <si>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</si>
  <si>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</si>
  <si>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</si>
  <si>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</si>
  <si>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</si>
  <si>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</si>
  <si>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</si>
  <si>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</si>
  <si>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</si>
  <si>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</si>
  <si>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</si>
  <si>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</si>
  <si>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</si>
  <si>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</si>
  <si>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</si>
  <si>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</si>
  <si>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</si>
  <si>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</si>
  <si>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</si>
  <si>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</si>
  <si>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</si>
  <si>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</si>
  <si>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</si>
  <si>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</si>
  <si>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</si>
  <si>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</si>
  <si>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</si>
  <si>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</si>
  <si>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</si>
  <si>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</si>
  <si>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</si>
  <si>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</si>
  <si>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</si>
  <si>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</si>
  <si>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</si>
  <si>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</si>
  <si>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</si>
  <si>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</si>
  <si>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</si>
  <si>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</si>
  <si>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</si>
  <si>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</si>
  <si>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</si>
  <si>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</si>
  <si>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</si>
  <si>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</si>
  <si>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</si>
  <si>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</si>
  <si>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</si>
  <si>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</si>
  <si>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</si>
  <si>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</si>
  <si>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</si>
  <si>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</si>
  <si>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</si>
  <si>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</si>
  <si>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</si>
  <si>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</si>
  <si>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</si>
  <si>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</si>
  <si>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</si>
  <si>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</si>
  <si>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</si>
  <si>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</si>
  <si>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</si>
  <si>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</si>
  <si>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</si>
  <si>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</si>
  <si>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</si>
  <si>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</si>
  <si>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</si>
  <si>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</si>
  <si>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</si>
  <si>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</si>
  <si>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</si>
  <si>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</si>
  <si>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</si>
  <si>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</si>
  <si>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</si>
  <si>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</si>
  <si>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</si>
  <si>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</si>
  <si>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</si>
  <si>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</si>
  <si>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</si>
  <si>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</si>
  <si>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</si>
  <si>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</si>
  <si>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</si>
  <si>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</si>
  <si>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</si>
  <si>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</si>
  <si>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</si>
  <si>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</si>
  <si>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</si>
  <si>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</si>
  <si>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</si>
  <si>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</si>
  <si>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</si>
  <si>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</si>
  <si>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</si>
  <si>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</si>
  <si>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</si>
  <si>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</si>
  <si>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</si>
  <si>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</si>
  <si>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</si>
  <si>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</si>
  <si>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</si>
  <si>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</si>
  <si>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</si>
  <si>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</si>
  <si>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</si>
  <si>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</si>
  <si>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</si>
  <si>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</si>
  <si>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</si>
  <si>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</si>
  <si>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</si>
  <si>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</si>
  <si>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</si>
  <si>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</si>
  <si>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</si>
  <si>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</si>
  <si>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</si>
  <si>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</si>
  <si>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</si>
  <si>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</si>
  <si>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</si>
  <si>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</si>
  <si>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</si>
  <si>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</si>
  <si>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</si>
  <si>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</si>
  <si>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</si>
  <si>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</si>
  <si>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</si>
  <si>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</si>
  <si>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</si>
  <si>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</si>
  <si>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</si>
  <si>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</si>
  <si>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</si>
  <si>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</si>
  <si>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</si>
  <si>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</si>
  <si>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</si>
  <si>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</si>
  <si>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</si>
  <si>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</si>
  <si>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</si>
  <si>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</si>
  <si>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</si>
  <si>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</si>
  <si>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</si>
  <si>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</si>
  <si>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</si>
  <si>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</si>
  <si>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</si>
  <si>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</si>
  <si>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</si>
  <si>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</si>
  <si>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</si>
  <si>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</si>
  <si>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</si>
  <si>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</si>
  <si>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</si>
  <si>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</si>
  <si>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</si>
  <si>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</si>
  <si>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</si>
  <si>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</si>
  <si>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</si>
  <si>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</si>
  <si>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</si>
  <si>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</si>
  <si>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</si>
  <si>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</si>
  <si>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</si>
  <si>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</si>
  <si>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</si>
  <si>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</si>
  <si>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</si>
  <si>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</si>
  <si>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</si>
  <si>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</si>
  <si>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</si>
  <si>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</si>
  <si>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</si>
  <si>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</si>
  <si>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</si>
  <si>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</si>
  <si>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</si>
  <si>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</si>
  <si>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</si>
  <si>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</si>
  <si>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</si>
  <si>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</si>
  <si>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</si>
  <si>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</si>
  <si>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</si>
  <si>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</si>
  <si>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</si>
  <si>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</si>
  <si>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</si>
  <si>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</si>
  <si>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</si>
  <si>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</si>
  <si>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</si>
  <si>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</si>
  <si>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</si>
  <si>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</si>
  <si>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</si>
  <si>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</si>
  <si>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</si>
  <si>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</si>
  <si>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</si>
  <si>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</si>
  <si>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</si>
  <si>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</si>
  <si>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</si>
  <si>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</si>
  <si>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</si>
  <si>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</si>
  <si>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</si>
  <si>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</si>
  <si>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</si>
  <si>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</si>
  <si>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</si>
  <si>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</si>
  <si>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</si>
  <si>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</si>
  <si>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</si>
  <si>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</si>
  <si>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</si>
  <si>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</si>
  <si>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</si>
  <si>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</si>
  <si>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</si>
  <si>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</si>
  <si>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</si>
  <si>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</si>
  <si>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</si>
  <si>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</si>
  <si>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</si>
  <si>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</si>
  <si>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</si>
  <si>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</si>
  <si>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</si>
  <si>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</si>
  <si>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</si>
  <si>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</si>
  <si>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</si>
  <si>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</si>
  <si>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</si>
  <si>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</si>
  <si>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</si>
  <si>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</si>
  <si>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</si>
  <si>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</si>
  <si>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</si>
  <si>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</si>
  <si>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</si>
  <si>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</si>
  <si>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</si>
  <si>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</si>
  <si>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</si>
  <si>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</si>
  <si>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</si>
  <si>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</si>
  <si>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</si>
  <si>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</si>
  <si>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</si>
  <si>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</si>
  <si>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</si>
  <si>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</si>
  <si>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</si>
  <si>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</si>
  <si>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</si>
  <si>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</si>
  <si>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</si>
  <si>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</si>
  <si>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</si>
  <si>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</si>
  <si>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</si>
  <si>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</si>
  <si>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</si>
  <si>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</si>
  <si>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</si>
  <si>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</si>
  <si>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</si>
  <si>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</si>
  <si>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</si>
  <si>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</si>
  <si>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</si>
  <si>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</si>
  <si>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</si>
  <si>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</si>
  <si>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</si>
  <si>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</si>
  <si>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</si>
  <si>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</si>
  <si>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</si>
  <si>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</si>
  <si>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</si>
  <si>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</si>
  <si>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</si>
  <si>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</si>
  <si>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</si>
  <si>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</si>
  <si>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</si>
  <si>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</si>
  <si>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</si>
  <si>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</si>
  <si>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</si>
  <si>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</si>
  <si>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</si>
  <si>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</si>
  <si>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</si>
  <si>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</si>
  <si>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</si>
  <si>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</si>
  <si>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</si>
  <si>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</si>
  <si>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</si>
  <si>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</si>
  <si>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</si>
  <si>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</si>
  <si>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</si>
  <si>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</si>
  <si>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</si>
  <si>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</si>
  <si>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</si>
  <si>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</si>
  <si>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</si>
  <si>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</si>
  <si>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</si>
  <si>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</si>
  <si>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</si>
  <si>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</si>
  <si>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</si>
  <si>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</si>
  <si>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</si>
  <si>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</si>
  <si>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</si>
  <si>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</si>
  <si>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</si>
  <si>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</si>
  <si>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</si>
  <si>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</si>
  <si>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</si>
  <si>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</si>
  <si>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</si>
  <si>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</si>
  <si>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</si>
  <si>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</si>
  <si>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</si>
  <si>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</si>
  <si>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</si>
  <si>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</si>
  <si>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</si>
  <si>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</si>
  <si>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</si>
  <si>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</si>
  <si>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</si>
  <si>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</si>
  <si>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</si>
  <si>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</si>
  <si>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</si>
  <si>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</si>
  <si>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</si>
  <si>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</si>
  <si>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</si>
  <si>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</si>
  <si>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</si>
  <si>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</si>
  <si>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</si>
  <si>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</si>
  <si>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</si>
  <si>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</si>
  <si>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</si>
  <si>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</si>
  <si>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</si>
  <si>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</si>
  <si>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</si>
  <si>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</si>
  <si>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</si>
  <si>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</si>
  <si>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</si>
  <si>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</si>
  <si>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</si>
  <si>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</si>
  <si>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</si>
  <si>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</si>
  <si>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</si>
  <si>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</si>
  <si>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</si>
  <si>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</si>
  <si>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</si>
  <si>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</si>
  <si>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</si>
  <si>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</si>
  <si>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</si>
  <si>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</si>
  <si>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</si>
  <si>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</si>
  <si>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</si>
  <si>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</si>
  <si>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</si>
  <si>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</si>
  <si>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</si>
  <si>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</si>
  <si>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</si>
  <si>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</si>
  <si>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</si>
  <si>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</si>
  <si>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</si>
  <si>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</si>
  <si>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</si>
  <si>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</si>
  <si>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</si>
  <si>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</si>
  <si>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</si>
  <si>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</si>
  <si>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</si>
  <si>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</si>
  <si>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</si>
  <si>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</si>
  <si>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</si>
  <si>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</si>
  <si>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</si>
  <si>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</si>
  <si>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</si>
  <si>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</si>
  <si>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</si>
  <si>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</si>
  <si>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</si>
  <si>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</si>
  <si>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</si>
  <si>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</si>
  <si>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</si>
  <si>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</si>
  <si>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</si>
  <si>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</si>
  <si>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</si>
  <si>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</si>
  <si>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</si>
  <si>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</si>
  <si>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</si>
  <si>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</si>
  <si>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</si>
  <si>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</si>
  <si>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</si>
  <si>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</si>
  <si>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</si>
  <si>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</si>
  <si>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</si>
  <si>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</si>
  <si>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</si>
  <si>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</si>
  <si>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</si>
  <si>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</si>
  <si>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</si>
  <si>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</si>
  <si>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</si>
  <si>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</si>
  <si>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</si>
  <si>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</si>
  <si>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</si>
  <si>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</si>
  <si>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</si>
  <si>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</si>
  <si>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</si>
  <si>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</si>
  <si>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</si>
  <si>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</si>
  <si>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</si>
  <si>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</si>
  <si>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</si>
  <si>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</si>
  <si>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</si>
  <si>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</si>
  <si>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</si>
  <si>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</si>
  <si>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</si>
  <si>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</si>
  <si>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</si>
  <si>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</si>
  <si>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</si>
  <si>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</si>
  <si>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</si>
  <si>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</si>
  <si>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</si>
  <si>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</si>
  <si>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</si>
  <si>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</si>
  <si>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</si>
  <si>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</si>
  <si>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</si>
  <si>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</si>
  <si>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</si>
  <si>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</si>
  <si>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</si>
  <si>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</si>
  <si>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</si>
  <si>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</si>
  <si>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</si>
  <si>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</si>
  <si>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</si>
  <si>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</si>
  <si>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</si>
  <si>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</si>
  <si>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</si>
  <si>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</si>
  <si>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</si>
  <si>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</si>
  <si>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</si>
  <si>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</si>
  <si>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</si>
  <si>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</si>
  <si>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</si>
  <si>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</si>
  <si>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</si>
  <si>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</si>
  <si>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</si>
  <si>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</si>
  <si>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</si>
  <si>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</si>
  <si>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</si>
  <si>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</si>
  <si>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</si>
  <si>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</si>
  <si>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</si>
  <si>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</si>
  <si>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</si>
  <si>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</si>
  <si>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</si>
  <si>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</si>
  <si>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</si>
  <si>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</si>
  <si>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</si>
  <si>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</si>
  <si>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</si>
  <si>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</si>
  <si>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</si>
  <si>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</si>
  <si>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</si>
  <si>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</si>
  <si>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</si>
  <si>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</si>
  <si>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</si>
  <si>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</si>
  <si>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</si>
  <si>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</si>
  <si>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</si>
  <si>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</si>
  <si>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</si>
  <si>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</si>
  <si>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</si>
  <si>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</si>
  <si>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</si>
  <si>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</si>
  <si>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</si>
  <si>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</si>
  <si>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</si>
  <si>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</si>
  <si>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</si>
  <si>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</si>
  <si>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</si>
  <si>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</si>
  <si>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</si>
  <si>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</si>
  <si>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</si>
  <si>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</si>
  <si>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</si>
  <si>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</si>
  <si>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</si>
  <si>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</si>
  <si>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</si>
  <si>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</si>
  <si>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</si>
  <si>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</si>
  <si>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</si>
  <si>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</si>
  <si>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</si>
  <si>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</si>
  <si>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</si>
  <si>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</si>
  <si>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</si>
  <si>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</si>
  <si>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</si>
  <si>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</si>
  <si>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</si>
  <si>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</si>
  <si>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</si>
  <si>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</si>
  <si>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</si>
  <si>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</si>
  <si>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</si>
  <si>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</si>
  <si>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</si>
  <si>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</si>
  <si>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</si>
  <si>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</si>
  <si>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</si>
  <si>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</si>
  <si>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</si>
  <si>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</si>
  <si>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</si>
  <si>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</si>
  <si>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</si>
  <si>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</si>
  <si>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</si>
  <si>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</si>
  <si>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</si>
  <si>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</si>
  <si>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</si>
  <si>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</si>
  <si>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</si>
  <si>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</si>
  <si>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</si>
  <si>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</si>
  <si>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</si>
  <si>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</si>
  <si>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</si>
  <si>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</si>
  <si>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</si>
  <si>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</si>
  <si>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</si>
  <si>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</si>
  <si>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</si>
  <si>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</si>
  <si>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</si>
  <si>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</si>
  <si>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</si>
  <si>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</si>
  <si>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</si>
  <si>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</si>
  <si>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</si>
  <si>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</si>
  <si>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</si>
  <si>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</si>
  <si>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</si>
  <si>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</si>
  <si>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</si>
  <si>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</si>
  <si>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</si>
  <si>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</si>
  <si>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</si>
  <si>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</si>
  <si>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</si>
  <si>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</si>
  <si>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</si>
  <si>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</si>
  <si>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</si>
  <si>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</si>
  <si>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</si>
  <si>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</si>
  <si>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</si>
  <si>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</si>
  <si>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</si>
  <si>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</si>
  <si>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</si>
  <si>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</si>
  <si>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</si>
  <si>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</si>
  <si>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</si>
  <si>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</si>
  <si>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</si>
  <si>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</si>
  <si>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</si>
  <si>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</si>
  <si>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</si>
  <si>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</si>
  <si>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</si>
  <si>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</si>
  <si>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</si>
  <si>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</si>
  <si>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</si>
  <si>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</si>
  <si>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</si>
  <si>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</si>
  <si>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</si>
  <si>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</si>
  <si>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</si>
  <si>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</si>
  <si>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</si>
  <si>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</si>
  <si>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</si>
  <si>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</si>
  <si>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</si>
  <si>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</si>
  <si>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</si>
  <si>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</si>
  <si>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</si>
  <si>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</si>
  <si>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</si>
  <si>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</si>
  <si>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</si>
  <si>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</si>
  <si>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</si>
  <si>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</si>
  <si>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</si>
  <si>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</si>
  <si>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</si>
  <si>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</si>
  <si>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</si>
  <si>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</si>
  <si>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</si>
  <si>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</si>
  <si>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</si>
  <si>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</si>
  <si>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</si>
  <si>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</si>
  <si>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</si>
  <si>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</si>
  <si>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</si>
  <si>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</si>
  <si>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</si>
  <si>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</si>
  <si>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</si>
  <si>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</si>
  <si>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</si>
  <si>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</si>
  <si>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</si>
  <si>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</si>
  <si>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</si>
  <si>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</si>
  <si>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</si>
  <si>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</si>
  <si>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</si>
  <si>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</si>
  <si>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</si>
  <si>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</si>
  <si>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</si>
  <si>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</si>
  <si>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</si>
  <si>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</si>
  <si>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</si>
  <si>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</si>
  <si>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</si>
  <si>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</si>
  <si>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</si>
  <si>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</si>
  <si>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</si>
  <si>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</si>
  <si>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</si>
  <si>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</si>
  <si>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</si>
  <si>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</si>
  <si>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</si>
  <si>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</si>
  <si>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</si>
  <si>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</si>
  <si>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</si>
  <si>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</si>
  <si>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</si>
  <si>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</si>
  <si>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</si>
  <si>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</si>
  <si>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</si>
  <si>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</si>
  <si>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</si>
  <si>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</si>
  <si>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</si>
  <si>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</si>
  <si>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</si>
  <si>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</si>
  <si>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</si>
  <si>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</si>
  <si>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</si>
  <si>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</si>
  <si>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</si>
  <si>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</si>
  <si>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</si>
  <si>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</si>
  <si>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</si>
  <si>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</si>
  <si>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</si>
  <si>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</si>
  <si>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</si>
  <si>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</si>
  <si>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</si>
  <si>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</si>
  <si>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</si>
  <si>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</si>
  <si>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</si>
  <si>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</si>
  <si>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</si>
  <si>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</si>
  <si>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</si>
  <si>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</si>
  <si>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</si>
  <si>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</si>
  <si>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</si>
  <si>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</si>
  <si>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</si>
  <si>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</si>
  <si>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</si>
  <si>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</si>
  <si>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</si>
  <si>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</si>
  <si>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</si>
  <si>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</si>
  <si>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</si>
  <si>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</si>
  <si>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</si>
  <si>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</si>
  <si>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</si>
  <si>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</si>
  <si>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</si>
  <si>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</si>
  <si>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</si>
  <si>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</si>
  <si>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</si>
  <si>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</si>
  <si>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</si>
  <si>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</si>
  <si>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</si>
  <si>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</si>
  <si>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</si>
  <si>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</si>
  <si>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</si>
  <si>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</si>
  <si>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</si>
  <si>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</si>
  <si>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</si>
  <si>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</si>
  <si>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</si>
  <si>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</si>
  <si>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</si>
  <si>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</si>
  <si>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</si>
  <si>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</si>
  <si>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</si>
  <si>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</si>
  <si>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</si>
  <si>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</si>
  <si>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</si>
  <si>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</si>
  <si>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</si>
  <si>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</si>
  <si>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</si>
  <si>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</si>
  <si>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</si>
  <si>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</si>
  <si>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</si>
  <si>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</si>
  <si>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</si>
  <si>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</si>
  <si>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</si>
  <si>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</si>
  <si>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</si>
  <si>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</si>
  <si>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</si>
  <si>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</si>
  <si>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</si>
  <si>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</si>
  <si>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</si>
  <si>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</si>
  <si>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</si>
  <si>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</si>
  <si>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</si>
  <si>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</si>
  <si>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</si>
  <si>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</si>
  <si>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</si>
  <si>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</si>
  <si>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</si>
  <si>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</si>
  <si>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</si>
  <si>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</si>
  <si>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</si>
  <si>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</si>
  <si>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</si>
  <si>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</si>
  <si>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</si>
  <si>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</si>
  <si>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</si>
  <si>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</si>
  <si>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</si>
  <si>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</si>
  <si>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</si>
  <si>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</si>
  <si>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</si>
  <si>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</si>
  <si>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</si>
  <si>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</si>
  <si>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</si>
  <si>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</si>
  <si>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</si>
  <si>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</si>
  <si>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</si>
  <si>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</si>
  <si>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</si>
  <si>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</si>
  <si>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</si>
  <si>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</si>
  <si>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</si>
  <si>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</si>
  <si>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</si>
  <si>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</si>
  <si>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</si>
  <si>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</si>
  <si>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</si>
  <si>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</si>
  <si>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</si>
  <si>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</si>
  <si>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</si>
  <si>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</si>
  <si>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</si>
  <si>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</si>
  <si>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</si>
  <si>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</si>
  <si>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</si>
  <si>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</si>
  <si>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</si>
  <si>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</si>
  <si>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</si>
  <si>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</si>
  <si>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</si>
  <si>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</si>
  <si>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</si>
  <si>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</si>
  <si>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</si>
  <si>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</si>
  <si>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</si>
  <si>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</si>
  <si>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</si>
  <si>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</si>
  <si>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</si>
  <si>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</si>
  <si>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</si>
  <si>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</si>
  <si>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</si>
  <si>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</si>
  <si>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</si>
  <si>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</si>
  <si>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</si>
  <si>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</si>
  <si>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</si>
  <si>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</si>
  <si>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</si>
  <si>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</si>
  <si>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</si>
  <si>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</si>
  <si>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</si>
  <si>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</si>
  <si>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</si>
  <si>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</si>
  <si>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</si>
  <si>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</si>
  <si>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</si>
  <si>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</si>
  <si>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</si>
  <si>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</si>
  <si>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</si>
  <si>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</si>
  <si>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</si>
  <si>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</si>
  <si>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</si>
  <si>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</si>
  <si>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</si>
  <si>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</si>
  <si>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</si>
  <si>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</si>
  <si>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</si>
  <si>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</si>
  <si>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</si>
  <si>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</si>
  <si>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</si>
  <si>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</si>
  <si>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</si>
  <si>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</si>
  <si>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</si>
  <si>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</si>
  <si>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</si>
  <si>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</si>
  <si>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</si>
  <si>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</si>
  <si>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</si>
  <si>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</si>
  <si>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</si>
  <si>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</si>
  <si>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</si>
  <si>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</si>
  <si>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</si>
  <si>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</si>
  <si>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</si>
  <si>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</si>
  <si>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</si>
  <si>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</si>
  <si>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</si>
  <si>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</si>
  <si>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</si>
  <si>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</si>
  <si>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</si>
  <si>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</si>
  <si>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</si>
  <si>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</si>
  <si>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</si>
  <si>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</si>
  <si>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</si>
  <si>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</si>
  <si>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</si>
  <si>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</si>
  <si>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</si>
  <si>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</si>
  <si>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</si>
  <si>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</si>
  <si>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</si>
  <si>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</si>
  <si>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</si>
  <si>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</si>
  <si>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</si>
  <si>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</si>
  <si>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</si>
  <si>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</si>
  <si>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</si>
  <si>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</si>
  <si>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</si>
  <si>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</si>
  <si>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</si>
  <si>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</si>
  <si>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</si>
  <si>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</si>
  <si>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</si>
  <si>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</si>
  <si>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</si>
  <si>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</si>
  <si>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</si>
  <si>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</si>
  <si>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</si>
  <si>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</si>
  <si>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</si>
  <si>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</si>
  <si>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</si>
  <si>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</si>
  <si>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</si>
  <si>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</si>
  <si>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</si>
  <si>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</si>
  <si>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</si>
  <si>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</si>
  <si>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</si>
  <si>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</si>
  <si>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</si>
  <si>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</si>
  <si>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</si>
  <si>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</si>
  <si>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</si>
  <si>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</si>
  <si>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</si>
  <si>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</si>
  <si>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</si>
  <si>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</si>
  <si>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</si>
  <si>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</si>
  <si>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</si>
  <si>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</si>
  <si>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</si>
  <si>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</si>
  <si>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</si>
  <si>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</si>
  <si>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</si>
  <si>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</si>
  <si>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</si>
  <si>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</si>
  <si>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</si>
  <si>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</si>
  <si>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</si>
  <si>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</si>
  <si>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</si>
  <si>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</si>
  <si>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</si>
  <si>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</si>
  <si>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</si>
  <si>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</si>
  <si>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</si>
  <si>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</si>
  <si>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</si>
  <si>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</si>
  <si>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</si>
  <si>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</si>
  <si>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</si>
  <si>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</si>
  <si>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</si>
  <si>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</si>
  <si>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</si>
  <si>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</si>
  <si>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</si>
  <si>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</si>
  <si>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</si>
  <si>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</si>
  <si>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</si>
  <si>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</si>
  <si>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</si>
  <si>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</si>
  <si>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</si>
  <si>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</si>
  <si>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</si>
  <si>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</si>
  <si>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</si>
  <si>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</si>
  <si>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</si>
  <si>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</si>
  <si>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</si>
  <si>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</si>
  <si>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</si>
  <si>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</si>
  <si>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</si>
  <si>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</si>
  <si>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</si>
  <si>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</si>
  <si>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</si>
  <si>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</si>
  <si>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</si>
  <si>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</si>
  <si>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</si>
  <si>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</si>
  <si>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</si>
  <si>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</si>
  <si>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</si>
  <si>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</si>
  <si>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</si>
  <si>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</si>
  <si>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</si>
  <si>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</si>
  <si>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</si>
  <si>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</si>
  <si>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</si>
  <si>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</si>
  <si>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</si>
  <si>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</si>
  <si>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</si>
  <si>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</si>
  <si>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</si>
  <si>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</si>
  <si>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</si>
  <si>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</si>
  <si>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</si>
  <si>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</si>
  <si>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</si>
  <si>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</si>
  <si>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</si>
  <si>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</si>
  <si>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</si>
  <si>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</si>
  <si>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</si>
  <si>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</si>
  <si>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</si>
  <si>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</si>
  <si>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</si>
  <si>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</si>
  <si>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</si>
  <si>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</si>
  <si>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</si>
  <si>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</si>
  <si>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</si>
  <si>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</si>
  <si>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</si>
  <si>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</si>
  <si>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</si>
  <si>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</si>
  <si>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</si>
  <si>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</si>
  <si>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</si>
  <si>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</si>
  <si>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</si>
  <si>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</si>
  <si>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</si>
  <si>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</si>
  <si>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</si>
  <si>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</si>
  <si>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</si>
  <si>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</si>
  <si>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</si>
  <si>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</si>
  <si>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</si>
  <si>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</si>
  <si>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</si>
  <si>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</si>
  <si>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</si>
  <si>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</si>
  <si>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</si>
  <si>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</si>
  <si>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</si>
  <si>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</si>
  <si>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</si>
  <si>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</si>
  <si>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</si>
  <si>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</si>
  <si>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</si>
  <si>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</si>
  <si>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</si>
  <si>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</si>
  <si>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</si>
  <si>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</si>
  <si>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</si>
  <si>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</si>
  <si>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</si>
  <si>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</si>
  <si>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</si>
  <si>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</si>
  <si>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</si>
  <si>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</si>
  <si>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</si>
  <si>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</si>
  <si>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</si>
  <si>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</si>
  <si>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</si>
  <si>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</si>
  <si>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</si>
  <si>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</si>
  <si>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</si>
  <si>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</si>
  <si>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</si>
  <si>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</si>
  <si>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</si>
  <si>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</si>
  <si>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</si>
  <si>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</si>
  <si>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</si>
  <si>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</si>
  <si>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</si>
  <si>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</si>
  <si>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</si>
  <si>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</si>
  <si>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</si>
  <si>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</si>
  <si>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</si>
  <si>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</si>
  <si>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</si>
  <si>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</si>
  <si>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</si>
  <si>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</si>
  <si>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</si>
  <si>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</si>
  <si>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</si>
  <si>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</si>
  <si>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</si>
  <si>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</si>
  <si>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</si>
  <si>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</si>
  <si>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</si>
  <si>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</si>
  <si>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</si>
  <si>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</si>
  <si>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</si>
  <si>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</si>
  <si>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</si>
  <si>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Date Created Conversion</t>
  </si>
  <si>
    <t>Date Ended Conversion</t>
  </si>
  <si>
    <t>Year</t>
  </si>
  <si>
    <t>Row Labels</t>
  </si>
  <si>
    <t>film &amp; video</t>
  </si>
  <si>
    <t>food</t>
  </si>
  <si>
    <t>games</t>
  </si>
  <si>
    <t>journalism</t>
  </si>
  <si>
    <t>music</t>
  </si>
  <si>
    <t>photography</t>
  </si>
  <si>
    <t>publishing</t>
  </si>
  <si>
    <t>technology</t>
  </si>
  <si>
    <t>theater</t>
  </si>
  <si>
    <t>Grand Total</t>
  </si>
  <si>
    <t>Column Labels</t>
  </si>
  <si>
    <t>Count of state</t>
  </si>
  <si>
    <t>(All)</t>
  </si>
  <si>
    <t>validation summary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</si>
  <si>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</si>
  <si>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</si>
  <si>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</si>
  <si>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</si>
  <si>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</si>
  <si>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</si>
  <si>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</si>
  <si>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</si>
  <si>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</si>
  <si>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</si>
  <si>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</si>
  <si>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</si>
  <si>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</si>
  <si>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</si>
  <si>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</si>
  <si>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</si>
  <si>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</si>
  <si>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</si>
  <si>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</si>
  <si>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</si>
  <si>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</si>
  <si>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</si>
  <si>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</si>
  <si>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</si>
  <si>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</si>
  <si>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</si>
  <si>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</si>
  <si>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</si>
  <si>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</si>
  <si>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</si>
  <si>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</si>
  <si>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</si>
  <si>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</si>
  <si>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</si>
  <si>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</si>
  <si>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</si>
  <si>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</si>
  <si>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</si>
  <si>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</si>
  <si>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</si>
  <si>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</si>
  <si>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</si>
  <si>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</si>
  <si>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</si>
  <si>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</si>
  <si>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</si>
  <si>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</si>
  <si>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</si>
  <si>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</si>
  <si>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</si>
  <si>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</si>
  <si>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</si>
  <si>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</si>
  <si>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</si>
  <si>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</si>
  <si>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</si>
  <si>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</si>
  <si>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</si>
  <si>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</si>
  <si>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</si>
  <si>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Jan</t>
  </si>
  <si>
    <t>Feb</t>
  </si>
  <si>
    <t>Mar</t>
  </si>
  <si>
    <t>Apr</t>
  </si>
  <si>
    <t>May</t>
  </si>
  <si>
    <t>Jun</t>
  </si>
  <si>
    <t>Jul</t>
  </si>
  <si>
    <t>Aug</t>
  </si>
  <si>
    <t>Sep</t>
  </si>
  <si>
    <t>Oct</t>
  </si>
  <si>
    <t>Nov</t>
  </si>
  <si>
    <t>Dec</t>
  </si>
  <si>
    <t>Total Count of state</t>
  </si>
  <si>
    <t>Total Sum of pledged</t>
  </si>
  <si>
    <t>Sum of pledged</t>
  </si>
  <si>
    <t>Goal ($)</t>
  </si>
  <si>
    <t>Choose currency:</t>
  </si>
  <si>
    <t>Currencies</t>
  </si>
  <si>
    <t>Range min</t>
  </si>
  <si>
    <t>Range max</t>
  </si>
  <si>
    <t>THIS IS THE OFFICIAL ANSWER *</t>
  </si>
  <si>
    <t>*Assuming all goal amounts listed are in USD (Kickstarter is a US-based company).</t>
  </si>
  <si>
    <t>Disclaimer: You have to select one currency at time</t>
  </si>
  <si>
    <t>THIS IS A PARALLEL ANALYSIS ASSUMING GOAL AMOUNTS ARE IN MULTIPLE MONETARY CURRENCIES</t>
  </si>
  <si>
    <t>Total Count%</t>
  </si>
  <si>
    <t>Count%</t>
  </si>
  <si>
    <t>Total pledged%</t>
  </si>
  <si>
    <t>pledged%</t>
  </si>
  <si>
    <t>Total Count</t>
  </si>
  <si>
    <t>Count</t>
  </si>
  <si>
    <t>Total $ Pledged</t>
  </si>
  <si>
    <t>$ Pledged</t>
  </si>
  <si>
    <t xml:space="preserve">THIS TABLE BELOW SUPPORTS ANSWER 1 IN THE REPORT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</si>
</sst>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yyyy\-mmm\-dd"/>
    <numFmt numFmtId="166" formatCode="yyyy\-mm\-dd;@"/>
    <numFmt numFmtId="167" formatCode="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b/>
      <sz val="11"/>
      <color rgb="FFFF0000"/>
      <name val="Calibri"/>
      <family val="2"/>
      <scheme val="minor"/>
    </font>
    <font>
      <b/>
      <sz val="16"/>
      <color theme="1"/>
      <name val="Calibri"/>
      <family val="2"/>
      <scheme val="minor"/>
    </font>
    <font>
      <b/>
      <sz val="11"/>
      <color rgb="FF0070C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7"/>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s>
  <borders count="14">
    <border>
      <left/>
      <right/>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2">
    <xf numFmtId="0" fontId="0" fillId="0" borderId="0"/>
    <xf numFmtId="9" fontId="2" fillId="0" borderId="0" applyFont="0" applyFill="0" applyBorder="0" applyAlignment="0" applyProtection="0"/>
  </cellStyleXfs>
  <cellXfs count="5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2" borderId="0" xfId="0" applyFont="1" applyFill="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1" fillId="3" borderId="0" xfId="0" applyFont="1" applyFill="1" applyAlignment="1">
      <alignment horizontal="center"/>
    </xf>
    <xf numFmtId="165" fontId="0" fillId="0" borderId="0" xfId="0" applyNumberFormat="1" applyAlignment="1">
      <alignment horizontal="left"/>
    </xf>
    <xf numFmtId="14" fontId="0" fillId="0" borderId="0" xfId="0" applyNumberFormat="1"/>
    <xf numFmtId="0" fontId="0" fillId="0" borderId="1" xfId="0" applyBorder="1"/>
    <xf numFmtId="9" fontId="0" fillId="0" borderId="1" xfId="1" applyFont="1" applyBorder="1"/>
    <xf numFmtId="0" fontId="0" fillId="0" borderId="0" xfId="0" applyAlignment="1">
      <alignment horizontal="left" indent="1"/>
    </xf>
    <xf numFmtId="3" fontId="0" fillId="0" borderId="0" xfId="0" applyNumberFormat="1"/>
    <xf numFmtId="0" fontId="4" fillId="0" borderId="0" xfId="0" applyFont="1"/>
    <xf numFmtId="0" fontId="1" fillId="0" borderId="0" xfId="0" applyFont="1"/>
    <xf numFmtId="0" fontId="3" fillId="4" borderId="3" xfId="0" applyFont="1" applyFill="1" applyBorder="1"/>
    <xf numFmtId="0" fontId="1" fillId="4" borderId="2" xfId="0" applyFont="1" applyFill="1" applyBorder="1"/>
    <xf numFmtId="0" fontId="1" fillId="0" borderId="4" xfId="0" applyFont="1" applyBorder="1"/>
    <xf numFmtId="9" fontId="0" fillId="0" borderId="5" xfId="1" applyFont="1" applyBorder="1"/>
    <xf numFmtId="0" fontId="1" fillId="0" borderId="6" xfId="0" applyFont="1" applyBorder="1"/>
    <xf numFmtId="0" fontId="0" fillId="0" borderId="7" xfId="0" applyBorder="1"/>
    <xf numFmtId="9" fontId="0" fillId="0" borderId="7" xfId="1" applyFont="1" applyBorder="1"/>
    <xf numFmtId="9" fontId="0" fillId="0" borderId="8" xfId="1" applyFont="1" applyBorder="1"/>
    <xf numFmtId="0" fontId="1" fillId="2" borderId="9" xfId="0" applyFont="1" applyFill="1" applyBorder="1"/>
    <xf numFmtId="0" fontId="1" fillId="2" borderId="10" xfId="0" applyFont="1" applyFill="1" applyBorder="1"/>
    <xf numFmtId="0" fontId="1" fillId="2" borderId="11" xfId="0" applyFont="1" applyFill="1" applyBorder="1"/>
    <xf numFmtId="9" fontId="0" fillId="0" borderId="0" xfId="1" applyFont="1"/>
    <xf numFmtId="0" fontId="5" fillId="0" borderId="0" xfId="0" applyFont="1"/>
    <xf numFmtId="0" fontId="0" fillId="2" borderId="0" xfId="0" applyFill="1"/>
    <xf numFmtId="167" fontId="0" fillId="0" borderId="0" xfId="1" applyNumberFormat="1" applyFont="1"/>
    <xf numFmtId="167" fontId="0" fillId="0" borderId="0" xfId="0" applyNumberFormat="1" applyAlignment="1">
      <alignment horizontal="center"/>
    </xf>
    <xf numFmtId="0" fontId="0" fillId="0" borderId="0" xfId="0" applyAlignment="1">
      <alignment horizontal="center"/>
    </xf>
    <xf numFmtId="167" fontId="0" fillId="0" borderId="0" xfId="0" applyNumberFormat="1"/>
    <xf numFmtId="3" fontId="0" fillId="2" borderId="0" xfId="0" applyNumberFormat="1" applyFill="1"/>
    <xf numFmtId="0" fontId="0" fillId="2" borderId="0" xfId="0" applyFill="1" applyAlignment="1">
      <alignment horizontal="left"/>
    </xf>
    <xf numFmtId="0" fontId="0" fillId="5" borderId="0" xfId="0" applyFill="1" applyAlignment="1">
      <alignment horizontal="left"/>
    </xf>
    <xf numFmtId="167" fontId="0" fillId="5" borderId="0" xfId="0" applyNumberFormat="1" applyFill="1" applyAlignment="1">
      <alignment horizontal="center"/>
    </xf>
    <xf numFmtId="167" fontId="0" fillId="2" borderId="0" xfId="0" applyNumberFormat="1" applyFill="1"/>
    <xf numFmtId="0" fontId="0" fillId="6" borderId="0" xfId="0" applyFill="1"/>
    <xf numFmtId="167" fontId="0" fillId="6" borderId="0" xfId="0" applyNumberFormat="1" applyFill="1"/>
    <xf numFmtId="167" fontId="0" fillId="6" borderId="0" xfId="0" applyNumberFormat="1" applyFill="1" applyAlignment="1">
      <alignment horizontal="center"/>
    </xf>
    <xf numFmtId="167" fontId="0" fillId="7" borderId="0" xfId="0" applyNumberFormat="1" applyFill="1" applyAlignment="1">
      <alignment horizontal="center"/>
    </xf>
    <xf numFmtId="0" fontId="0" fillId="7" borderId="0" xfId="0" applyFill="1" applyAlignment="1">
      <alignment horizontal="left"/>
    </xf>
    <xf numFmtId="0" fontId="0" fillId="5" borderId="0" xfId="0" applyFill="1"/>
    <xf numFmtId="167" fontId="4" fillId="0" borderId="0" xfId="0" applyNumberFormat="1" applyFont="1" applyAlignment="1">
      <alignment horizontal="center"/>
    </xf>
    <xf numFmtId="0" fontId="3" fillId="0" borderId="0" xfId="0" applyFont="1" applyAlignment="1">
      <alignment horizontal="left"/>
    </xf>
    <xf numFmtId="167" fontId="0" fillId="7" borderId="0" xfId="0" applyNumberFormat="1" applyFill="1"/>
    <xf numFmtId="167" fontId="6" fillId="2" borderId="0" xfId="0" applyNumberFormat="1" applyFont="1" applyFill="1" applyAlignment="1">
      <alignment horizontal="center"/>
    </xf>
    <xf numFmtId="167" fontId="6" fillId="2" borderId="0" xfId="0" applyNumberFormat="1" applyFont="1" applyFill="1"/>
    <xf numFmtId="0" fontId="1" fillId="2" borderId="12" xfId="0" applyFont="1" applyFill="1" applyBorder="1" applyAlignment="1">
      <alignment horizontal="center"/>
    </xf>
    <xf numFmtId="0" fontId="1" fillId="2" borderId="13" xfId="0" applyFont="1" applyFill="1" applyBorder="1" applyAlignment="1">
      <alignment horizontal="center"/>
    </xf>
    <xf numFmtId="0" fontId="1" fillId="2" borderId="3" xfId="0" applyFont="1" applyFill="1" applyBorder="1" applyAlignment="1">
      <alignment horizontal="center"/>
    </xf>
  </cellXfs>
  <cellStyles count="2">
    <cellStyle name="Normal" xfId="0" builtinId="0"/>
    <cellStyle name="Percent" xfId="1" builtinId="5"/>
  </cellStyles>
  <dxfs count="55">
    <dxf>
      <font>
        <color rgb="FFFF0000"/>
      </font>
      <fill>
        <patternFill>
          <bgColor rgb="FFFFFF00"/>
        </patternFill>
      </fill>
    </dxf>
    <dxf>
      <font>
        <color rgb="FFFF0000"/>
      </font>
      <fill>
        <patternFill>
          <bgColor rgb="FFFFFF0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FFFF00"/>
        </patternFill>
      </fill>
    </dxf>
    <dxf>
      <fill>
        <patternFill patternType="solid">
          <bgColor rgb="FFFFFF00"/>
        </patternFill>
      </fill>
    </dxf>
    <dxf>
      <font>
        <color rgb="FF0070C0"/>
      </font>
    </dxf>
    <dxf>
      <font>
        <color rgb="FF0070C0"/>
      </font>
    </dxf>
    <dxf>
      <font>
        <b/>
      </font>
    </dxf>
    <dxf>
      <font>
        <b/>
      </font>
    </dxf>
    <dxf>
      <fill>
        <patternFill patternType="solid">
          <bgColor rgb="FFFFFF00"/>
        </patternFill>
      </fill>
    </dxf>
    <dxf>
      <fill>
        <patternFill patternType="solid">
          <bgColor rgb="FFFFC000"/>
        </patternFill>
      </fill>
    </dxf>
    <dxf>
      <font>
        <color rgb="FFFF0000"/>
      </font>
    </dxf>
    <dxf>
      <font>
        <color rgb="FFFF0000"/>
      </font>
    </dxf>
    <dxf>
      <fill>
        <patternFill patternType="solid">
          <bgColor rgb="FF92D050"/>
        </patternFill>
      </fill>
    </dxf>
    <dxf>
      <fill>
        <patternFill>
          <bgColor rgb="FF92D050"/>
        </patternFill>
      </fill>
    </dxf>
    <dxf>
      <fill>
        <patternFill>
          <bgColor rgb="FF92D050"/>
        </patternFill>
      </fill>
    </dxf>
    <dxf>
      <font>
        <b/>
      </font>
    </dxf>
    <dxf>
      <fill>
        <patternFill patternType="solid">
          <bgColor rgb="FFFFFF00"/>
        </patternFill>
      </fill>
    </dxf>
    <dxf>
      <fill>
        <patternFill>
          <bgColor rgb="FFFFC000"/>
        </patternFill>
      </fill>
    </dxf>
    <dxf>
      <fill>
        <patternFill>
          <bgColor rgb="FFFFC000"/>
        </patternFill>
      </fill>
    </dxf>
    <dxf>
      <fill>
        <patternFill>
          <bgColor rgb="FFFFC000"/>
        </patternFill>
      </fill>
    </dxf>
    <dxf>
      <fill>
        <patternFill patternType="solid">
          <bgColor rgb="FF00B0F0"/>
        </patternFill>
      </fill>
    </dxf>
    <dxf>
      <fill>
        <patternFill>
          <bgColor rgb="FFFFFF0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numFmt numFmtId="167" formatCode="0.0%"/>
    </dxf>
    <dxf>
      <numFmt numFmtId="3" formatCode="#,##0"/>
    </dxf>
    <dxf>
      <numFmt numFmtId="167" formatCode="0.0%"/>
    </dxf>
    <dxf>
      <alignment horizontal="center"/>
    </dxf>
    <dxf>
      <alignment horizontal="center"/>
    </dxf>
    <dxf>
      <alignment horizontal="right"/>
    </dxf>
    <dxf>
      <fill>
        <patternFill>
          <bgColor rgb="FFFFFF00"/>
        </patternFill>
      </fill>
    </dxf>
    <dxf>
      <font>
        <color rgb="FFFF0000"/>
      </font>
      <fill>
        <patternFill patternType="solid">
          <bgColor theme="1"/>
        </patternFill>
      </fill>
    </dxf>
    <dxf>
      <fill>
        <patternFill>
          <bgColor rgb="FF7030A0"/>
        </patternFill>
      </fill>
    </dxf>
    <dxf>
      <fill>
        <patternFill>
          <bgColor theme="9"/>
        </patternFill>
      </fill>
    </dxf>
    <dxf>
      <fill>
        <patternFill>
          <bgColor rgb="FFFFFF00"/>
        </patternFill>
      </fill>
    </dxf>
    <dxf>
      <font>
        <color rgb="FFFF0000"/>
      </font>
      <fill>
        <patternFill patternType="solid">
          <bgColor theme="1"/>
        </patternFill>
      </fill>
    </dxf>
    <dxf>
      <fill>
        <patternFill>
          <bgColor rgb="FF7030A0"/>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Rafael Santos.xlsx]Category Stats!PivotTable1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'Category Stats'!$B$4:$B$5</c:f>
              <c:strCache>
                <c:ptCount val="1"/>
                <c:pt idx="0">
                  <c:v>canceled</c:v>
                </c:pt>
              </c:strCache>
            </c:strRef>
          </c:tx>
          <c:spPr>
            <a:solidFill>
              <a:schemeClr val="accent1"/>
            </a:solidFill>
            <a:ln>
              <a:noFill/>
            </a:ln>
            <a:effectLst/>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Stats'!$B$6:$B$15</c:f>
              <c:numCache>
                <c:formatCode>General</c:formatCode>
                <c:ptCount val="9"/>
                <c:pt idx="0">
                  <c:v>40</c:v>
                </c:pt>
                <c:pt idx="1">
                  <c:v>20</c:v>
                </c:pt>
                <c:pt idx="2">
                  <c:v>0</c:v>
                </c:pt>
                <c:pt idx="3">
                  <c:v>24</c:v>
                </c:pt>
                <c:pt idx="4">
                  <c:v>20</c:v>
                </c:pt>
                <c:pt idx="5">
                  <c:v>0</c:v>
                </c:pt>
                <c:pt idx="6">
                  <c:v>30</c:v>
                </c:pt>
                <c:pt idx="7">
                  <c:v>178</c:v>
                </c:pt>
                <c:pt idx="8">
                  <c:v>37</c:v>
                </c:pt>
              </c:numCache>
            </c:numRef>
          </c:val>
          <c:extLst>
            <c:ext xmlns:c16="http://schemas.microsoft.com/office/drawing/2014/chart" uri="{C3380CC4-5D6E-409C-BE32-E72D297353CC}">
              <c16:uniqueId val="{00000000-F505-48FC-8A8F-066C3BC13FA0}"/>
            </c:ext>
          </c:extLst>
        </c:ser>
        <c:ser>
          <c:idx val="1"/>
          <c:order val="1"/>
          <c:tx>
            <c:strRef>
              <c:f>'Category Stats'!$C$4:$C$5</c:f>
              <c:strCache>
                <c:ptCount val="1"/>
                <c:pt idx="0">
                  <c:v>failed</c:v>
                </c:pt>
              </c:strCache>
            </c:strRef>
          </c:tx>
          <c:spPr>
            <a:solidFill>
              <a:schemeClr val="accent2"/>
            </a:solidFill>
            <a:ln>
              <a:noFill/>
            </a:ln>
            <a:effectLst/>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Stats'!$C$6:$C$15</c:f>
              <c:numCache>
                <c:formatCode>General</c:formatCode>
                <c:ptCount val="9"/>
                <c:pt idx="0">
                  <c:v>180</c:v>
                </c:pt>
                <c:pt idx="1">
                  <c:v>140</c:v>
                </c:pt>
                <c:pt idx="2">
                  <c:v>140</c:v>
                </c:pt>
                <c:pt idx="3">
                  <c:v>0</c:v>
                </c:pt>
                <c:pt idx="4">
                  <c:v>120</c:v>
                </c:pt>
                <c:pt idx="5">
                  <c:v>117</c:v>
                </c:pt>
                <c:pt idx="6">
                  <c:v>127</c:v>
                </c:pt>
                <c:pt idx="7">
                  <c:v>213</c:v>
                </c:pt>
                <c:pt idx="8">
                  <c:v>493</c:v>
                </c:pt>
              </c:numCache>
            </c:numRef>
          </c:val>
          <c:extLst>
            <c:ext xmlns:c16="http://schemas.microsoft.com/office/drawing/2014/chart" uri="{C3380CC4-5D6E-409C-BE32-E72D297353CC}">
              <c16:uniqueId val="{0000000C-F505-48FC-8A8F-066C3BC13FA0}"/>
            </c:ext>
          </c:extLst>
        </c:ser>
        <c:ser>
          <c:idx val="2"/>
          <c:order val="2"/>
          <c:tx>
            <c:strRef>
              <c:f>'Category Stats'!$D$4:$D$5</c:f>
              <c:strCache>
                <c:ptCount val="1"/>
                <c:pt idx="0">
                  <c:v>live</c:v>
                </c:pt>
              </c:strCache>
            </c:strRef>
          </c:tx>
          <c:spPr>
            <a:solidFill>
              <a:schemeClr val="accent3"/>
            </a:solidFill>
            <a:ln>
              <a:noFill/>
            </a:ln>
            <a:effectLst/>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Stats'!$D$6:$D$15</c:f>
              <c:numCache>
                <c:formatCode>General</c:formatCode>
                <c:ptCount val="9"/>
                <c:pt idx="0">
                  <c:v>0</c:v>
                </c:pt>
                <c:pt idx="1">
                  <c:v>6</c:v>
                </c:pt>
                <c:pt idx="2">
                  <c:v>0</c:v>
                </c:pt>
                <c:pt idx="3">
                  <c:v>0</c:v>
                </c:pt>
                <c:pt idx="4">
                  <c:v>20</c:v>
                </c:pt>
                <c:pt idx="5">
                  <c:v>0</c:v>
                </c:pt>
                <c:pt idx="6">
                  <c:v>0</c:v>
                </c:pt>
                <c:pt idx="7">
                  <c:v>0</c:v>
                </c:pt>
                <c:pt idx="8">
                  <c:v>24</c:v>
                </c:pt>
              </c:numCache>
            </c:numRef>
          </c:val>
          <c:extLst>
            <c:ext xmlns:c16="http://schemas.microsoft.com/office/drawing/2014/chart" uri="{C3380CC4-5D6E-409C-BE32-E72D297353CC}">
              <c16:uniqueId val="{0000000D-F505-48FC-8A8F-066C3BC13FA0}"/>
            </c:ext>
          </c:extLst>
        </c:ser>
        <c:ser>
          <c:idx val="3"/>
          <c:order val="3"/>
          <c:tx>
            <c:strRef>
              <c:f>'Category Stats'!$E$4:$E$5</c:f>
              <c:strCache>
                <c:ptCount val="1"/>
                <c:pt idx="0">
                  <c:v>successful</c:v>
                </c:pt>
              </c:strCache>
            </c:strRef>
          </c:tx>
          <c:spPr>
            <a:solidFill>
              <a:schemeClr val="accent4"/>
            </a:solidFill>
            <a:ln>
              <a:noFill/>
            </a:ln>
            <a:effectLst/>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Stats'!$E$6:$E$15</c:f>
              <c:numCache>
                <c:formatCode>General</c:formatCode>
                <c:ptCount val="9"/>
                <c:pt idx="0">
                  <c:v>300</c:v>
                </c:pt>
                <c:pt idx="1">
                  <c:v>34</c:v>
                </c:pt>
                <c:pt idx="2">
                  <c:v>80</c:v>
                </c:pt>
                <c:pt idx="3">
                  <c:v>0</c:v>
                </c:pt>
                <c:pt idx="4">
                  <c:v>540</c:v>
                </c:pt>
                <c:pt idx="5">
                  <c:v>103</c:v>
                </c:pt>
                <c:pt idx="6">
                  <c:v>80</c:v>
                </c:pt>
                <c:pt idx="7">
                  <c:v>209</c:v>
                </c:pt>
                <c:pt idx="8">
                  <c:v>839</c:v>
                </c:pt>
              </c:numCache>
            </c:numRef>
          </c:val>
          <c:extLst>
            <c:ext xmlns:c16="http://schemas.microsoft.com/office/drawing/2014/chart" uri="{C3380CC4-5D6E-409C-BE32-E72D297353CC}">
              <c16:uniqueId val="{0000000E-F505-48FC-8A8F-066C3BC13FA0}"/>
            </c:ext>
          </c:extLst>
        </c:ser>
        <c:dLbls>
          <c:showLegendKey val="0"/>
          <c:showVal val="0"/>
          <c:showCatName val="0"/>
          <c:showSerName val="0"/>
          <c:showPercent val="0"/>
          <c:showBubbleSize val="0"/>
        </c:dLbls>
        <c:gapWidth val="55"/>
        <c:overlap val="100"/>
        <c:axId val="242158272"/>
        <c:axId val="348941120"/>
      </c:barChart>
      <c:catAx>
        <c:axId val="2421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941120"/>
        <c:crosses val="autoZero"/>
        <c:auto val="1"/>
        <c:lblAlgn val="ctr"/>
        <c:lblOffset val="100"/>
        <c:noMultiLvlLbl val="0"/>
      </c:catAx>
      <c:valAx>
        <c:axId val="34894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1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Rafael Santos.xlsx]Subcategory Stats!PivotTable2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0">
                  <c:v>0</c:v>
                </c:pt>
                <c:pt idx="1">
                  <c:v>20</c:v>
                </c:pt>
                <c:pt idx="2">
                  <c:v>24</c:v>
                </c:pt>
                <c:pt idx="3">
                  <c:v>0</c:v>
                </c:pt>
                <c:pt idx="4">
                  <c:v>0</c:v>
                </c:pt>
                <c:pt idx="5">
                  <c:v>0</c:v>
                </c:pt>
                <c:pt idx="6">
                  <c:v>0</c:v>
                </c:pt>
                <c:pt idx="7">
                  <c:v>0</c:v>
                </c:pt>
                <c:pt idx="8">
                  <c:v>0</c:v>
                </c:pt>
                <c:pt idx="9">
                  <c:v>0</c:v>
                </c:pt>
                <c:pt idx="10">
                  <c:v>20</c:v>
                </c:pt>
                <c:pt idx="11">
                  <c:v>0</c:v>
                </c:pt>
                <c:pt idx="12">
                  <c:v>0</c:v>
                </c:pt>
                <c:pt idx="13">
                  <c:v>0</c:v>
                </c:pt>
                <c:pt idx="14">
                  <c:v>0</c:v>
                </c:pt>
                <c:pt idx="15">
                  <c:v>0</c:v>
                </c:pt>
                <c:pt idx="16">
                  <c:v>0</c:v>
                </c:pt>
                <c:pt idx="17">
                  <c:v>0</c:v>
                </c:pt>
                <c:pt idx="18">
                  <c:v>20</c:v>
                </c:pt>
                <c:pt idx="19">
                  <c:v>0</c:v>
                </c:pt>
                <c:pt idx="20">
                  <c:v>0</c:v>
                </c:pt>
                <c:pt idx="21">
                  <c:v>0</c:v>
                </c:pt>
                <c:pt idx="22">
                  <c:v>0</c:v>
                </c:pt>
                <c:pt idx="23">
                  <c:v>0</c:v>
                </c:pt>
                <c:pt idx="24">
                  <c:v>0</c:v>
                </c:pt>
                <c:pt idx="25">
                  <c:v>0</c:v>
                </c:pt>
                <c:pt idx="26">
                  <c:v>0</c:v>
                </c:pt>
                <c:pt idx="27">
                  <c:v>0</c:v>
                </c:pt>
                <c:pt idx="28">
                  <c:v>0</c:v>
                </c:pt>
                <c:pt idx="29">
                  <c:v>40</c:v>
                </c:pt>
                <c:pt idx="30">
                  <c:v>0</c:v>
                </c:pt>
                <c:pt idx="31">
                  <c:v>0</c:v>
                </c:pt>
                <c:pt idx="32">
                  <c:v>18</c:v>
                </c:pt>
                <c:pt idx="33">
                  <c:v>17</c:v>
                </c:pt>
                <c:pt idx="34">
                  <c:v>0</c:v>
                </c:pt>
                <c:pt idx="35">
                  <c:v>0</c:v>
                </c:pt>
                <c:pt idx="36">
                  <c:v>10</c:v>
                </c:pt>
                <c:pt idx="37">
                  <c:v>0</c:v>
                </c:pt>
                <c:pt idx="38">
                  <c:v>60</c:v>
                </c:pt>
                <c:pt idx="39">
                  <c:v>100</c:v>
                </c:pt>
                <c:pt idx="40">
                  <c:v>20</c:v>
                </c:pt>
              </c:numCache>
            </c:numRef>
          </c:val>
          <c:extLst>
            <c:ext xmlns:c16="http://schemas.microsoft.com/office/drawing/2014/chart" uri="{C3380CC4-5D6E-409C-BE32-E72D297353CC}">
              <c16:uniqueId val="{00000000-63F3-4255-9DD3-44304171C82E}"/>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1">
                  <c:v>0</c:v>
                </c:pt>
                <c:pt idx="2">
                  <c:v>0</c:v>
                </c:pt>
                <c:pt idx="3">
                  <c:v>40</c:v>
                </c:pt>
                <c:pt idx="4">
                  <c:v>0</c:v>
                </c:pt>
                <c:pt idx="5">
                  <c:v>0</c:v>
                </c:pt>
                <c:pt idx="6">
                  <c:v>80</c:v>
                </c:pt>
                <c:pt idx="7">
                  <c:v>0</c:v>
                </c:pt>
                <c:pt idx="8">
                  <c:v>40</c:v>
                </c:pt>
                <c:pt idx="9">
                  <c:v>40</c:v>
                </c:pt>
                <c:pt idx="10">
                  <c:v>120</c:v>
                </c:pt>
                <c:pt idx="11">
                  <c:v>20</c:v>
                </c:pt>
                <c:pt idx="12">
                  <c:v>0</c:v>
                </c:pt>
                <c:pt idx="13">
                  <c:v>20</c:v>
                </c:pt>
                <c:pt idx="14">
                  <c:v>60</c:v>
                </c:pt>
                <c:pt idx="15">
                  <c:v>11</c:v>
                </c:pt>
                <c:pt idx="16">
                  <c:v>0</c:v>
                </c:pt>
                <c:pt idx="17">
                  <c:v>40</c:v>
                </c:pt>
                <c:pt idx="18">
                  <c:v>60</c:v>
                </c:pt>
                <c:pt idx="19">
                  <c:v>20</c:v>
                </c:pt>
                <c:pt idx="20">
                  <c:v>0</c:v>
                </c:pt>
                <c:pt idx="21">
                  <c:v>20</c:v>
                </c:pt>
                <c:pt idx="22">
                  <c:v>57</c:v>
                </c:pt>
                <c:pt idx="23">
                  <c:v>20</c:v>
                </c:pt>
                <c:pt idx="24">
                  <c:v>353</c:v>
                </c:pt>
                <c:pt idx="25">
                  <c:v>0</c:v>
                </c:pt>
                <c:pt idx="26">
                  <c:v>0</c:v>
                </c:pt>
                <c:pt idx="27">
                  <c:v>20</c:v>
                </c:pt>
                <c:pt idx="28">
                  <c:v>0</c:v>
                </c:pt>
                <c:pt idx="29">
                  <c:v>0</c:v>
                </c:pt>
                <c:pt idx="30">
                  <c:v>0</c:v>
                </c:pt>
                <c:pt idx="31">
                  <c:v>0</c:v>
                </c:pt>
                <c:pt idx="32">
                  <c:v>2</c:v>
                </c:pt>
                <c:pt idx="33">
                  <c:v>80</c:v>
                </c:pt>
                <c:pt idx="34">
                  <c:v>0</c:v>
                </c:pt>
                <c:pt idx="35">
                  <c:v>0</c:v>
                </c:pt>
                <c:pt idx="36">
                  <c:v>47</c:v>
                </c:pt>
                <c:pt idx="37">
                  <c:v>100</c:v>
                </c:pt>
                <c:pt idx="38">
                  <c:v>120</c:v>
                </c:pt>
                <c:pt idx="39">
                  <c:v>60</c:v>
                </c:pt>
                <c:pt idx="40">
                  <c:v>0</c:v>
                </c:pt>
              </c:numCache>
            </c:numRef>
          </c:val>
          <c:extLst>
            <c:ext xmlns:c16="http://schemas.microsoft.com/office/drawing/2014/chart" uri="{C3380CC4-5D6E-409C-BE32-E72D297353CC}">
              <c16:uniqueId val="{00000001-63F3-4255-9DD3-44304171C82E}"/>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0">
                  <c:v>0</c:v>
                </c:pt>
                <c:pt idx="1">
                  <c:v>0</c:v>
                </c:pt>
                <c:pt idx="2">
                  <c:v>0</c:v>
                </c:pt>
                <c:pt idx="3">
                  <c:v>0</c:v>
                </c:pt>
                <c:pt idx="4">
                  <c:v>0</c:v>
                </c:pt>
                <c:pt idx="5">
                  <c:v>0</c:v>
                </c:pt>
                <c:pt idx="6">
                  <c:v>0</c:v>
                </c:pt>
                <c:pt idx="7">
                  <c:v>0</c:v>
                </c:pt>
                <c:pt idx="8">
                  <c:v>20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19</c:v>
                </c:pt>
                <c:pt idx="25">
                  <c:v>0</c:v>
                </c:pt>
                <c:pt idx="26">
                  <c:v>0</c:v>
                </c:pt>
                <c:pt idx="27">
                  <c:v>0</c:v>
                </c:pt>
                <c:pt idx="28">
                  <c:v>0</c:v>
                </c:pt>
                <c:pt idx="29">
                  <c:v>0</c:v>
                </c:pt>
                <c:pt idx="30">
                  <c:v>0</c:v>
                </c:pt>
                <c:pt idx="31">
                  <c:v>6</c:v>
                </c:pt>
                <c:pt idx="32">
                  <c:v>0</c:v>
                </c:pt>
                <c:pt idx="33">
                  <c:v>5</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63F3-4255-9DD3-44304171C82E}"/>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0">
                  <c:v>0</c:v>
                </c:pt>
                <c:pt idx="1">
                  <c:v>0</c:v>
                </c:pt>
                <c:pt idx="2">
                  <c:v>0</c:v>
                </c:pt>
                <c:pt idx="3">
                  <c:v>0</c:v>
                </c:pt>
                <c:pt idx="4">
                  <c:v>40</c:v>
                </c:pt>
                <c:pt idx="5">
                  <c:v>180</c:v>
                </c:pt>
                <c:pt idx="6">
                  <c:v>0</c:v>
                </c:pt>
                <c:pt idx="7">
                  <c:v>40</c:v>
                </c:pt>
                <c:pt idx="8">
                  <c:v>0</c:v>
                </c:pt>
                <c:pt idx="9">
                  <c:v>0</c:v>
                </c:pt>
                <c:pt idx="10">
                  <c:v>0</c:v>
                </c:pt>
                <c:pt idx="11">
                  <c:v>0</c:v>
                </c:pt>
                <c:pt idx="12">
                  <c:v>140</c:v>
                </c:pt>
                <c:pt idx="13">
                  <c:v>140</c:v>
                </c:pt>
                <c:pt idx="14">
                  <c:v>0</c:v>
                </c:pt>
                <c:pt idx="15">
                  <c:v>9</c:v>
                </c:pt>
                <c:pt idx="16">
                  <c:v>20</c:v>
                </c:pt>
                <c:pt idx="17">
                  <c:v>0</c:v>
                </c:pt>
                <c:pt idx="18">
                  <c:v>60</c:v>
                </c:pt>
                <c:pt idx="19">
                  <c:v>0</c:v>
                </c:pt>
                <c:pt idx="20">
                  <c:v>60</c:v>
                </c:pt>
                <c:pt idx="21">
                  <c:v>0</c:v>
                </c:pt>
                <c:pt idx="22">
                  <c:v>103</c:v>
                </c:pt>
                <c:pt idx="23">
                  <c:v>0</c:v>
                </c:pt>
                <c:pt idx="24">
                  <c:v>694</c:v>
                </c:pt>
                <c:pt idx="25">
                  <c:v>40</c:v>
                </c:pt>
                <c:pt idx="26">
                  <c:v>20</c:v>
                </c:pt>
                <c:pt idx="27">
                  <c:v>0</c:v>
                </c:pt>
                <c:pt idx="28">
                  <c:v>260</c:v>
                </c:pt>
                <c:pt idx="29">
                  <c:v>0</c:v>
                </c:pt>
                <c:pt idx="30">
                  <c:v>60</c:v>
                </c:pt>
                <c:pt idx="31">
                  <c:v>34</c:v>
                </c:pt>
                <c:pt idx="32">
                  <c:v>40</c:v>
                </c:pt>
                <c:pt idx="33">
                  <c:v>85</c:v>
                </c:pt>
                <c:pt idx="34">
                  <c:v>80</c:v>
                </c:pt>
                <c:pt idx="35">
                  <c:v>60</c:v>
                </c:pt>
                <c:pt idx="36">
                  <c:v>0</c:v>
                </c:pt>
                <c:pt idx="37">
                  <c:v>0</c:v>
                </c:pt>
                <c:pt idx="38">
                  <c:v>20</c:v>
                </c:pt>
                <c:pt idx="39">
                  <c:v>0</c:v>
                </c:pt>
                <c:pt idx="40">
                  <c:v>0</c:v>
                </c:pt>
              </c:numCache>
            </c:numRef>
          </c:val>
          <c:extLst>
            <c:ext xmlns:c16="http://schemas.microsoft.com/office/drawing/2014/chart" uri="{C3380CC4-5D6E-409C-BE32-E72D297353CC}">
              <c16:uniqueId val="{00000000-03BA-4287-B828-4292C2A98B6A}"/>
            </c:ext>
          </c:extLst>
        </c:ser>
        <c:dLbls>
          <c:showLegendKey val="0"/>
          <c:showVal val="0"/>
          <c:showCatName val="0"/>
          <c:showSerName val="0"/>
          <c:showPercent val="0"/>
          <c:showBubbleSize val="0"/>
        </c:dLbls>
        <c:gapWidth val="150"/>
        <c:overlap val="100"/>
        <c:axId val="358022512"/>
        <c:axId val="357317376"/>
      </c:barChart>
      <c:catAx>
        <c:axId val="35802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317376"/>
        <c:crosses val="autoZero"/>
        <c:auto val="1"/>
        <c:lblAlgn val="ctr"/>
        <c:lblOffset val="100"/>
        <c:noMultiLvlLbl val="0"/>
      </c:catAx>
      <c:valAx>
        <c:axId val="35731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2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Rafael Santos.xlsx]Outcomes Based on Launch Date!PivotTable3</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'Outcomes Based on Launch Date'!$B$5:$B$6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8FA9-4D8D-8C3A-A34475D83312}"/>
            </c:ext>
          </c:extLst>
        </c:ser>
        <c:ser>
          <c:idx val="1"/>
          <c:order val="1"/>
          <c:tx>
            <c:strRef>
              <c:f>'Outcomes Based on Launch Date'!$C$5:$C$6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4-D392-4379-8B20-2D9FD197D8FD}"/>
            </c:ext>
          </c:extLst>
        </c:ser>
        <c:ser>
          <c:idx val="2"/>
          <c:order val="2"/>
          <c:tx>
            <c:strRef>
              <c:f>'Outcomes Based on Launch Date'!$D$5:$D$6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2</c:v>
                </c:pt>
                <c:pt idx="1">
                  <c:v>18</c:v>
                </c:pt>
                <c:pt idx="2">
                  <c:v>30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5-D392-4379-8B20-2D9FD197D8FD}"/>
            </c:ext>
          </c:extLst>
        </c:ser>
        <c:ser>
          <c:idx val="3"/>
          <c:order val="3"/>
          <c:tx>
            <c:strRef>
              <c:f>'Outcomes Based on Launch Date'!$E$5:$E$6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Date'!$E$7:$E$19</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8-D392-4379-8B20-2D9FD197D8FD}"/>
            </c:ext>
          </c:extLst>
        </c:ser>
        <c:dLbls>
          <c:showLegendKey val="0"/>
          <c:showVal val="0"/>
          <c:showCatName val="0"/>
          <c:showSerName val="0"/>
          <c:showPercent val="0"/>
          <c:showBubbleSize val="0"/>
        </c:dLbls>
        <c:marker val="1"/>
        <c:smooth val="0"/>
        <c:axId val="394859632"/>
        <c:axId val="359255440"/>
      </c:lineChart>
      <c:catAx>
        <c:axId val="39485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55440"/>
        <c:crosses val="autoZero"/>
        <c:auto val="1"/>
        <c:lblAlgn val="ctr"/>
        <c:lblOffset val="100"/>
        <c:noMultiLvlLbl val="0"/>
      </c:catAx>
      <c:valAx>
        <c:axId val="359255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85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Goal Amounts </a:t>
            </a:r>
            <a:r>
              <a:rPr lang="en-US" sz="1400" b="1" i="0" u="none" strike="noStrike" baseline="0">
                <a:effectLst/>
              </a:rPr>
              <a:t>vs </a:t>
            </a:r>
            <a:r>
              <a:rPr lang="en-US" b="1"/>
              <a:t>Outcomes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Bonus!$F$5</c:f>
              <c:strCache>
                <c:ptCount val="1"/>
                <c:pt idx="0">
                  <c:v>Percentage Successful</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Bonus!$A$6:$A$17</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Bonus!$F$6:$F$17</c:f>
              <c:numCache>
                <c:formatCode>0%</c:formatCode>
                <c:ptCount val="12"/>
                <c:pt idx="0">
                  <c:v>0.71081677704194257</c:v>
                </c:pt>
                <c:pt idx="1">
                  <c:v>0.66005665722379603</c:v>
                </c:pt>
                <c:pt idx="2">
                  <c:v>0.53212290502793291</c:v>
                </c:pt>
                <c:pt idx="3">
                  <c:v>0.47727272727272729</c:v>
                </c:pt>
                <c:pt idx="4">
                  <c:v>0.47377938517179025</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DB0B-47B2-BA19-491D6F44E287}"/>
            </c:ext>
          </c:extLst>
        </c:ser>
        <c:ser>
          <c:idx val="5"/>
          <c:order val="5"/>
          <c:tx>
            <c:strRef>
              <c:f>Bonus!$G$5</c:f>
              <c:strCache>
                <c:ptCount val="1"/>
                <c:pt idx="0">
                  <c:v>Percentage Failed</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Bonus!$A$6:$A$17</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Bonus!$G$6:$G$17</c:f>
              <c:numCache>
                <c:formatCode>0%</c:formatCode>
                <c:ptCount val="12"/>
                <c:pt idx="0">
                  <c:v>0.24944812362030905</c:v>
                </c:pt>
                <c:pt idx="1">
                  <c:v>0.29745042492917845</c:v>
                </c:pt>
                <c:pt idx="2">
                  <c:v>0.39525139664804471</c:v>
                </c:pt>
                <c:pt idx="3">
                  <c:v>0.40909090909090912</c:v>
                </c:pt>
                <c:pt idx="4">
                  <c:v>0.42314647377938519</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DB0B-47B2-BA19-491D6F44E287}"/>
            </c:ext>
          </c:extLst>
        </c:ser>
        <c:ser>
          <c:idx val="6"/>
          <c:order val="6"/>
          <c:tx>
            <c:strRef>
              <c:f>Bonus!$H$5</c:f>
              <c:strCache>
                <c:ptCount val="1"/>
                <c:pt idx="0">
                  <c:v>Percentage Canceled</c:v>
                </c:pt>
              </c:strCache>
            </c:strRef>
          </c:tx>
          <c:spPr>
            <a:ln w="28575" cap="rnd">
              <a:solidFill>
                <a:schemeClr val="accent1">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Bonus!$A$6:$A$17</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Bonus!$H$6:$H$17</c:f>
              <c:numCache>
                <c:formatCode>0%</c:formatCode>
                <c:ptCount val="12"/>
                <c:pt idx="0">
                  <c:v>3.9735099337748346E-2</c:v>
                </c:pt>
                <c:pt idx="1">
                  <c:v>4.2492917847025496E-2</c:v>
                </c:pt>
                <c:pt idx="2">
                  <c:v>7.2625698324022353E-2</c:v>
                </c:pt>
                <c:pt idx="3">
                  <c:v>0.11363636363636363</c:v>
                </c:pt>
                <c:pt idx="4">
                  <c:v>0.10307414104882459</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DB0B-47B2-BA19-491D6F44E287}"/>
            </c:ext>
          </c:extLst>
        </c:ser>
        <c:dLbls>
          <c:dLblPos val="b"/>
          <c:showLegendKey val="0"/>
          <c:showVal val="1"/>
          <c:showCatName val="0"/>
          <c:showSerName val="0"/>
          <c:showPercent val="0"/>
          <c:showBubbleSize val="0"/>
        </c:dLbls>
        <c:smooth val="0"/>
        <c:axId val="635849728"/>
        <c:axId val="479160016"/>
        <c:extLst>
          <c:ext xmlns:c15="http://schemas.microsoft.com/office/drawing/2012/chart" uri="{02D57815-91ED-43cb-92C2-25804820EDAC}">
            <c15:filteredLineSeries>
              <c15:ser>
                <c:idx val="0"/>
                <c:order val="0"/>
                <c:tx>
                  <c:strRef>
                    <c:extLst>
                      <c:ext uri="{02D57815-91ED-43cb-92C2-25804820EDAC}">
                        <c15:formulaRef>
                          <c15:sqref>Bonus!$B$5</c15:sqref>
                        </c15:formulaRef>
                      </c:ext>
                    </c:extLst>
                    <c:strCache>
                      <c:ptCount val="1"/>
                      <c:pt idx="0">
                        <c:v>Number Successful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Bonus!$A$6:$A$17</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Bonus!$B$6:$B$17</c15:sqref>
                        </c15:formulaRef>
                      </c:ext>
                    </c:extLst>
                    <c:numCache>
                      <c:formatCode>General</c:formatCode>
                      <c:ptCount val="12"/>
                      <c:pt idx="0">
                        <c:v>322</c:v>
                      </c:pt>
                      <c:pt idx="1">
                        <c:v>932</c:v>
                      </c:pt>
                      <c:pt idx="2">
                        <c:v>381</c:v>
                      </c:pt>
                      <c:pt idx="3">
                        <c:v>168</c:v>
                      </c:pt>
                      <c:pt idx="4">
                        <c:v>262</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DB0B-47B2-BA19-491D6F44E28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Bonus!$C$5</c15:sqref>
                        </c15:formulaRef>
                      </c:ext>
                    </c:extLst>
                    <c:strCache>
                      <c:ptCount val="1"/>
                      <c:pt idx="0">
                        <c:v>Number Failed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Bonus!$A$6:$A$17</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Bonus!$C$6:$C$17</c15:sqref>
                        </c15:formulaRef>
                      </c:ext>
                    </c:extLst>
                    <c:numCache>
                      <c:formatCode>General</c:formatCode>
                      <c:ptCount val="12"/>
                      <c:pt idx="0">
                        <c:v>113</c:v>
                      </c:pt>
                      <c:pt idx="1">
                        <c:v>420</c:v>
                      </c:pt>
                      <c:pt idx="2">
                        <c:v>283</c:v>
                      </c:pt>
                      <c:pt idx="3">
                        <c:v>144</c:v>
                      </c:pt>
                      <c:pt idx="4">
                        <c:v>234</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DB0B-47B2-BA19-491D6F44E28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Bonus!$D$5</c15:sqref>
                        </c15:formulaRef>
                      </c:ext>
                    </c:extLst>
                    <c:strCache>
                      <c:ptCount val="1"/>
                      <c:pt idx="0">
                        <c:v>Number Canceled</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Bonus!$A$6:$A$17</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Bonus!$D$6:$D$17</c15:sqref>
                        </c15:formulaRef>
                      </c:ext>
                    </c:extLst>
                    <c:numCache>
                      <c:formatCode>General</c:formatCode>
                      <c:ptCount val="12"/>
                      <c:pt idx="0">
                        <c:v>18</c:v>
                      </c:pt>
                      <c:pt idx="1">
                        <c:v>60</c:v>
                      </c:pt>
                      <c:pt idx="2">
                        <c:v>52</c:v>
                      </c:pt>
                      <c:pt idx="3">
                        <c:v>40</c:v>
                      </c:pt>
                      <c:pt idx="4">
                        <c:v>57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DB0B-47B2-BA19-491D6F44E28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Bonus!$E$5</c15:sqref>
                        </c15:formulaRef>
                      </c:ext>
                    </c:extLst>
                    <c:strCache>
                      <c:ptCount val="1"/>
                      <c:pt idx="0">
                        <c:v>Total Projects</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Bonus!$A$6:$A$17</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Bonus!$E$6:$E$17</c15:sqref>
                        </c15:formulaRef>
                      </c:ext>
                    </c:extLst>
                    <c:numCache>
                      <c:formatCode>General</c:formatCode>
                      <c:ptCount val="12"/>
                      <c:pt idx="0">
                        <c:v>453</c:v>
                      </c:pt>
                      <c:pt idx="1">
                        <c:v>1412</c:v>
                      </c:pt>
                      <c:pt idx="2">
                        <c:v>716</c:v>
                      </c:pt>
                      <c:pt idx="3">
                        <c:v>352</c:v>
                      </c:pt>
                      <c:pt idx="4">
                        <c:v>553</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DB0B-47B2-BA19-491D6F44E287}"/>
                  </c:ext>
                </c:extLst>
              </c15:ser>
            </c15:filteredLineSeries>
          </c:ext>
        </c:extLst>
      </c:lineChart>
      <c:catAx>
        <c:axId val="635849728"/>
        <c:scaling>
          <c:orientation val="minMax"/>
        </c:scaling>
        <c:delete val="0"/>
        <c:axPos val="b"/>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160016"/>
        <c:crosses val="autoZero"/>
        <c:auto val="1"/>
        <c:lblAlgn val="ctr"/>
        <c:lblOffset val="100"/>
        <c:noMultiLvlLbl val="0"/>
      </c:catAx>
      <c:valAx>
        <c:axId val="4791600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49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Goal Amounts vs Outcomes  </a:t>
            </a:r>
          </a:p>
          <a:p>
            <a:pPr>
              <a:defRPr/>
            </a:pPr>
            <a:r>
              <a:rPr lang="en-US" sz="1400" b="1" i="0" baseline="0">
                <a:solidFill>
                  <a:srgbClr val="FF0000"/>
                </a:solidFill>
                <a:effectLst/>
              </a:rPr>
              <a:t>(select currency above to see the graph)</a:t>
            </a:r>
            <a:endParaRPr lang="en-US" sz="1100">
              <a:solidFill>
                <a:srgbClr val="FF0000"/>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Bonus!$O$5</c:f>
              <c:strCache>
                <c:ptCount val="1"/>
                <c:pt idx="0">
                  <c:v>Percentage Successful</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Bonus!$J$6:$J$17</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Bonus!$O$6:$O$17</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7640-4F3F-BC01-95B1A1E5998E}"/>
            </c:ext>
          </c:extLst>
        </c:ser>
        <c:ser>
          <c:idx val="5"/>
          <c:order val="5"/>
          <c:tx>
            <c:strRef>
              <c:f>Bonus!$P$5</c:f>
              <c:strCache>
                <c:ptCount val="1"/>
                <c:pt idx="0">
                  <c:v>Percentage Failed</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Bonus!$J$6:$J$17</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Bonus!$P$6:$P$17</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5-7640-4F3F-BC01-95B1A1E5998E}"/>
            </c:ext>
          </c:extLst>
        </c:ser>
        <c:ser>
          <c:idx val="6"/>
          <c:order val="6"/>
          <c:tx>
            <c:strRef>
              <c:f>Bonus!$Q$5</c:f>
              <c:strCache>
                <c:ptCount val="1"/>
                <c:pt idx="0">
                  <c:v>Percentage Canceled</c:v>
                </c:pt>
              </c:strCache>
            </c:strRef>
          </c:tx>
          <c:spPr>
            <a:ln w="28575" cap="rnd">
              <a:solidFill>
                <a:schemeClr val="accent1">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Bonus!$J$6:$J$17</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Bonus!$Q$6:$Q$17</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7640-4F3F-BC01-95B1A1E5998E}"/>
            </c:ext>
          </c:extLst>
        </c:ser>
        <c:dLbls>
          <c:dLblPos val="t"/>
          <c:showLegendKey val="0"/>
          <c:showVal val="1"/>
          <c:showCatName val="0"/>
          <c:showSerName val="0"/>
          <c:showPercent val="0"/>
          <c:showBubbleSize val="0"/>
        </c:dLbls>
        <c:smooth val="0"/>
        <c:axId val="413443328"/>
        <c:axId val="311173984"/>
        <c:extLst>
          <c:ext xmlns:c15="http://schemas.microsoft.com/office/drawing/2012/chart" uri="{02D57815-91ED-43cb-92C2-25804820EDAC}">
            <c15:filteredLineSeries>
              <c15:ser>
                <c:idx val="0"/>
                <c:order val="0"/>
                <c:tx>
                  <c:strRef>
                    <c:extLst>
                      <c:ext uri="{02D57815-91ED-43cb-92C2-25804820EDAC}">
                        <c15:formulaRef>
                          <c15:sqref>Bonus!$K$5</c15:sqref>
                        </c15:formulaRef>
                      </c:ext>
                    </c:extLst>
                    <c:strCache>
                      <c:ptCount val="1"/>
                      <c:pt idx="0">
                        <c:v>Number Successful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Bonus!$J$6:$J$17</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Bonus!$K$6:$K$17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7640-4F3F-BC01-95B1A1E5998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Bonus!$L$5</c15:sqref>
                        </c15:formulaRef>
                      </c:ext>
                    </c:extLst>
                    <c:strCache>
                      <c:ptCount val="1"/>
                      <c:pt idx="0">
                        <c:v>Number Failed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Bonus!$J$6:$J$17</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Bonus!$L$6:$L$17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xmlns:c15="http://schemas.microsoft.com/office/drawing/2012/chart">
                  <c:ext xmlns:c16="http://schemas.microsoft.com/office/drawing/2014/chart" uri="{C3380CC4-5D6E-409C-BE32-E72D297353CC}">
                    <c16:uniqueId val="{00000001-7640-4F3F-BC01-95B1A1E5998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Bonus!$M$5</c15:sqref>
                        </c15:formulaRef>
                      </c:ext>
                    </c:extLst>
                    <c:strCache>
                      <c:ptCount val="1"/>
                      <c:pt idx="0">
                        <c:v>Number Canceled</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Bonus!$J$6:$J$17</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Bonus!$M$6:$M$17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xmlns:c15="http://schemas.microsoft.com/office/drawing/2012/chart">
                  <c:ext xmlns:c16="http://schemas.microsoft.com/office/drawing/2014/chart" uri="{C3380CC4-5D6E-409C-BE32-E72D297353CC}">
                    <c16:uniqueId val="{00000002-7640-4F3F-BC01-95B1A1E5998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Bonus!$N$5</c15:sqref>
                        </c15:formulaRef>
                      </c:ext>
                    </c:extLst>
                    <c:strCache>
                      <c:ptCount val="1"/>
                      <c:pt idx="0">
                        <c:v>Total Projects</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Bonus!$J$6:$J$17</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Bonus!$N$6:$N$17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xmlns:c15="http://schemas.microsoft.com/office/drawing/2012/chart">
                  <c:ext xmlns:c16="http://schemas.microsoft.com/office/drawing/2014/chart" uri="{C3380CC4-5D6E-409C-BE32-E72D297353CC}">
                    <c16:uniqueId val="{00000003-7640-4F3F-BC01-95B1A1E5998E}"/>
                  </c:ext>
                </c:extLst>
              </c15:ser>
            </c15:filteredLineSeries>
          </c:ext>
        </c:extLst>
      </c:lineChart>
      <c:catAx>
        <c:axId val="413443328"/>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173984"/>
        <c:crosses val="autoZero"/>
        <c:auto val="1"/>
        <c:lblAlgn val="ctr"/>
        <c:lblOffset val="100"/>
        <c:noMultiLvlLbl val="0"/>
      </c:catAx>
      <c:valAx>
        <c:axId val="311173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43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Rafael Santos.xlsx]Other analysis-not on report!PivotTable1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'Other analysis-not on report'!$B$4:$B$6</c:f>
              <c:strCache>
                <c:ptCount val="1"/>
                <c:pt idx="0">
                  <c:v>canceled - Count of state</c:v>
                </c:pt>
              </c:strCache>
            </c:strRef>
          </c:tx>
          <c:spPr>
            <a:solidFill>
              <a:schemeClr val="accent1"/>
            </a:solidFill>
            <a:ln>
              <a:noFill/>
            </a:ln>
            <a:effectLst/>
          </c:spPr>
          <c:invertIfNegative val="0"/>
          <c:cat>
            <c:multiLvlStrRef>
              <c:f>'Other analysis-not on report'!$A$7:$A$57</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classical music</c:v>
                  </c:pt>
                  <c:pt idx="16">
                    <c:v>electronic music</c:v>
                  </c:pt>
                  <c:pt idx="17">
                    <c:v>faith</c:v>
                  </c:pt>
                  <c:pt idx="18">
                    <c:v>indie rock</c:v>
                  </c:pt>
                  <c:pt idx="19">
                    <c:v>jazz</c:v>
                  </c:pt>
                  <c:pt idx="20">
                    <c:v>metal</c:v>
                  </c:pt>
                  <c:pt idx="21">
                    <c:v>pop</c:v>
                  </c:pt>
                  <c:pt idx="22">
                    <c:v>rock</c:v>
                  </c:pt>
                  <c:pt idx="23">
                    <c:v>world music</c:v>
                  </c:pt>
                  <c:pt idx="24">
                    <c:v>mobile games</c:v>
                  </c:pt>
                  <c:pt idx="25">
                    <c:v>tabletop games</c:v>
                  </c:pt>
                  <c:pt idx="26">
                    <c:v>video games</c:v>
                  </c:pt>
                  <c:pt idx="27">
                    <c:v>nature</c:v>
                  </c:pt>
                  <c:pt idx="28">
                    <c:v>people</c:v>
                  </c:pt>
                  <c:pt idx="29">
                    <c:v>photobooks</c:v>
                  </c:pt>
                  <c:pt idx="30">
                    <c:v>places</c:v>
                  </c:pt>
                  <c:pt idx="31">
                    <c:v>art books</c:v>
                  </c:pt>
                  <c:pt idx="32">
                    <c:v>children's books</c:v>
                  </c:pt>
                  <c:pt idx="33">
                    <c:v>fiction</c:v>
                  </c:pt>
                  <c:pt idx="34">
                    <c:v>nonfiction</c:v>
                  </c:pt>
                  <c:pt idx="35">
                    <c:v>radio &amp; podcasts</c:v>
                  </c:pt>
                  <c:pt idx="36">
                    <c:v>translations</c:v>
                  </c:pt>
                  <c:pt idx="37">
                    <c:v>food trucks</c:v>
                  </c:pt>
                  <c:pt idx="38">
                    <c:v>restaurants</c:v>
                  </c:pt>
                  <c:pt idx="39">
                    <c:v>small batch</c:v>
                  </c:pt>
                  <c:pt idx="40">
                    <c:v>audio</c:v>
                  </c:pt>
                </c:lvl>
                <c:lvl>
                  <c:pt idx="0">
                    <c:v>technology</c:v>
                  </c:pt>
                  <c:pt idx="6">
                    <c:v>theater</c:v>
                  </c:pt>
                  <c:pt idx="9">
                    <c:v>film &amp; video</c:v>
                  </c:pt>
                  <c:pt idx="15">
                    <c:v>music</c:v>
                  </c:pt>
                  <c:pt idx="24">
                    <c:v>games</c:v>
                  </c:pt>
                  <c:pt idx="27">
                    <c:v>photography</c:v>
                  </c:pt>
                  <c:pt idx="31">
                    <c:v>publishing</c:v>
                  </c:pt>
                  <c:pt idx="37">
                    <c:v>food</c:v>
                  </c:pt>
                  <c:pt idx="40">
                    <c:v>journalism</c:v>
                  </c:pt>
                </c:lvl>
              </c:multiLvlStrCache>
            </c:multiLvlStrRef>
          </c:cat>
          <c:val>
            <c:numRef>
              <c:f>'Other analysis-not on report'!$B$7:$B$57</c:f>
              <c:numCache>
                <c:formatCode>General</c:formatCode>
                <c:ptCount val="41"/>
                <c:pt idx="0">
                  <c:v>0</c:v>
                </c:pt>
                <c:pt idx="1">
                  <c:v>0</c:v>
                </c:pt>
                <c:pt idx="2">
                  <c:v>0</c:v>
                </c:pt>
                <c:pt idx="3">
                  <c:v>18</c:v>
                </c:pt>
                <c:pt idx="4">
                  <c:v>60</c:v>
                </c:pt>
                <c:pt idx="5">
                  <c:v>100</c:v>
                </c:pt>
                <c:pt idx="6">
                  <c:v>20</c:v>
                </c:pt>
                <c:pt idx="7">
                  <c:v>0</c:v>
                </c:pt>
                <c:pt idx="8">
                  <c:v>17</c:v>
                </c:pt>
                <c:pt idx="9">
                  <c:v>0</c:v>
                </c:pt>
                <c:pt idx="10">
                  <c:v>0</c:v>
                </c:pt>
                <c:pt idx="11">
                  <c:v>0</c:v>
                </c:pt>
                <c:pt idx="12">
                  <c:v>40</c:v>
                </c:pt>
                <c:pt idx="13">
                  <c:v>0</c:v>
                </c:pt>
                <c:pt idx="14">
                  <c:v>0</c:v>
                </c:pt>
                <c:pt idx="15">
                  <c:v>0</c:v>
                </c:pt>
                <c:pt idx="16">
                  <c:v>0</c:v>
                </c:pt>
                <c:pt idx="17">
                  <c:v>0</c:v>
                </c:pt>
                <c:pt idx="18">
                  <c:v>0</c:v>
                </c:pt>
                <c:pt idx="19">
                  <c:v>0</c:v>
                </c:pt>
                <c:pt idx="20">
                  <c:v>0</c:v>
                </c:pt>
                <c:pt idx="21">
                  <c:v>0</c:v>
                </c:pt>
                <c:pt idx="22">
                  <c:v>0</c:v>
                </c:pt>
                <c:pt idx="23">
                  <c:v>20</c:v>
                </c:pt>
                <c:pt idx="24">
                  <c:v>0</c:v>
                </c:pt>
                <c:pt idx="25">
                  <c:v>0</c:v>
                </c:pt>
                <c:pt idx="26">
                  <c:v>0</c:v>
                </c:pt>
                <c:pt idx="27">
                  <c:v>0</c:v>
                </c:pt>
                <c:pt idx="28">
                  <c:v>0</c:v>
                </c:pt>
                <c:pt idx="29">
                  <c:v>0</c:v>
                </c:pt>
                <c:pt idx="30">
                  <c:v>0</c:v>
                </c:pt>
                <c:pt idx="31">
                  <c:v>20</c:v>
                </c:pt>
                <c:pt idx="32">
                  <c:v>0</c:v>
                </c:pt>
                <c:pt idx="33">
                  <c:v>0</c:v>
                </c:pt>
                <c:pt idx="34">
                  <c:v>0</c:v>
                </c:pt>
                <c:pt idx="35">
                  <c:v>0</c:v>
                </c:pt>
                <c:pt idx="36">
                  <c:v>10</c:v>
                </c:pt>
                <c:pt idx="37">
                  <c:v>20</c:v>
                </c:pt>
                <c:pt idx="38">
                  <c:v>0</c:v>
                </c:pt>
                <c:pt idx="39">
                  <c:v>0</c:v>
                </c:pt>
                <c:pt idx="40">
                  <c:v>24</c:v>
                </c:pt>
              </c:numCache>
            </c:numRef>
          </c:val>
          <c:extLst>
            <c:ext xmlns:c16="http://schemas.microsoft.com/office/drawing/2014/chart" uri="{C3380CC4-5D6E-409C-BE32-E72D297353CC}">
              <c16:uniqueId val="{00000000-676C-4CAA-944B-D2168047BB8D}"/>
            </c:ext>
          </c:extLst>
        </c:ser>
        <c:ser>
          <c:idx val="1"/>
          <c:order val="1"/>
          <c:tx>
            <c:strRef>
              <c:f>'Other analysis-not on report'!$C$4:$C$6</c:f>
              <c:strCache>
                <c:ptCount val="1"/>
                <c:pt idx="0">
                  <c:v>canceled - Sum of pledged</c:v>
                </c:pt>
              </c:strCache>
            </c:strRef>
          </c:tx>
          <c:spPr>
            <a:solidFill>
              <a:schemeClr val="accent2"/>
            </a:solidFill>
            <a:ln>
              <a:noFill/>
            </a:ln>
            <a:effectLst/>
          </c:spPr>
          <c:invertIfNegative val="0"/>
          <c:cat>
            <c:multiLvlStrRef>
              <c:f>'Other analysis-not on report'!$A$7:$A$57</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classical music</c:v>
                  </c:pt>
                  <c:pt idx="16">
                    <c:v>electronic music</c:v>
                  </c:pt>
                  <c:pt idx="17">
                    <c:v>faith</c:v>
                  </c:pt>
                  <c:pt idx="18">
                    <c:v>indie rock</c:v>
                  </c:pt>
                  <c:pt idx="19">
                    <c:v>jazz</c:v>
                  </c:pt>
                  <c:pt idx="20">
                    <c:v>metal</c:v>
                  </c:pt>
                  <c:pt idx="21">
                    <c:v>pop</c:v>
                  </c:pt>
                  <c:pt idx="22">
                    <c:v>rock</c:v>
                  </c:pt>
                  <c:pt idx="23">
                    <c:v>world music</c:v>
                  </c:pt>
                  <c:pt idx="24">
                    <c:v>mobile games</c:v>
                  </c:pt>
                  <c:pt idx="25">
                    <c:v>tabletop games</c:v>
                  </c:pt>
                  <c:pt idx="26">
                    <c:v>video games</c:v>
                  </c:pt>
                  <c:pt idx="27">
                    <c:v>nature</c:v>
                  </c:pt>
                  <c:pt idx="28">
                    <c:v>people</c:v>
                  </c:pt>
                  <c:pt idx="29">
                    <c:v>photobooks</c:v>
                  </c:pt>
                  <c:pt idx="30">
                    <c:v>places</c:v>
                  </c:pt>
                  <c:pt idx="31">
                    <c:v>art books</c:v>
                  </c:pt>
                  <c:pt idx="32">
                    <c:v>children's books</c:v>
                  </c:pt>
                  <c:pt idx="33">
                    <c:v>fiction</c:v>
                  </c:pt>
                  <c:pt idx="34">
                    <c:v>nonfiction</c:v>
                  </c:pt>
                  <c:pt idx="35">
                    <c:v>radio &amp; podcasts</c:v>
                  </c:pt>
                  <c:pt idx="36">
                    <c:v>translations</c:v>
                  </c:pt>
                  <c:pt idx="37">
                    <c:v>food trucks</c:v>
                  </c:pt>
                  <c:pt idx="38">
                    <c:v>restaurants</c:v>
                  </c:pt>
                  <c:pt idx="39">
                    <c:v>small batch</c:v>
                  </c:pt>
                  <c:pt idx="40">
                    <c:v>audio</c:v>
                  </c:pt>
                </c:lvl>
                <c:lvl>
                  <c:pt idx="0">
                    <c:v>technology</c:v>
                  </c:pt>
                  <c:pt idx="6">
                    <c:v>theater</c:v>
                  </c:pt>
                  <c:pt idx="9">
                    <c:v>film &amp; video</c:v>
                  </c:pt>
                  <c:pt idx="15">
                    <c:v>music</c:v>
                  </c:pt>
                  <c:pt idx="24">
                    <c:v>games</c:v>
                  </c:pt>
                  <c:pt idx="27">
                    <c:v>photography</c:v>
                  </c:pt>
                  <c:pt idx="31">
                    <c:v>publishing</c:v>
                  </c:pt>
                  <c:pt idx="37">
                    <c:v>food</c:v>
                  </c:pt>
                  <c:pt idx="40">
                    <c:v>journalism</c:v>
                  </c:pt>
                </c:lvl>
              </c:multiLvlStrCache>
            </c:multiLvlStrRef>
          </c:cat>
          <c:val>
            <c:numRef>
              <c:f>'Other analysis-not on report'!$C$7:$C$57</c:f>
              <c:numCache>
                <c:formatCode>#,##0</c:formatCode>
                <c:ptCount val="41"/>
                <c:pt idx="0">
                  <c:v>0</c:v>
                </c:pt>
                <c:pt idx="1">
                  <c:v>0</c:v>
                </c:pt>
                <c:pt idx="2">
                  <c:v>0</c:v>
                </c:pt>
                <c:pt idx="3">
                  <c:v>421880.11</c:v>
                </c:pt>
                <c:pt idx="4">
                  <c:v>1896544.05</c:v>
                </c:pt>
                <c:pt idx="5">
                  <c:v>33597.350000000006</c:v>
                </c:pt>
                <c:pt idx="6">
                  <c:v>6352</c:v>
                </c:pt>
                <c:pt idx="7">
                  <c:v>0</c:v>
                </c:pt>
                <c:pt idx="8">
                  <c:v>92007</c:v>
                </c:pt>
                <c:pt idx="9">
                  <c:v>0</c:v>
                </c:pt>
                <c:pt idx="10">
                  <c:v>0</c:v>
                </c:pt>
                <c:pt idx="11">
                  <c:v>0</c:v>
                </c:pt>
                <c:pt idx="12">
                  <c:v>53469</c:v>
                </c:pt>
                <c:pt idx="13">
                  <c:v>0</c:v>
                </c:pt>
                <c:pt idx="14">
                  <c:v>0</c:v>
                </c:pt>
                <c:pt idx="15">
                  <c:v>0</c:v>
                </c:pt>
                <c:pt idx="16">
                  <c:v>0</c:v>
                </c:pt>
                <c:pt idx="17">
                  <c:v>0</c:v>
                </c:pt>
                <c:pt idx="18">
                  <c:v>0</c:v>
                </c:pt>
                <c:pt idx="19">
                  <c:v>0</c:v>
                </c:pt>
                <c:pt idx="20">
                  <c:v>0</c:v>
                </c:pt>
                <c:pt idx="21">
                  <c:v>0</c:v>
                </c:pt>
                <c:pt idx="22">
                  <c:v>0</c:v>
                </c:pt>
                <c:pt idx="23">
                  <c:v>9637</c:v>
                </c:pt>
                <c:pt idx="24">
                  <c:v>0</c:v>
                </c:pt>
                <c:pt idx="25">
                  <c:v>0</c:v>
                </c:pt>
                <c:pt idx="26">
                  <c:v>0</c:v>
                </c:pt>
                <c:pt idx="27">
                  <c:v>0</c:v>
                </c:pt>
                <c:pt idx="28">
                  <c:v>0</c:v>
                </c:pt>
                <c:pt idx="29">
                  <c:v>0</c:v>
                </c:pt>
                <c:pt idx="30">
                  <c:v>0</c:v>
                </c:pt>
                <c:pt idx="31">
                  <c:v>17044</c:v>
                </c:pt>
                <c:pt idx="32">
                  <c:v>0</c:v>
                </c:pt>
                <c:pt idx="33">
                  <c:v>0</c:v>
                </c:pt>
                <c:pt idx="34">
                  <c:v>0</c:v>
                </c:pt>
                <c:pt idx="35">
                  <c:v>0</c:v>
                </c:pt>
                <c:pt idx="36">
                  <c:v>1737</c:v>
                </c:pt>
                <c:pt idx="37">
                  <c:v>1127</c:v>
                </c:pt>
                <c:pt idx="38">
                  <c:v>0</c:v>
                </c:pt>
                <c:pt idx="39">
                  <c:v>0</c:v>
                </c:pt>
                <c:pt idx="40">
                  <c:v>9537</c:v>
                </c:pt>
              </c:numCache>
            </c:numRef>
          </c:val>
          <c:extLst>
            <c:ext xmlns:c16="http://schemas.microsoft.com/office/drawing/2014/chart" uri="{C3380CC4-5D6E-409C-BE32-E72D297353CC}">
              <c16:uniqueId val="{00000001-676C-4CAA-944B-D2168047BB8D}"/>
            </c:ext>
          </c:extLst>
        </c:ser>
        <c:ser>
          <c:idx val="2"/>
          <c:order val="2"/>
          <c:tx>
            <c:strRef>
              <c:f>'Other analysis-not on report'!$D$4:$D$6</c:f>
              <c:strCache>
                <c:ptCount val="1"/>
                <c:pt idx="0">
                  <c:v>failed - Count of state</c:v>
                </c:pt>
              </c:strCache>
            </c:strRef>
          </c:tx>
          <c:spPr>
            <a:solidFill>
              <a:schemeClr val="accent3"/>
            </a:solidFill>
            <a:ln>
              <a:noFill/>
            </a:ln>
            <a:effectLst/>
          </c:spPr>
          <c:invertIfNegative val="0"/>
          <c:cat>
            <c:multiLvlStrRef>
              <c:f>'Other analysis-not on report'!$A$7:$A$57</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classical music</c:v>
                  </c:pt>
                  <c:pt idx="16">
                    <c:v>electronic music</c:v>
                  </c:pt>
                  <c:pt idx="17">
                    <c:v>faith</c:v>
                  </c:pt>
                  <c:pt idx="18">
                    <c:v>indie rock</c:v>
                  </c:pt>
                  <c:pt idx="19">
                    <c:v>jazz</c:v>
                  </c:pt>
                  <c:pt idx="20">
                    <c:v>metal</c:v>
                  </c:pt>
                  <c:pt idx="21">
                    <c:v>pop</c:v>
                  </c:pt>
                  <c:pt idx="22">
                    <c:v>rock</c:v>
                  </c:pt>
                  <c:pt idx="23">
                    <c:v>world music</c:v>
                  </c:pt>
                  <c:pt idx="24">
                    <c:v>mobile games</c:v>
                  </c:pt>
                  <c:pt idx="25">
                    <c:v>tabletop games</c:v>
                  </c:pt>
                  <c:pt idx="26">
                    <c:v>video games</c:v>
                  </c:pt>
                  <c:pt idx="27">
                    <c:v>nature</c:v>
                  </c:pt>
                  <c:pt idx="28">
                    <c:v>people</c:v>
                  </c:pt>
                  <c:pt idx="29">
                    <c:v>photobooks</c:v>
                  </c:pt>
                  <c:pt idx="30">
                    <c:v>places</c:v>
                  </c:pt>
                  <c:pt idx="31">
                    <c:v>art books</c:v>
                  </c:pt>
                  <c:pt idx="32">
                    <c:v>children's books</c:v>
                  </c:pt>
                  <c:pt idx="33">
                    <c:v>fiction</c:v>
                  </c:pt>
                  <c:pt idx="34">
                    <c:v>nonfiction</c:v>
                  </c:pt>
                  <c:pt idx="35">
                    <c:v>radio &amp; podcasts</c:v>
                  </c:pt>
                  <c:pt idx="36">
                    <c:v>translations</c:v>
                  </c:pt>
                  <c:pt idx="37">
                    <c:v>food trucks</c:v>
                  </c:pt>
                  <c:pt idx="38">
                    <c:v>restaurants</c:v>
                  </c:pt>
                  <c:pt idx="39">
                    <c:v>small batch</c:v>
                  </c:pt>
                  <c:pt idx="40">
                    <c:v>audio</c:v>
                  </c:pt>
                </c:lvl>
                <c:lvl>
                  <c:pt idx="0">
                    <c:v>technology</c:v>
                  </c:pt>
                  <c:pt idx="6">
                    <c:v>theater</c:v>
                  </c:pt>
                  <c:pt idx="9">
                    <c:v>film &amp; video</c:v>
                  </c:pt>
                  <c:pt idx="15">
                    <c:v>music</c:v>
                  </c:pt>
                  <c:pt idx="24">
                    <c:v>games</c:v>
                  </c:pt>
                  <c:pt idx="27">
                    <c:v>photography</c:v>
                  </c:pt>
                  <c:pt idx="31">
                    <c:v>publishing</c:v>
                  </c:pt>
                  <c:pt idx="37">
                    <c:v>food</c:v>
                  </c:pt>
                  <c:pt idx="40">
                    <c:v>journalism</c:v>
                  </c:pt>
                </c:lvl>
              </c:multiLvlStrCache>
            </c:multiLvlStrRef>
          </c:cat>
          <c:val>
            <c:numRef>
              <c:f>'Other analysis-not on report'!$D$7:$D$57</c:f>
              <c:numCache>
                <c:formatCode>General</c:formatCode>
                <c:ptCount val="41"/>
                <c:pt idx="0">
                  <c:v>20</c:v>
                </c:pt>
                <c:pt idx="1">
                  <c:v>0</c:v>
                </c:pt>
                <c:pt idx="2">
                  <c:v>11</c:v>
                </c:pt>
                <c:pt idx="3">
                  <c:v>2</c:v>
                </c:pt>
                <c:pt idx="4">
                  <c:v>120</c:v>
                </c:pt>
                <c:pt idx="5">
                  <c:v>60</c:v>
                </c:pt>
                <c:pt idx="6">
                  <c:v>60</c:v>
                </c:pt>
                <c:pt idx="7">
                  <c:v>353</c:v>
                </c:pt>
                <c:pt idx="8">
                  <c:v>80</c:v>
                </c:pt>
                <c:pt idx="9">
                  <c:v>100</c:v>
                </c:pt>
                <c:pt idx="10">
                  <c:v>0</c:v>
                </c:pt>
                <c:pt idx="11">
                  <c:v>80</c:v>
                </c:pt>
                <c:pt idx="12">
                  <c:v>0</c:v>
                </c:pt>
                <c:pt idx="13">
                  <c:v>0</c:v>
                </c:pt>
                <c:pt idx="14">
                  <c:v>0</c:v>
                </c:pt>
                <c:pt idx="15">
                  <c:v>0</c:v>
                </c:pt>
                <c:pt idx="16">
                  <c:v>0</c:v>
                </c:pt>
                <c:pt idx="17">
                  <c:v>40</c:v>
                </c:pt>
                <c:pt idx="18">
                  <c:v>20</c:v>
                </c:pt>
                <c:pt idx="19">
                  <c:v>60</c:v>
                </c:pt>
                <c:pt idx="20">
                  <c:v>0</c:v>
                </c:pt>
                <c:pt idx="21">
                  <c:v>0</c:v>
                </c:pt>
                <c:pt idx="22">
                  <c:v>0</c:v>
                </c:pt>
                <c:pt idx="23">
                  <c:v>0</c:v>
                </c:pt>
                <c:pt idx="24">
                  <c:v>40</c:v>
                </c:pt>
                <c:pt idx="25">
                  <c:v>0</c:v>
                </c:pt>
                <c:pt idx="26">
                  <c:v>100</c:v>
                </c:pt>
                <c:pt idx="27">
                  <c:v>20</c:v>
                </c:pt>
                <c:pt idx="28">
                  <c:v>20</c:v>
                </c:pt>
                <c:pt idx="29">
                  <c:v>57</c:v>
                </c:pt>
                <c:pt idx="30">
                  <c:v>20</c:v>
                </c:pt>
                <c:pt idx="31">
                  <c:v>0</c:v>
                </c:pt>
                <c:pt idx="32">
                  <c:v>40</c:v>
                </c:pt>
                <c:pt idx="33">
                  <c:v>40</c:v>
                </c:pt>
                <c:pt idx="34">
                  <c:v>0</c:v>
                </c:pt>
                <c:pt idx="35">
                  <c:v>0</c:v>
                </c:pt>
                <c:pt idx="36">
                  <c:v>47</c:v>
                </c:pt>
                <c:pt idx="37">
                  <c:v>120</c:v>
                </c:pt>
                <c:pt idx="38">
                  <c:v>20</c:v>
                </c:pt>
                <c:pt idx="39">
                  <c:v>0</c:v>
                </c:pt>
                <c:pt idx="40">
                  <c:v>0</c:v>
                </c:pt>
              </c:numCache>
            </c:numRef>
          </c:val>
          <c:extLst>
            <c:ext xmlns:c16="http://schemas.microsoft.com/office/drawing/2014/chart" uri="{C3380CC4-5D6E-409C-BE32-E72D297353CC}">
              <c16:uniqueId val="{00000002-676C-4CAA-944B-D2168047BB8D}"/>
            </c:ext>
          </c:extLst>
        </c:ser>
        <c:ser>
          <c:idx val="3"/>
          <c:order val="3"/>
          <c:tx>
            <c:strRef>
              <c:f>'Other analysis-not on report'!$E$4:$E$6</c:f>
              <c:strCache>
                <c:ptCount val="1"/>
                <c:pt idx="0">
                  <c:v>failed - Sum of pledged</c:v>
                </c:pt>
              </c:strCache>
            </c:strRef>
          </c:tx>
          <c:spPr>
            <a:solidFill>
              <a:schemeClr val="accent4"/>
            </a:solidFill>
            <a:ln>
              <a:noFill/>
            </a:ln>
            <a:effectLst/>
          </c:spPr>
          <c:invertIfNegative val="0"/>
          <c:cat>
            <c:multiLvlStrRef>
              <c:f>'Other analysis-not on report'!$A$7:$A$57</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classical music</c:v>
                  </c:pt>
                  <c:pt idx="16">
                    <c:v>electronic music</c:v>
                  </c:pt>
                  <c:pt idx="17">
                    <c:v>faith</c:v>
                  </c:pt>
                  <c:pt idx="18">
                    <c:v>indie rock</c:v>
                  </c:pt>
                  <c:pt idx="19">
                    <c:v>jazz</c:v>
                  </c:pt>
                  <c:pt idx="20">
                    <c:v>metal</c:v>
                  </c:pt>
                  <c:pt idx="21">
                    <c:v>pop</c:v>
                  </c:pt>
                  <c:pt idx="22">
                    <c:v>rock</c:v>
                  </c:pt>
                  <c:pt idx="23">
                    <c:v>world music</c:v>
                  </c:pt>
                  <c:pt idx="24">
                    <c:v>mobile games</c:v>
                  </c:pt>
                  <c:pt idx="25">
                    <c:v>tabletop games</c:v>
                  </c:pt>
                  <c:pt idx="26">
                    <c:v>video games</c:v>
                  </c:pt>
                  <c:pt idx="27">
                    <c:v>nature</c:v>
                  </c:pt>
                  <c:pt idx="28">
                    <c:v>people</c:v>
                  </c:pt>
                  <c:pt idx="29">
                    <c:v>photobooks</c:v>
                  </c:pt>
                  <c:pt idx="30">
                    <c:v>places</c:v>
                  </c:pt>
                  <c:pt idx="31">
                    <c:v>art books</c:v>
                  </c:pt>
                  <c:pt idx="32">
                    <c:v>children's books</c:v>
                  </c:pt>
                  <c:pt idx="33">
                    <c:v>fiction</c:v>
                  </c:pt>
                  <c:pt idx="34">
                    <c:v>nonfiction</c:v>
                  </c:pt>
                  <c:pt idx="35">
                    <c:v>radio &amp; podcasts</c:v>
                  </c:pt>
                  <c:pt idx="36">
                    <c:v>translations</c:v>
                  </c:pt>
                  <c:pt idx="37">
                    <c:v>food trucks</c:v>
                  </c:pt>
                  <c:pt idx="38">
                    <c:v>restaurants</c:v>
                  </c:pt>
                  <c:pt idx="39">
                    <c:v>small batch</c:v>
                  </c:pt>
                  <c:pt idx="40">
                    <c:v>audio</c:v>
                  </c:pt>
                </c:lvl>
                <c:lvl>
                  <c:pt idx="0">
                    <c:v>technology</c:v>
                  </c:pt>
                  <c:pt idx="6">
                    <c:v>theater</c:v>
                  </c:pt>
                  <c:pt idx="9">
                    <c:v>film &amp; video</c:v>
                  </c:pt>
                  <c:pt idx="15">
                    <c:v>music</c:v>
                  </c:pt>
                  <c:pt idx="24">
                    <c:v>games</c:v>
                  </c:pt>
                  <c:pt idx="27">
                    <c:v>photography</c:v>
                  </c:pt>
                  <c:pt idx="31">
                    <c:v>publishing</c:v>
                  </c:pt>
                  <c:pt idx="37">
                    <c:v>food</c:v>
                  </c:pt>
                  <c:pt idx="40">
                    <c:v>journalism</c:v>
                  </c:pt>
                </c:lvl>
              </c:multiLvlStrCache>
            </c:multiLvlStrRef>
          </c:cat>
          <c:val>
            <c:numRef>
              <c:f>'Other analysis-not on report'!$E$7:$E$57</c:f>
              <c:numCache>
                <c:formatCode>#,##0</c:formatCode>
                <c:ptCount val="41"/>
                <c:pt idx="0">
                  <c:v>278102</c:v>
                </c:pt>
                <c:pt idx="1">
                  <c:v>0</c:v>
                </c:pt>
                <c:pt idx="2">
                  <c:v>49554</c:v>
                </c:pt>
                <c:pt idx="3">
                  <c:v>15</c:v>
                </c:pt>
                <c:pt idx="4">
                  <c:v>1031478.01</c:v>
                </c:pt>
                <c:pt idx="5">
                  <c:v>27533</c:v>
                </c:pt>
                <c:pt idx="6">
                  <c:v>54728</c:v>
                </c:pt>
                <c:pt idx="7">
                  <c:v>186206.7</c:v>
                </c:pt>
                <c:pt idx="8">
                  <c:v>192686.19</c:v>
                </c:pt>
                <c:pt idx="9">
                  <c:v>105563.01000000001</c:v>
                </c:pt>
                <c:pt idx="10">
                  <c:v>0</c:v>
                </c:pt>
                <c:pt idx="11">
                  <c:v>232208.77</c:v>
                </c:pt>
                <c:pt idx="12">
                  <c:v>0</c:v>
                </c:pt>
                <c:pt idx="13">
                  <c:v>0</c:v>
                </c:pt>
                <c:pt idx="14">
                  <c:v>0</c:v>
                </c:pt>
                <c:pt idx="15">
                  <c:v>0</c:v>
                </c:pt>
                <c:pt idx="16">
                  <c:v>0</c:v>
                </c:pt>
                <c:pt idx="17">
                  <c:v>12230</c:v>
                </c:pt>
                <c:pt idx="18">
                  <c:v>20462.32</c:v>
                </c:pt>
                <c:pt idx="19">
                  <c:v>33483</c:v>
                </c:pt>
                <c:pt idx="20">
                  <c:v>0</c:v>
                </c:pt>
                <c:pt idx="21">
                  <c:v>0</c:v>
                </c:pt>
                <c:pt idx="22">
                  <c:v>0</c:v>
                </c:pt>
                <c:pt idx="23">
                  <c:v>0</c:v>
                </c:pt>
                <c:pt idx="24">
                  <c:v>24994</c:v>
                </c:pt>
                <c:pt idx="25">
                  <c:v>0</c:v>
                </c:pt>
                <c:pt idx="26">
                  <c:v>235911.32999999996</c:v>
                </c:pt>
                <c:pt idx="27">
                  <c:v>3728</c:v>
                </c:pt>
                <c:pt idx="28">
                  <c:v>9680</c:v>
                </c:pt>
                <c:pt idx="29">
                  <c:v>202775.30999999997</c:v>
                </c:pt>
                <c:pt idx="30">
                  <c:v>7737</c:v>
                </c:pt>
                <c:pt idx="31">
                  <c:v>0</c:v>
                </c:pt>
                <c:pt idx="32">
                  <c:v>14303.25</c:v>
                </c:pt>
                <c:pt idx="33">
                  <c:v>12180</c:v>
                </c:pt>
                <c:pt idx="34">
                  <c:v>0</c:v>
                </c:pt>
                <c:pt idx="35">
                  <c:v>0</c:v>
                </c:pt>
                <c:pt idx="36">
                  <c:v>23108</c:v>
                </c:pt>
                <c:pt idx="37">
                  <c:v>75856.509999999995</c:v>
                </c:pt>
                <c:pt idx="38">
                  <c:v>4444</c:v>
                </c:pt>
                <c:pt idx="39">
                  <c:v>0</c:v>
                </c:pt>
                <c:pt idx="40">
                  <c:v>0</c:v>
                </c:pt>
              </c:numCache>
            </c:numRef>
          </c:val>
          <c:extLst>
            <c:ext xmlns:c16="http://schemas.microsoft.com/office/drawing/2014/chart" uri="{C3380CC4-5D6E-409C-BE32-E72D297353CC}">
              <c16:uniqueId val="{00000003-676C-4CAA-944B-D2168047BB8D}"/>
            </c:ext>
          </c:extLst>
        </c:ser>
        <c:ser>
          <c:idx val="4"/>
          <c:order val="4"/>
          <c:tx>
            <c:strRef>
              <c:f>'Other analysis-not on report'!$F$4:$F$6</c:f>
              <c:strCache>
                <c:ptCount val="1"/>
                <c:pt idx="0">
                  <c:v>live - Count of state</c:v>
                </c:pt>
              </c:strCache>
            </c:strRef>
          </c:tx>
          <c:spPr>
            <a:solidFill>
              <a:schemeClr val="accent5"/>
            </a:solidFill>
            <a:ln>
              <a:noFill/>
            </a:ln>
            <a:effectLst/>
          </c:spPr>
          <c:invertIfNegative val="0"/>
          <c:cat>
            <c:multiLvlStrRef>
              <c:f>'Other analysis-not on report'!$A$7:$A$57</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classical music</c:v>
                  </c:pt>
                  <c:pt idx="16">
                    <c:v>electronic music</c:v>
                  </c:pt>
                  <c:pt idx="17">
                    <c:v>faith</c:v>
                  </c:pt>
                  <c:pt idx="18">
                    <c:v>indie rock</c:v>
                  </c:pt>
                  <c:pt idx="19">
                    <c:v>jazz</c:v>
                  </c:pt>
                  <c:pt idx="20">
                    <c:v>metal</c:v>
                  </c:pt>
                  <c:pt idx="21">
                    <c:v>pop</c:v>
                  </c:pt>
                  <c:pt idx="22">
                    <c:v>rock</c:v>
                  </c:pt>
                  <c:pt idx="23">
                    <c:v>world music</c:v>
                  </c:pt>
                  <c:pt idx="24">
                    <c:v>mobile games</c:v>
                  </c:pt>
                  <c:pt idx="25">
                    <c:v>tabletop games</c:v>
                  </c:pt>
                  <c:pt idx="26">
                    <c:v>video games</c:v>
                  </c:pt>
                  <c:pt idx="27">
                    <c:v>nature</c:v>
                  </c:pt>
                  <c:pt idx="28">
                    <c:v>people</c:v>
                  </c:pt>
                  <c:pt idx="29">
                    <c:v>photobooks</c:v>
                  </c:pt>
                  <c:pt idx="30">
                    <c:v>places</c:v>
                  </c:pt>
                  <c:pt idx="31">
                    <c:v>art books</c:v>
                  </c:pt>
                  <c:pt idx="32">
                    <c:v>children's books</c:v>
                  </c:pt>
                  <c:pt idx="33">
                    <c:v>fiction</c:v>
                  </c:pt>
                  <c:pt idx="34">
                    <c:v>nonfiction</c:v>
                  </c:pt>
                  <c:pt idx="35">
                    <c:v>radio &amp; podcasts</c:v>
                  </c:pt>
                  <c:pt idx="36">
                    <c:v>translations</c:v>
                  </c:pt>
                  <c:pt idx="37">
                    <c:v>food trucks</c:v>
                  </c:pt>
                  <c:pt idx="38">
                    <c:v>restaurants</c:v>
                  </c:pt>
                  <c:pt idx="39">
                    <c:v>small batch</c:v>
                  </c:pt>
                  <c:pt idx="40">
                    <c:v>audio</c:v>
                  </c:pt>
                </c:lvl>
                <c:lvl>
                  <c:pt idx="0">
                    <c:v>technology</c:v>
                  </c:pt>
                  <c:pt idx="6">
                    <c:v>theater</c:v>
                  </c:pt>
                  <c:pt idx="9">
                    <c:v>film &amp; video</c:v>
                  </c:pt>
                  <c:pt idx="15">
                    <c:v>music</c:v>
                  </c:pt>
                  <c:pt idx="24">
                    <c:v>games</c:v>
                  </c:pt>
                  <c:pt idx="27">
                    <c:v>photography</c:v>
                  </c:pt>
                  <c:pt idx="31">
                    <c:v>publishing</c:v>
                  </c:pt>
                  <c:pt idx="37">
                    <c:v>food</c:v>
                  </c:pt>
                  <c:pt idx="40">
                    <c:v>journalism</c:v>
                  </c:pt>
                </c:lvl>
              </c:multiLvlStrCache>
            </c:multiLvlStrRef>
          </c:cat>
          <c:val>
            <c:numRef>
              <c:f>'Other analysis-not on report'!$F$7:$F$57</c:f>
              <c:numCache>
                <c:formatCode>General</c:formatCode>
                <c:ptCount val="41"/>
                <c:pt idx="0">
                  <c:v>0</c:v>
                </c:pt>
                <c:pt idx="1">
                  <c:v>0</c:v>
                </c:pt>
                <c:pt idx="2">
                  <c:v>0</c:v>
                </c:pt>
                <c:pt idx="3">
                  <c:v>0</c:v>
                </c:pt>
                <c:pt idx="4">
                  <c:v>0</c:v>
                </c:pt>
                <c:pt idx="5">
                  <c:v>0</c:v>
                </c:pt>
                <c:pt idx="6">
                  <c:v>0</c:v>
                </c:pt>
                <c:pt idx="7">
                  <c:v>19</c:v>
                </c:pt>
                <c:pt idx="8">
                  <c:v>5</c:v>
                </c:pt>
                <c:pt idx="9">
                  <c:v>0</c:v>
                </c:pt>
                <c:pt idx="10">
                  <c:v>0</c:v>
                </c:pt>
                <c:pt idx="11">
                  <c:v>0</c:v>
                </c:pt>
                <c:pt idx="12">
                  <c:v>0</c:v>
                </c:pt>
                <c:pt idx="13">
                  <c:v>0</c:v>
                </c:pt>
                <c:pt idx="14">
                  <c:v>0</c:v>
                </c:pt>
                <c:pt idx="15">
                  <c:v>0</c:v>
                </c:pt>
                <c:pt idx="16">
                  <c:v>0</c:v>
                </c:pt>
                <c:pt idx="17">
                  <c:v>20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6</c:v>
                </c:pt>
                <c:pt idx="40">
                  <c:v>0</c:v>
                </c:pt>
              </c:numCache>
            </c:numRef>
          </c:val>
          <c:extLst>
            <c:ext xmlns:c16="http://schemas.microsoft.com/office/drawing/2014/chart" uri="{C3380CC4-5D6E-409C-BE32-E72D297353CC}">
              <c16:uniqueId val="{00000004-676C-4CAA-944B-D2168047BB8D}"/>
            </c:ext>
          </c:extLst>
        </c:ser>
        <c:ser>
          <c:idx val="5"/>
          <c:order val="5"/>
          <c:tx>
            <c:strRef>
              <c:f>'Other analysis-not on report'!$G$4:$G$6</c:f>
              <c:strCache>
                <c:ptCount val="1"/>
                <c:pt idx="0">
                  <c:v>live - Sum of pledged</c:v>
                </c:pt>
              </c:strCache>
            </c:strRef>
          </c:tx>
          <c:spPr>
            <a:solidFill>
              <a:schemeClr val="accent6"/>
            </a:solidFill>
            <a:ln>
              <a:noFill/>
            </a:ln>
            <a:effectLst/>
          </c:spPr>
          <c:invertIfNegative val="0"/>
          <c:cat>
            <c:multiLvlStrRef>
              <c:f>'Other analysis-not on report'!$A$7:$A$57</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classical music</c:v>
                  </c:pt>
                  <c:pt idx="16">
                    <c:v>electronic music</c:v>
                  </c:pt>
                  <c:pt idx="17">
                    <c:v>faith</c:v>
                  </c:pt>
                  <c:pt idx="18">
                    <c:v>indie rock</c:v>
                  </c:pt>
                  <c:pt idx="19">
                    <c:v>jazz</c:v>
                  </c:pt>
                  <c:pt idx="20">
                    <c:v>metal</c:v>
                  </c:pt>
                  <c:pt idx="21">
                    <c:v>pop</c:v>
                  </c:pt>
                  <c:pt idx="22">
                    <c:v>rock</c:v>
                  </c:pt>
                  <c:pt idx="23">
                    <c:v>world music</c:v>
                  </c:pt>
                  <c:pt idx="24">
                    <c:v>mobile games</c:v>
                  </c:pt>
                  <c:pt idx="25">
                    <c:v>tabletop games</c:v>
                  </c:pt>
                  <c:pt idx="26">
                    <c:v>video games</c:v>
                  </c:pt>
                  <c:pt idx="27">
                    <c:v>nature</c:v>
                  </c:pt>
                  <c:pt idx="28">
                    <c:v>people</c:v>
                  </c:pt>
                  <c:pt idx="29">
                    <c:v>photobooks</c:v>
                  </c:pt>
                  <c:pt idx="30">
                    <c:v>places</c:v>
                  </c:pt>
                  <c:pt idx="31">
                    <c:v>art books</c:v>
                  </c:pt>
                  <c:pt idx="32">
                    <c:v>children's books</c:v>
                  </c:pt>
                  <c:pt idx="33">
                    <c:v>fiction</c:v>
                  </c:pt>
                  <c:pt idx="34">
                    <c:v>nonfiction</c:v>
                  </c:pt>
                  <c:pt idx="35">
                    <c:v>radio &amp; podcasts</c:v>
                  </c:pt>
                  <c:pt idx="36">
                    <c:v>translations</c:v>
                  </c:pt>
                  <c:pt idx="37">
                    <c:v>food trucks</c:v>
                  </c:pt>
                  <c:pt idx="38">
                    <c:v>restaurants</c:v>
                  </c:pt>
                  <c:pt idx="39">
                    <c:v>small batch</c:v>
                  </c:pt>
                  <c:pt idx="40">
                    <c:v>audio</c:v>
                  </c:pt>
                </c:lvl>
                <c:lvl>
                  <c:pt idx="0">
                    <c:v>technology</c:v>
                  </c:pt>
                  <c:pt idx="6">
                    <c:v>theater</c:v>
                  </c:pt>
                  <c:pt idx="9">
                    <c:v>film &amp; video</c:v>
                  </c:pt>
                  <c:pt idx="15">
                    <c:v>music</c:v>
                  </c:pt>
                  <c:pt idx="24">
                    <c:v>games</c:v>
                  </c:pt>
                  <c:pt idx="27">
                    <c:v>photography</c:v>
                  </c:pt>
                  <c:pt idx="31">
                    <c:v>publishing</c:v>
                  </c:pt>
                  <c:pt idx="37">
                    <c:v>food</c:v>
                  </c:pt>
                  <c:pt idx="40">
                    <c:v>journalism</c:v>
                  </c:pt>
                </c:lvl>
              </c:multiLvlStrCache>
            </c:multiLvlStrRef>
          </c:cat>
          <c:val>
            <c:numRef>
              <c:f>'Other analysis-not on report'!$G$7:$G$57</c:f>
              <c:numCache>
                <c:formatCode>#,##0</c:formatCode>
                <c:ptCount val="41"/>
                <c:pt idx="0">
                  <c:v>0</c:v>
                </c:pt>
                <c:pt idx="1">
                  <c:v>0</c:v>
                </c:pt>
                <c:pt idx="2">
                  <c:v>0</c:v>
                </c:pt>
                <c:pt idx="3">
                  <c:v>0</c:v>
                </c:pt>
                <c:pt idx="4">
                  <c:v>0</c:v>
                </c:pt>
                <c:pt idx="5">
                  <c:v>0</c:v>
                </c:pt>
                <c:pt idx="6">
                  <c:v>0</c:v>
                </c:pt>
                <c:pt idx="7">
                  <c:v>34836</c:v>
                </c:pt>
                <c:pt idx="8">
                  <c:v>49395</c:v>
                </c:pt>
                <c:pt idx="9">
                  <c:v>0</c:v>
                </c:pt>
                <c:pt idx="10">
                  <c:v>0</c:v>
                </c:pt>
                <c:pt idx="11">
                  <c:v>0</c:v>
                </c:pt>
                <c:pt idx="12">
                  <c:v>0</c:v>
                </c:pt>
                <c:pt idx="13">
                  <c:v>0</c:v>
                </c:pt>
                <c:pt idx="14">
                  <c:v>0</c:v>
                </c:pt>
                <c:pt idx="15">
                  <c:v>0</c:v>
                </c:pt>
                <c:pt idx="16">
                  <c:v>0</c:v>
                </c:pt>
                <c:pt idx="17">
                  <c:v>105800.38</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6078</c:v>
                </c:pt>
                <c:pt idx="40">
                  <c:v>0</c:v>
                </c:pt>
              </c:numCache>
            </c:numRef>
          </c:val>
          <c:extLst>
            <c:ext xmlns:c16="http://schemas.microsoft.com/office/drawing/2014/chart" uri="{C3380CC4-5D6E-409C-BE32-E72D297353CC}">
              <c16:uniqueId val="{00000005-676C-4CAA-944B-D2168047BB8D}"/>
            </c:ext>
          </c:extLst>
        </c:ser>
        <c:ser>
          <c:idx val="6"/>
          <c:order val="6"/>
          <c:tx>
            <c:strRef>
              <c:f>'Other analysis-not on report'!$H$4:$H$6</c:f>
              <c:strCache>
                <c:ptCount val="1"/>
                <c:pt idx="0">
                  <c:v>successful - Count of state</c:v>
                </c:pt>
              </c:strCache>
            </c:strRef>
          </c:tx>
          <c:spPr>
            <a:solidFill>
              <a:schemeClr val="accent1">
                <a:lumMod val="60000"/>
              </a:schemeClr>
            </a:solidFill>
            <a:ln>
              <a:noFill/>
            </a:ln>
            <a:effectLst/>
          </c:spPr>
          <c:invertIfNegative val="0"/>
          <c:cat>
            <c:multiLvlStrRef>
              <c:f>'Other analysis-not on report'!$A$7:$A$57</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classical music</c:v>
                  </c:pt>
                  <c:pt idx="16">
                    <c:v>electronic music</c:v>
                  </c:pt>
                  <c:pt idx="17">
                    <c:v>faith</c:v>
                  </c:pt>
                  <c:pt idx="18">
                    <c:v>indie rock</c:v>
                  </c:pt>
                  <c:pt idx="19">
                    <c:v>jazz</c:v>
                  </c:pt>
                  <c:pt idx="20">
                    <c:v>metal</c:v>
                  </c:pt>
                  <c:pt idx="21">
                    <c:v>pop</c:v>
                  </c:pt>
                  <c:pt idx="22">
                    <c:v>rock</c:v>
                  </c:pt>
                  <c:pt idx="23">
                    <c:v>world music</c:v>
                  </c:pt>
                  <c:pt idx="24">
                    <c:v>mobile games</c:v>
                  </c:pt>
                  <c:pt idx="25">
                    <c:v>tabletop games</c:v>
                  </c:pt>
                  <c:pt idx="26">
                    <c:v>video games</c:v>
                  </c:pt>
                  <c:pt idx="27">
                    <c:v>nature</c:v>
                  </c:pt>
                  <c:pt idx="28">
                    <c:v>people</c:v>
                  </c:pt>
                  <c:pt idx="29">
                    <c:v>photobooks</c:v>
                  </c:pt>
                  <c:pt idx="30">
                    <c:v>places</c:v>
                  </c:pt>
                  <c:pt idx="31">
                    <c:v>art books</c:v>
                  </c:pt>
                  <c:pt idx="32">
                    <c:v>children's books</c:v>
                  </c:pt>
                  <c:pt idx="33">
                    <c:v>fiction</c:v>
                  </c:pt>
                  <c:pt idx="34">
                    <c:v>nonfiction</c:v>
                  </c:pt>
                  <c:pt idx="35">
                    <c:v>radio &amp; podcasts</c:v>
                  </c:pt>
                  <c:pt idx="36">
                    <c:v>translations</c:v>
                  </c:pt>
                  <c:pt idx="37">
                    <c:v>food trucks</c:v>
                  </c:pt>
                  <c:pt idx="38">
                    <c:v>restaurants</c:v>
                  </c:pt>
                  <c:pt idx="39">
                    <c:v>small batch</c:v>
                  </c:pt>
                  <c:pt idx="40">
                    <c:v>audio</c:v>
                  </c:pt>
                </c:lvl>
                <c:lvl>
                  <c:pt idx="0">
                    <c:v>technology</c:v>
                  </c:pt>
                  <c:pt idx="6">
                    <c:v>theater</c:v>
                  </c:pt>
                  <c:pt idx="9">
                    <c:v>film &amp; video</c:v>
                  </c:pt>
                  <c:pt idx="15">
                    <c:v>music</c:v>
                  </c:pt>
                  <c:pt idx="24">
                    <c:v>games</c:v>
                  </c:pt>
                  <c:pt idx="27">
                    <c:v>photography</c:v>
                  </c:pt>
                  <c:pt idx="31">
                    <c:v>publishing</c:v>
                  </c:pt>
                  <c:pt idx="37">
                    <c:v>food</c:v>
                  </c:pt>
                  <c:pt idx="40">
                    <c:v>journalism</c:v>
                  </c:pt>
                </c:lvl>
              </c:multiLvlStrCache>
            </c:multiLvlStrRef>
          </c:cat>
          <c:val>
            <c:numRef>
              <c:f>'Other analysis-not on report'!$H$7:$H$57</c:f>
              <c:numCache>
                <c:formatCode>General</c:formatCode>
                <c:ptCount val="41"/>
                <c:pt idx="0">
                  <c:v>0</c:v>
                </c:pt>
                <c:pt idx="1">
                  <c:v>140</c:v>
                </c:pt>
                <c:pt idx="2">
                  <c:v>9</c:v>
                </c:pt>
                <c:pt idx="3">
                  <c:v>40</c:v>
                </c:pt>
                <c:pt idx="4">
                  <c:v>20</c:v>
                </c:pt>
                <c:pt idx="5">
                  <c:v>0</c:v>
                </c:pt>
                <c:pt idx="6">
                  <c:v>60</c:v>
                </c:pt>
                <c:pt idx="7">
                  <c:v>694</c:v>
                </c:pt>
                <c:pt idx="8">
                  <c:v>85</c:v>
                </c:pt>
                <c:pt idx="9">
                  <c:v>0</c:v>
                </c:pt>
                <c:pt idx="10">
                  <c:v>180</c:v>
                </c:pt>
                <c:pt idx="11">
                  <c:v>0</c:v>
                </c:pt>
                <c:pt idx="12">
                  <c:v>0</c:v>
                </c:pt>
                <c:pt idx="13">
                  <c:v>60</c:v>
                </c:pt>
                <c:pt idx="14">
                  <c:v>60</c:v>
                </c:pt>
                <c:pt idx="15">
                  <c:v>40</c:v>
                </c:pt>
                <c:pt idx="16">
                  <c:v>40</c:v>
                </c:pt>
                <c:pt idx="17">
                  <c:v>0</c:v>
                </c:pt>
                <c:pt idx="18">
                  <c:v>140</c:v>
                </c:pt>
                <c:pt idx="19">
                  <c:v>0</c:v>
                </c:pt>
                <c:pt idx="20">
                  <c:v>20</c:v>
                </c:pt>
                <c:pt idx="21">
                  <c:v>40</c:v>
                </c:pt>
                <c:pt idx="22">
                  <c:v>260</c:v>
                </c:pt>
                <c:pt idx="23">
                  <c:v>0</c:v>
                </c:pt>
                <c:pt idx="24">
                  <c:v>0</c:v>
                </c:pt>
                <c:pt idx="25">
                  <c:v>80</c:v>
                </c:pt>
                <c:pt idx="26">
                  <c:v>0</c:v>
                </c:pt>
                <c:pt idx="27">
                  <c:v>0</c:v>
                </c:pt>
                <c:pt idx="28">
                  <c:v>0</c:v>
                </c:pt>
                <c:pt idx="29">
                  <c:v>103</c:v>
                </c:pt>
                <c:pt idx="30">
                  <c:v>0</c:v>
                </c:pt>
                <c:pt idx="31">
                  <c:v>0</c:v>
                </c:pt>
                <c:pt idx="32">
                  <c:v>0</c:v>
                </c:pt>
                <c:pt idx="33">
                  <c:v>0</c:v>
                </c:pt>
                <c:pt idx="34">
                  <c:v>60</c:v>
                </c:pt>
                <c:pt idx="35">
                  <c:v>20</c:v>
                </c:pt>
                <c:pt idx="36">
                  <c:v>0</c:v>
                </c:pt>
                <c:pt idx="37">
                  <c:v>0</c:v>
                </c:pt>
                <c:pt idx="38">
                  <c:v>0</c:v>
                </c:pt>
                <c:pt idx="39">
                  <c:v>34</c:v>
                </c:pt>
                <c:pt idx="40">
                  <c:v>0</c:v>
                </c:pt>
              </c:numCache>
            </c:numRef>
          </c:val>
          <c:extLst>
            <c:ext xmlns:c16="http://schemas.microsoft.com/office/drawing/2014/chart" uri="{C3380CC4-5D6E-409C-BE32-E72D297353CC}">
              <c16:uniqueId val="{00000006-676C-4CAA-944B-D2168047BB8D}"/>
            </c:ext>
          </c:extLst>
        </c:ser>
        <c:ser>
          <c:idx val="7"/>
          <c:order val="7"/>
          <c:tx>
            <c:strRef>
              <c:f>'Other analysis-not on report'!$I$4:$I$6</c:f>
              <c:strCache>
                <c:ptCount val="1"/>
                <c:pt idx="0">
                  <c:v>successful - Sum of pledged</c:v>
                </c:pt>
              </c:strCache>
            </c:strRef>
          </c:tx>
          <c:spPr>
            <a:solidFill>
              <a:schemeClr val="accent2">
                <a:lumMod val="60000"/>
              </a:schemeClr>
            </a:solidFill>
            <a:ln>
              <a:noFill/>
            </a:ln>
            <a:effectLst/>
          </c:spPr>
          <c:invertIfNegative val="0"/>
          <c:cat>
            <c:multiLvlStrRef>
              <c:f>'Other analysis-not on report'!$A$7:$A$57</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classical music</c:v>
                  </c:pt>
                  <c:pt idx="16">
                    <c:v>electronic music</c:v>
                  </c:pt>
                  <c:pt idx="17">
                    <c:v>faith</c:v>
                  </c:pt>
                  <c:pt idx="18">
                    <c:v>indie rock</c:v>
                  </c:pt>
                  <c:pt idx="19">
                    <c:v>jazz</c:v>
                  </c:pt>
                  <c:pt idx="20">
                    <c:v>metal</c:v>
                  </c:pt>
                  <c:pt idx="21">
                    <c:v>pop</c:v>
                  </c:pt>
                  <c:pt idx="22">
                    <c:v>rock</c:v>
                  </c:pt>
                  <c:pt idx="23">
                    <c:v>world music</c:v>
                  </c:pt>
                  <c:pt idx="24">
                    <c:v>mobile games</c:v>
                  </c:pt>
                  <c:pt idx="25">
                    <c:v>tabletop games</c:v>
                  </c:pt>
                  <c:pt idx="26">
                    <c:v>video games</c:v>
                  </c:pt>
                  <c:pt idx="27">
                    <c:v>nature</c:v>
                  </c:pt>
                  <c:pt idx="28">
                    <c:v>people</c:v>
                  </c:pt>
                  <c:pt idx="29">
                    <c:v>photobooks</c:v>
                  </c:pt>
                  <c:pt idx="30">
                    <c:v>places</c:v>
                  </c:pt>
                  <c:pt idx="31">
                    <c:v>art books</c:v>
                  </c:pt>
                  <c:pt idx="32">
                    <c:v>children's books</c:v>
                  </c:pt>
                  <c:pt idx="33">
                    <c:v>fiction</c:v>
                  </c:pt>
                  <c:pt idx="34">
                    <c:v>nonfiction</c:v>
                  </c:pt>
                  <c:pt idx="35">
                    <c:v>radio &amp; podcasts</c:v>
                  </c:pt>
                  <c:pt idx="36">
                    <c:v>translations</c:v>
                  </c:pt>
                  <c:pt idx="37">
                    <c:v>food trucks</c:v>
                  </c:pt>
                  <c:pt idx="38">
                    <c:v>restaurants</c:v>
                  </c:pt>
                  <c:pt idx="39">
                    <c:v>small batch</c:v>
                  </c:pt>
                  <c:pt idx="40">
                    <c:v>audio</c:v>
                  </c:pt>
                </c:lvl>
                <c:lvl>
                  <c:pt idx="0">
                    <c:v>technology</c:v>
                  </c:pt>
                  <c:pt idx="6">
                    <c:v>theater</c:v>
                  </c:pt>
                  <c:pt idx="9">
                    <c:v>film &amp; video</c:v>
                  </c:pt>
                  <c:pt idx="15">
                    <c:v>music</c:v>
                  </c:pt>
                  <c:pt idx="24">
                    <c:v>games</c:v>
                  </c:pt>
                  <c:pt idx="27">
                    <c:v>photography</c:v>
                  </c:pt>
                  <c:pt idx="31">
                    <c:v>publishing</c:v>
                  </c:pt>
                  <c:pt idx="37">
                    <c:v>food</c:v>
                  </c:pt>
                  <c:pt idx="40">
                    <c:v>journalism</c:v>
                  </c:pt>
                </c:lvl>
              </c:multiLvlStrCache>
            </c:multiLvlStrRef>
          </c:cat>
          <c:val>
            <c:numRef>
              <c:f>'Other analysis-not on report'!$I$7:$I$57</c:f>
              <c:numCache>
                <c:formatCode>#,##0</c:formatCode>
                <c:ptCount val="41"/>
                <c:pt idx="0">
                  <c:v>0</c:v>
                </c:pt>
                <c:pt idx="1">
                  <c:v>17757389.100000005</c:v>
                </c:pt>
                <c:pt idx="2">
                  <c:v>90131.76</c:v>
                </c:pt>
                <c:pt idx="3">
                  <c:v>1077028.31</c:v>
                </c:pt>
                <c:pt idx="4">
                  <c:v>740470.99</c:v>
                </c:pt>
                <c:pt idx="5">
                  <c:v>0</c:v>
                </c:pt>
                <c:pt idx="6">
                  <c:v>276504.89999999997</c:v>
                </c:pt>
                <c:pt idx="7">
                  <c:v>3147751.2899999996</c:v>
                </c:pt>
                <c:pt idx="8">
                  <c:v>1691329.19</c:v>
                </c:pt>
                <c:pt idx="9">
                  <c:v>0</c:v>
                </c:pt>
                <c:pt idx="10">
                  <c:v>4450684.4000000013</c:v>
                </c:pt>
                <c:pt idx="11">
                  <c:v>0</c:v>
                </c:pt>
                <c:pt idx="12">
                  <c:v>0</c:v>
                </c:pt>
                <c:pt idx="13">
                  <c:v>199064.28</c:v>
                </c:pt>
                <c:pt idx="14">
                  <c:v>663827.49000000011</c:v>
                </c:pt>
                <c:pt idx="15">
                  <c:v>197021.65</c:v>
                </c:pt>
                <c:pt idx="16">
                  <c:v>269653.11999999994</c:v>
                </c:pt>
                <c:pt idx="17">
                  <c:v>0</c:v>
                </c:pt>
                <c:pt idx="18">
                  <c:v>762610.0199999999</c:v>
                </c:pt>
                <c:pt idx="19">
                  <c:v>0</c:v>
                </c:pt>
                <c:pt idx="20">
                  <c:v>100836.05000000002</c:v>
                </c:pt>
                <c:pt idx="21">
                  <c:v>185103.27000000002</c:v>
                </c:pt>
                <c:pt idx="22">
                  <c:v>1632387.53</c:v>
                </c:pt>
                <c:pt idx="23">
                  <c:v>0</c:v>
                </c:pt>
                <c:pt idx="24">
                  <c:v>0</c:v>
                </c:pt>
                <c:pt idx="25">
                  <c:v>2791408.56</c:v>
                </c:pt>
                <c:pt idx="26">
                  <c:v>0</c:v>
                </c:pt>
                <c:pt idx="27">
                  <c:v>0</c:v>
                </c:pt>
                <c:pt idx="28">
                  <c:v>0</c:v>
                </c:pt>
                <c:pt idx="29">
                  <c:v>2177693.4200000004</c:v>
                </c:pt>
                <c:pt idx="30">
                  <c:v>0</c:v>
                </c:pt>
                <c:pt idx="31">
                  <c:v>0</c:v>
                </c:pt>
                <c:pt idx="32">
                  <c:v>0</c:v>
                </c:pt>
                <c:pt idx="33">
                  <c:v>0</c:v>
                </c:pt>
                <c:pt idx="34">
                  <c:v>420988.01</c:v>
                </c:pt>
                <c:pt idx="35">
                  <c:v>1114362.8899999999</c:v>
                </c:pt>
                <c:pt idx="36">
                  <c:v>0</c:v>
                </c:pt>
                <c:pt idx="37">
                  <c:v>0</c:v>
                </c:pt>
                <c:pt idx="38">
                  <c:v>0</c:v>
                </c:pt>
                <c:pt idx="39">
                  <c:v>849487.14</c:v>
                </c:pt>
                <c:pt idx="40">
                  <c:v>0</c:v>
                </c:pt>
              </c:numCache>
            </c:numRef>
          </c:val>
          <c:extLst>
            <c:ext xmlns:c16="http://schemas.microsoft.com/office/drawing/2014/chart" uri="{C3380CC4-5D6E-409C-BE32-E72D297353CC}">
              <c16:uniqueId val="{00000007-676C-4CAA-944B-D2168047BB8D}"/>
            </c:ext>
          </c:extLst>
        </c:ser>
        <c:dLbls>
          <c:showLegendKey val="0"/>
          <c:showVal val="0"/>
          <c:showCatName val="0"/>
          <c:showSerName val="0"/>
          <c:showPercent val="0"/>
          <c:showBubbleSize val="0"/>
        </c:dLbls>
        <c:gapWidth val="55"/>
        <c:overlap val="100"/>
        <c:axId val="242158272"/>
        <c:axId val="348941120"/>
      </c:barChart>
      <c:catAx>
        <c:axId val="2421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941120"/>
        <c:crosses val="autoZero"/>
        <c:auto val="1"/>
        <c:lblAlgn val="ctr"/>
        <c:lblOffset val="100"/>
        <c:noMultiLvlLbl val="0"/>
      </c:catAx>
      <c:valAx>
        <c:axId val="34894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1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157162</xdr:colOff>
      <xdr:row>0</xdr:row>
      <xdr:rowOff>95250</xdr:rowOff>
    </xdr:from>
    <xdr:to>
      <xdr:col>14</xdr:col>
      <xdr:colOff>52387</xdr:colOff>
      <xdr:row>20</xdr:row>
      <xdr:rowOff>133349</xdr:rowOff>
    </xdr:to>
    <xdr:graphicFrame macro="">
      <xdr:nvGraphicFramePr>
        <xdr:cNvPr id="2" name="Chart 1">
          <a:extLst>
            <a:ext uri="{FF2B5EF4-FFF2-40B4-BE49-F238E27FC236}">
              <a16:creationId xmlns:a16="http://schemas.microsoft.com/office/drawing/2014/main" id="{AB2206A5-C158-44CF-A200-20EF719A4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257175</xdr:colOff>
      <xdr:row>0</xdr:row>
      <xdr:rowOff>152400</xdr:rowOff>
    </xdr:from>
    <xdr:to>
      <xdr:col>17</xdr:col>
      <xdr:colOff>228600</xdr:colOff>
      <xdr:row>20</xdr:row>
      <xdr:rowOff>161925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75215B4-BA1A-4E5B-96FE-081AE06B542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210675" y="152400"/>
              <a:ext cx="1828800" cy="3829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157162</xdr:colOff>
      <xdr:row>2</xdr:row>
      <xdr:rowOff>57149</xdr:rowOff>
    </xdr:from>
    <xdr:to>
      <xdr:col>14</xdr:col>
      <xdr:colOff>171450</xdr:colOff>
      <xdr:row>25</xdr:row>
      <xdr:rowOff>66674</xdr:rowOff>
    </xdr:to>
    <xdr:graphicFrame macro="">
      <xdr:nvGraphicFramePr>
        <xdr:cNvPr id="2" name="Chart 1">
          <a:extLst>
            <a:ext uri="{FF2B5EF4-FFF2-40B4-BE49-F238E27FC236}">
              <a16:creationId xmlns:a16="http://schemas.microsoft.com/office/drawing/2014/main" id="{D948C990-0169-4DA2-A09F-4426EB41A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219075</xdr:colOff>
      <xdr:row>7</xdr:row>
      <xdr:rowOff>66675</xdr:rowOff>
    </xdr:from>
    <xdr:to>
      <xdr:col>17</xdr:col>
      <xdr:colOff>219075</xdr:colOff>
      <xdr:row>20</xdr:row>
      <xdr:rowOff>114300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DB45275E-8F77-4726-8203-2D321553A24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420225" y="1400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247650</xdr:colOff>
      <xdr:row>7</xdr:row>
      <xdr:rowOff>57150</xdr:rowOff>
    </xdr:from>
    <xdr:to>
      <xdr:col>20</xdr:col>
      <xdr:colOff>247650</xdr:colOff>
      <xdr:row>20</xdr:row>
      <xdr:rowOff>104775</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265B4D7E-8B5C-4EDE-80CC-57F284A90B5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277600" y="1390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257176</xdr:colOff>
      <xdr:row>8</xdr:row>
      <xdr:rowOff>161926</xdr:rowOff>
    </xdr:from>
    <xdr:to>
      <xdr:col>15</xdr:col>
      <xdr:colOff>419100</xdr:colOff>
      <xdr:row>23</xdr:row>
      <xdr:rowOff>142876</xdr:rowOff>
    </xdr:to>
    <xdr:graphicFrame macro="">
      <xdr:nvGraphicFramePr>
        <xdr:cNvPr id="3" name="Chart 2">
          <a:extLst>
            <a:ext uri="{FF2B5EF4-FFF2-40B4-BE49-F238E27FC236}">
              <a16:creationId xmlns:a16="http://schemas.microsoft.com/office/drawing/2014/main" id="{7759A0AE-223E-4849-A039-43475F61A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276225</xdr:colOff>
      <xdr:row>1</xdr:row>
      <xdr:rowOff>47625</xdr:rowOff>
    </xdr:from>
    <xdr:to>
      <xdr:col>15</xdr:col>
      <xdr:colOff>419100</xdr:colOff>
      <xdr:row>8</xdr:row>
      <xdr:rowOff>85725</xdr:rowOff>
    </xdr:to>
    <mc:AlternateContent xmlns:mc="http://schemas.openxmlformats.org/markup-compatibility/2006" xmlns:tsle="http://schemas.microsoft.com/office/drawing/2012/timeslicer">
      <mc:Choice Requires="tsle">
        <xdr:graphicFrame macro="">
          <xdr:nvGraphicFramePr>
            <xdr:cNvPr id="4" name="Date Created Conversion">
              <a:extLst>
                <a:ext uri="{FF2B5EF4-FFF2-40B4-BE49-F238E27FC236}">
                  <a16:creationId xmlns:a16="http://schemas.microsoft.com/office/drawing/2014/main" id="{DBFDA8B3-0E91-48F7-9055-613FAA98E67F}"/>
                </a:ext>
              </a:extLst>
            </xdr:cNvPr>
            <xdr:cNvGraphicFramePr/>
          </xdr:nvGraphicFramePr>
          <xdr:xfrm>
            <a:off x="0" y="0"/>
            <a:ext cx="0" cy="0"/>
          </xdr:xfrm>
          <a:graphic>
            <a:graphicData uri="http://schemas.microsoft.com/office/drawing/2012/timeslicer">
              <tsle:timeslicer name="Date Created Conversion"/>
            </a:graphicData>
          </a:graphic>
        </xdr:graphicFrame>
      </mc:Choice>
      <mc:Fallback xmlns="">
        <xdr:sp macro="" textlink="">
          <xdr:nvSpPr>
            <xdr:cNvPr id="0" name=""/>
            <xdr:cNvSpPr>
              <a:spLocks noTextEdit="1"/>
            </xdr:cNvSpPr>
          </xdr:nvSpPr>
          <xdr:spPr>
            <a:xfrm>
              <a:off x="4991100" y="238125"/>
              <a:ext cx="501967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266700</xdr:colOff>
      <xdr:row>8</xdr:row>
      <xdr:rowOff>152400</xdr:rowOff>
    </xdr:from>
    <xdr:to>
      <xdr:col>19</xdr:col>
      <xdr:colOff>304800</xdr:colOff>
      <xdr:row>23</xdr:row>
      <xdr:rowOff>114300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EAE03E30-DAD7-4E6D-BED5-C40DFA3FC97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467975" y="1676400"/>
              <a:ext cx="1866900" cy="281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1857377</xdr:colOff>
      <xdr:row>18</xdr:row>
      <xdr:rowOff>69056</xdr:rowOff>
    </xdr:from>
    <xdr:to>
      <xdr:col>7</xdr:col>
      <xdr:colOff>95251</xdr:colOff>
      <xdr:row>40</xdr:row>
      <xdr:rowOff>154781</xdr:rowOff>
    </xdr:to>
    <xdr:graphicFrame macro="">
      <xdr:nvGraphicFramePr>
        <xdr:cNvPr id="2" name="Chart 1">
          <a:extLst>
            <a:ext uri="{FF2B5EF4-FFF2-40B4-BE49-F238E27FC236}">
              <a16:creationId xmlns:a16="http://schemas.microsoft.com/office/drawing/2014/main" id="{660AE9A5-FB43-4E4E-A993-C71E756E1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549730</xdr:colOff>
      <xdr:row>18</xdr:row>
      <xdr:rowOff>78921</xdr:rowOff>
    </xdr:from>
    <xdr:to>
      <xdr:col>14</xdr:col>
      <xdr:colOff>1042147</xdr:colOff>
      <xdr:row>40</xdr:row>
      <xdr:rowOff>136070</xdr:rowOff>
    </xdr:to>
    <xdr:graphicFrame macro="">
      <xdr:nvGraphicFramePr>
        <xdr:cNvPr id="3" name="Chart 2">
          <a:extLst>
            <a:ext uri="{FF2B5EF4-FFF2-40B4-BE49-F238E27FC236}">
              <a16:creationId xmlns:a16="http://schemas.microsoft.com/office/drawing/2014/main" id="{C451BBFA-8136-4CBF-A860-B92D6DD0B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528637</xdr:colOff>
      <xdr:row>3</xdr:row>
      <xdr:rowOff>0</xdr:rowOff>
    </xdr:from>
    <xdr:to>
      <xdr:col>23</xdr:col>
      <xdr:colOff>214312</xdr:colOff>
      <xdr:row>23</xdr:row>
      <xdr:rowOff>38099</xdr:rowOff>
    </xdr:to>
    <xdr:graphicFrame macro="">
      <xdr:nvGraphicFramePr>
        <xdr:cNvPr id="2" name="Chart 1">
          <a:extLst>
            <a:ext uri="{FF2B5EF4-FFF2-40B4-BE49-F238E27FC236}">
              <a16:creationId xmlns:a16="http://schemas.microsoft.com/office/drawing/2014/main" id="{E24AC23A-0677-4815-AA95-98F8BA9961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hMN" refreshedDate="43517.853324768519" createdVersion="6" refreshedVersion="6" minRefreshableVersion="3" recordCount="4114" xr:uid="{73652413-334C-443F-8FB6-1EA306AFE04C}">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00"/>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786915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hMN" refreshedDate="43517.885359490741" createdVersion="6" refreshedVersion="6" minRefreshableVersion="3" recordCount="4114" xr:uid="{F2690CFE-F8C1-43A5-8B32-1CE6EB392085}">
  <cacheSource type="worksheet">
    <worksheetSource ref="A1:U4115" sheet="Kickstarter Table"/>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00"/>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00:00:00" maxDate="2017-03-16T00:00:00" count="1602">
        <d v="2015-06-21T00:00:00"/>
        <d v="2017-01-31T00:00:00"/>
        <d v="2016-02-05T00:00:00"/>
        <d v="2014-07-08T00:00:00"/>
        <d v="2015-11-19T00:00:00"/>
        <d v="2016-07-12T00:00:00"/>
        <d v="2014-06-03T00:00:00"/>
        <d v="2016-05-25T00:00:00"/>
        <d v="2016-04-08T00:00:00"/>
        <d v="2016-03-17T00:00:00"/>
        <d v="2014-05-20T00:00:00"/>
        <d v="2016-07-21T00:00:00"/>
        <d v="2014-06-01T00:00:00"/>
        <d v="2016-05-18T00:00:00"/>
        <d v="2014-06-17T00:00:00"/>
        <d v="2015-09-09T00:00:00"/>
        <d v="2014-05-01T00:00:00"/>
        <d v="2014-10-05T00:00:00"/>
        <d v="2014-08-18T00:00:00"/>
        <d v="2015-06-20T00:00:00"/>
        <d v="2015-07-15T00:00:00"/>
        <d v="2014-08-27T00:00:00"/>
        <d v="2014-12-16T00:00:00"/>
        <d v="2015-04-03T00:00:00"/>
        <d v="2015-08-13T00:00:00"/>
        <d v="2015-11-09T00:00:00"/>
        <d v="2014-10-16T00:00:00"/>
        <d v="2015-11-16T00:00:00"/>
        <d v="2014-06-22T00:00:00"/>
        <d v="2014-07-22T00:00:00"/>
        <d v="2016-01-07T00:00:00"/>
        <d v="2016-04-01T00:00:00"/>
        <d v="2015-10-09T00:00:00"/>
        <d v="2014-07-21T00:00:00"/>
        <d v="2015-04-04T00:00:00"/>
        <d v="2015-03-05T00:00:00"/>
        <d v="2015-01-28T00:00:00"/>
        <d v="2013-04-10T00:00:00"/>
        <d v="2014-04-24T00:00:00"/>
        <d v="2014-05-30T00:00:00"/>
        <d v="2014-09-05T00:00:00"/>
        <d v="2014-11-28T00:00:00"/>
        <d v="2014-06-12T00:00:00"/>
        <d v="2014-08-22T00:00:00"/>
        <d v="2016-03-28T00:00:00"/>
        <d v="2015-11-15T00:00:00"/>
        <d v="2014-10-20T00:00:00"/>
        <d v="2015-01-29T00:00:00"/>
        <d v="2015-09-23T00:00:00"/>
        <d v="2014-12-22T00:00:00"/>
        <d v="2015-07-11T00:00:00"/>
        <d v="2014-03-21T00:00:00"/>
        <d v="2015-11-25T00:00:00"/>
        <d v="2016-05-06T00:00:00"/>
        <d v="2015-05-25T00:00:00"/>
        <d v="2015-03-26T00:00:00"/>
        <d v="2015-08-14T00:00:00"/>
        <d v="2014-03-03T00:00:00"/>
        <d v="2013-05-15T00:00:00"/>
        <d v="2013-02-06T00:00:00"/>
        <d v="2013-12-04T00:00:00"/>
        <d v="2013-06-07T00:00:00"/>
        <d v="2014-07-15T00:00:00"/>
        <d v="2016-06-18T00:00:00"/>
        <d v="2012-06-15T00:00:00"/>
        <d v="2014-01-24T00:00:00"/>
        <d v="2011-08-30T00:00:00"/>
        <d v="2011-07-06T00:00:00"/>
        <d v="2012-03-29T00:00:00"/>
        <d v="2012-10-25T00:00:00"/>
        <d v="2011-02-13T00:00:00"/>
        <d v="2015-12-22T00:00:00"/>
        <d v="2013-03-24T00:00:00"/>
        <d v="2011-10-28T00:00:00"/>
        <d v="2012-03-28T00:00:00"/>
        <d v="2016-08-22T00:00:00"/>
        <d v="2014-03-26T00:00:00"/>
        <d v="2013-11-04T00:00:00"/>
        <d v="2012-07-09T00:00:00"/>
        <d v="2011-09-09T00:00:00"/>
        <d v="2015-02-07T00:00:00"/>
        <d v="2011-04-15T00:00:00"/>
        <d v="2011-08-23T00:00:00"/>
        <d v="2015-10-14T00:00:00"/>
        <d v="2010-05-24T00:00:00"/>
        <d v="2014-05-27T00:00:00"/>
        <d v="2013-05-08T00:00:00"/>
        <d v="2011-06-12T00:00:00"/>
        <d v="2011-03-17T00:00:00"/>
        <d v="2016-12-16T00:00:00"/>
        <d v="2012-06-05T00:00:00"/>
        <d v="2014-03-18T00:00:00"/>
        <d v="2012-01-26T00:00:00"/>
        <d v="2010-05-26T00:00:00"/>
        <d v="2011-06-11T00:00:00"/>
        <d v="2012-11-01T00:00:00"/>
        <d v="2013-12-23T00:00:00"/>
        <d v="2012-10-15T00:00:00"/>
        <d v="2012-12-31T00:00:00"/>
        <d v="2010-11-22T00:00:00"/>
        <d v="2014-02-12T00:00:00"/>
        <d v="2011-03-10T00:00:00"/>
        <d v="2016-04-25T00:00:00"/>
        <d v="2012-03-19T00:00:00"/>
        <d v="2011-04-02T00:00:00"/>
        <d v="2013-04-01T00:00:00"/>
        <d v="2011-01-26T00:00:00"/>
        <d v="2013-10-10T00:00:00"/>
        <d v="2015-05-01T00:00:00"/>
        <d v="2014-03-19T00:00:00"/>
        <d v="2011-07-29T00:00:00"/>
        <d v="2011-11-14T00:00:00"/>
        <d v="2012-01-10T00:00:00"/>
        <d v="2011-02-21T00:00:00"/>
        <d v="2010-03-11T00:00:00"/>
        <d v="2011-06-28T00:00:00"/>
        <d v="2011-07-14T00:00:00"/>
        <d v="2016-09-02T00:00:00"/>
        <d v="2015-04-02T00:00:00"/>
        <d v="2016-08-11T00:00:00"/>
        <d v="2014-09-22T00:00:00"/>
        <d v="2015-04-20T00:00:00"/>
        <d v="2016-12-05T00:00:00"/>
        <d v="2015-05-11T00:00:00"/>
        <d v="2015-03-04T00:00:00"/>
        <d v="2016-09-15T00:00:00"/>
        <d v="2014-08-31T00:00:00"/>
        <d v="2014-05-19T00:00:00"/>
        <d v="2016-06-20T00:00:00"/>
        <d v="2014-09-23T00:00:00"/>
        <d v="2016-05-01T00:00:00"/>
        <d v="2015-08-05T00:00:00"/>
        <d v="2014-05-29T00:00:00"/>
        <d v="2015-08-23T00:00:00"/>
        <d v="2015-07-01T00:00:00"/>
        <d v="2015-07-02T00:00:00"/>
        <d v="2015-02-17T00:00:00"/>
        <d v="2015-04-15T00:00:00"/>
        <d v="2014-10-26T00:00:00"/>
        <d v="2016-07-07T00:00:00"/>
        <d v="2015-02-12T00:00:00"/>
        <d v="2016-11-18T00:00:00"/>
        <d v="2014-11-26T00:00:00"/>
        <d v="2016-01-28T00:00:00"/>
        <d v="2014-11-24T00:00:00"/>
        <d v="2015-04-19T00:00:00"/>
        <d v="2014-08-23T00:00:00"/>
        <d v="2014-10-21T00:00:00"/>
        <d v="2015-04-21T00:00:00"/>
        <d v="2015-06-13T00:00:00"/>
        <d v="2016-01-27T00:00:00"/>
        <d v="2014-09-21T00:00:00"/>
        <d v="2016-05-24T00:00:00"/>
        <d v="2015-06-16T00:00:00"/>
        <d v="2014-06-02T00:00:00"/>
        <d v="2014-07-14T00:00:00"/>
        <d v="2015-08-27T00:00:00"/>
        <d v="2015-12-13T00:00:00"/>
        <d v="2015-06-05T00:00:00"/>
        <d v="2014-09-18T00:00:00"/>
        <d v="2015-07-31T00:00:00"/>
        <d v="2016-06-12T00:00:00"/>
        <d v="2015-03-09T00:00:00"/>
        <d v="2014-08-04T00:00:00"/>
        <d v="2015-07-06T00:00:00"/>
        <d v="2015-03-06T00:00:00"/>
        <d v="2015-10-27T00:00:00"/>
        <d v="2016-02-02T00:00:00"/>
        <d v="2015-05-23T00:00:00"/>
        <d v="2016-12-07T00:00:00"/>
        <d v="2014-10-27T00:00:00"/>
        <d v="2014-07-05T00:00:00"/>
        <d v="2016-07-19T00:00:00"/>
        <d v="2017-02-01T00:00:00"/>
        <d v="2015-06-27T00:00:00"/>
        <d v="2014-08-05T00:00:00"/>
        <d v="2016-07-05T00:00:00"/>
        <d v="2016-06-06T00:00:00"/>
        <d v="2014-09-17T00:00:00"/>
        <d v="2014-09-29T00:00:00"/>
        <d v="2016-01-06T00:00:00"/>
        <d v="2015-09-12T00:00:00"/>
        <d v="2017-01-06T00:00:00"/>
        <d v="2016-08-01T00:00:00"/>
        <d v="2014-08-15T00:00:00"/>
        <d v="2015-01-19T00:00:00"/>
        <d v="2015-09-08T00:00:00"/>
        <d v="2014-11-30T00:00:00"/>
        <d v="2015-09-01T00:00:00"/>
        <d v="2016-07-15T00:00:00"/>
        <d v="2014-12-04T00:00:00"/>
        <d v="2014-11-16T00:00:00"/>
        <d v="2015-06-10T00:00:00"/>
        <d v="2015-08-19T00:00:00"/>
        <d v="2016-02-16T00:00:00"/>
        <d v="2015-07-17T00:00:00"/>
        <d v="2015-01-05T00:00:00"/>
        <d v="2015-03-03T00:00:00"/>
        <d v="2014-11-27T00:00:00"/>
        <d v="2015-03-16T00:00:00"/>
        <d v="2016-02-29T00:00:00"/>
        <d v="2015-07-10T00:00:00"/>
        <d v="2015-01-27T00:00:00"/>
        <d v="2016-04-21T00:00:00"/>
        <d v="2016-03-09T00:00:00"/>
        <d v="2015-04-12T00:00:00"/>
        <d v="2015-06-09T00:00:00"/>
        <d v="2016-01-14T00:00:00"/>
        <d v="2015-05-05T00:00:00"/>
        <d v="2015-12-03T00:00:00"/>
        <d v="2016-08-30T00:00:00"/>
        <d v="2015-11-12T00:00:00"/>
        <d v="2016-01-08T00:00:00"/>
        <d v="2016-12-09T00:00:00"/>
        <d v="2015-10-19T00:00:00"/>
        <d v="2013-03-21T00:00:00"/>
        <d v="2014-11-06T00:00:00"/>
        <d v="2011-11-15T00:00:00"/>
        <d v="2014-01-22T00:00:00"/>
        <d v="2010-02-04T00:00:00"/>
        <d v="2012-07-16T00:00:00"/>
        <d v="2010-10-29T00:00:00"/>
        <d v="2010-09-09T00:00:00"/>
        <d v="2011-11-23T00:00:00"/>
        <d v="2010-06-03T00:00:00"/>
        <d v="2013-05-07T00:00:00"/>
        <d v="2012-04-14T00:00:00"/>
        <d v="2010-03-29T00:00:00"/>
        <d v="2012-01-16T00:00:00"/>
        <d v="2015-09-16T00:00:00"/>
        <d v="2011-02-14T00:00:00"/>
        <d v="2013-02-14T00:00:00"/>
        <d v="2016-04-19T00:00:00"/>
        <d v="2011-05-18T00:00:00"/>
        <d v="2010-06-01T00:00:00"/>
        <d v="2012-04-18T00:00:00"/>
        <d v="2011-01-12T00:00:00"/>
        <d v="2012-08-28T00:00:00"/>
        <d v="2012-04-11T00:00:00"/>
        <d v="2010-03-30T00:00:00"/>
        <d v="2010-01-26T00:00:00"/>
        <d v="2014-05-26T00:00:00"/>
        <d v="2011-09-22T00:00:00"/>
        <d v="2017-01-22T00:00:00"/>
        <d v="2011-04-04T00:00:00"/>
        <d v="2013-12-03T00:00:00"/>
        <d v="2010-02-26T00:00:00"/>
        <d v="2011-06-03T00:00:00"/>
        <d v="2012-03-01T00:00:00"/>
        <d v="2012-10-10T00:00:00"/>
        <d v="2012-02-27T00:00:00"/>
        <d v="2015-04-23T00:00:00"/>
        <d v="2012-09-11T00:00:00"/>
        <d v="2017-01-24T00:00:00"/>
        <d v="2014-04-15T00:00:00"/>
        <d v="2009-05-16T00:00:00"/>
        <d v="2010-01-16T00:00:00"/>
        <d v="2011-05-12T00:00:00"/>
        <d v="2011-12-27T00:00:00"/>
        <d v="2013-08-20T00:00:00"/>
        <d v="2013-02-08T00:00:00"/>
        <d v="2012-10-02T00:00:00"/>
        <d v="2012-05-21T00:00:00"/>
        <d v="2013-10-03T00:00:00"/>
        <d v="2010-12-14T00:00:00"/>
        <d v="2013-04-12T00:00:00"/>
        <d v="2011-09-26T00:00:00"/>
        <d v="2010-06-13T00:00:00"/>
        <d v="2013-09-01T00:00:00"/>
        <d v="2012-08-13T00:00:00"/>
        <d v="2014-03-11T00:00:00"/>
        <d v="2010-10-18T00:00:00"/>
        <d v="2011-03-24T00:00:00"/>
        <d v="2013-02-07T00:00:00"/>
        <d v="2012-01-25T00:00:00"/>
        <d v="2012-05-02T00:00:00"/>
        <d v="2012-07-23T00:00:00"/>
        <d v="2012-02-09T00:00:00"/>
        <d v="2013-02-28T00:00:00"/>
        <d v="2013-01-08T00:00:00"/>
        <d v="2011-01-24T00:00:00"/>
        <d v="2011-10-04T00:00:00"/>
        <d v="2011-11-21T00:00:00"/>
        <d v="2013-03-15T00:00:00"/>
        <d v="2010-06-28T00:00:00"/>
        <d v="2013-01-30T00:00:00"/>
        <d v="2014-11-07T00:00:00"/>
        <d v="2013-11-11T00:00:00"/>
        <d v="2013-02-24T00:00:00"/>
        <d v="2009-11-06T00:00:00"/>
        <d v="2015-11-23T00:00:00"/>
        <d v="2016-10-04T00:00:00"/>
        <d v="2016-04-13T00:00:00"/>
        <d v="2016-11-23T00:00:00"/>
        <d v="2015-06-29T00:00:00"/>
        <d v="2016-11-14T00:00:00"/>
        <d v="2017-02-09T00:00:00"/>
        <d v="2015-02-23T00:00:00"/>
        <d v="2015-10-01T00:00:00"/>
        <d v="2013-04-15T00:00:00"/>
        <d v="2016-05-17T00:00:00"/>
        <d v="2016-03-08T00:00:00"/>
        <d v="2015-04-07T00:00:00"/>
        <d v="2015-02-11T00:00:00"/>
        <d v="2016-07-08T00:00:00"/>
        <d v="2015-03-30T00:00:00"/>
        <d v="2017-02-06T00:00:00"/>
        <d v="2014-09-12T00:00:00"/>
        <d v="2016-03-30T00:00:00"/>
        <d v="2014-10-14T00:00:00"/>
        <d v="2015-04-17T00:00:00"/>
        <d v="2015-09-14T00:00:00"/>
        <d v="2015-10-15T00:00:00"/>
        <d v="2015-07-22T00:00:00"/>
        <d v="2017-01-25T00:00:00"/>
        <d v="2016-08-03T00:00:00"/>
        <d v="2016-02-27T00:00:00"/>
        <d v="2014-09-07T00:00:00"/>
        <d v="2015-10-20T00:00:00"/>
        <d v="2014-10-31T00:00:00"/>
        <d v="2016-02-15T00:00:00"/>
        <d v="2015-03-15T00:00:00"/>
        <d v="2014-10-22T00:00:00"/>
        <d v="2015-06-08T00:00:00"/>
        <d v="2014-10-23T00:00:00"/>
        <d v="2014-07-17T00:00:00"/>
        <d v="2010-03-18T00:00:00"/>
        <d v="2014-05-21T00:00:00"/>
        <d v="2014-01-29T00:00:00"/>
        <d v="2012-04-20T00:00:00"/>
        <d v="2013-03-22T00:00:00"/>
        <d v="2015-02-08T00:00:00"/>
        <d v="2011-12-16T00:00:00"/>
        <d v="2012-12-18T00:00:00"/>
        <d v="2016-02-25T00:00:00"/>
        <d v="2012-06-18T00:00:00"/>
        <d v="2011-08-02T00:00:00"/>
        <d v="2014-01-18T00:00:00"/>
        <d v="2016-07-25T00:00:00"/>
        <d v="2016-01-01T00:00:00"/>
        <d v="2015-12-29T00:00:00"/>
        <d v="2012-06-25T00:00:00"/>
        <d v="2012-08-23T00:00:00"/>
        <d v="2014-04-25T00:00:00"/>
        <d v="2014-12-07T00:00:00"/>
        <d v="2015-07-26T00:00:00"/>
        <d v="2016-06-27T00:00:00"/>
        <d v="2014-02-03T00:00:00"/>
        <d v="2011-11-17T00:00:00"/>
        <d v="2011-08-08T00:00:00"/>
        <d v="2013-09-09T00:00:00"/>
        <d v="2016-02-17T00:00:00"/>
        <d v="2012-03-22T00:00:00"/>
        <d v="2012-06-22T00:00:00"/>
        <d v="2010-07-20T00:00:00"/>
        <d v="2016-11-13T00:00:00"/>
        <d v="2014-04-16T00:00:00"/>
        <d v="2011-07-08T00:00:00"/>
        <d v="2011-06-24T00:00:00"/>
        <d v="2014-01-07T00:00:00"/>
        <d v="2011-09-20T00:00:00"/>
        <d v="2013-09-26T00:00:00"/>
        <d v="2016-06-22T00:00:00"/>
        <d v="2013-11-19T00:00:00"/>
        <d v="2012-06-19T00:00:00"/>
        <d v="2013-09-11T00:00:00"/>
        <d v="2014-01-09T00:00:00"/>
        <d v="2013-03-27T00:00:00"/>
        <d v="2015-06-23T00:00:00"/>
        <d v="2013-04-30T00:00:00"/>
        <d v="2015-06-22T00:00:00"/>
        <d v="2014-08-12T00:00:00"/>
        <d v="2013-05-06T00:00:00"/>
        <d v="2015-09-28T00:00:00"/>
        <d v="2016-01-31T00:00:00"/>
        <d v="2015-10-08T00:00:00"/>
        <d v="2009-09-14T00:00:00"/>
        <d v="2013-08-26T00:00:00"/>
        <d v="2016-06-05T00:00:00"/>
        <d v="2015-08-22T00:00:00"/>
        <d v="2015-08-12T00:00:00"/>
        <d v="2013-10-29T00:00:00"/>
        <d v="2013-08-14T00:00:00"/>
        <d v="2013-07-01T00:00:00"/>
        <d v="2016-08-09T00:00:00"/>
        <d v="2014-10-07T00:00:00"/>
        <d v="2016-02-23T00:00:00"/>
        <d v="2015-01-20T00:00:00"/>
        <d v="2014-01-10T00:00:00"/>
        <d v="2011-12-17T00:00:00"/>
        <d v="2015-05-06T00:00:00"/>
        <d v="2015-02-01T00:00:00"/>
        <d v="2013-02-26T00:00:00"/>
        <d v="2013-09-17T00:00:00"/>
        <d v="2014-01-15T00:00:00"/>
        <d v="2013-12-26T00:00:00"/>
        <d v="2015-04-13T00:00:00"/>
        <d v="2015-02-03T00:00:00"/>
        <d v="2012-03-02T00:00:00"/>
        <d v="2013-09-30T00:00:00"/>
        <d v="2013-04-14T00:00:00"/>
        <d v="2011-09-14T00:00:00"/>
        <d v="2014-04-30T00:00:00"/>
        <d v="2013-05-13T00:00:00"/>
        <d v="2011-06-10T00:00:00"/>
        <d v="2011-07-26T00:00:00"/>
        <d v="2016-04-28T00:00:00"/>
        <d v="2014-06-10T00:00:00"/>
        <d v="2012-08-08T00:00:00"/>
        <d v="2012-08-14T00:00:00"/>
        <d v="2012-05-11T00:00:00"/>
        <d v="2014-07-07T00:00:00"/>
        <d v="2013-11-26T00:00:00"/>
        <d v="2014-03-05T00:00:00"/>
        <d v="2014-07-24T00:00:00"/>
        <d v="2017-01-18T00:00:00"/>
        <d v="2015-04-05T00:00:00"/>
        <d v="2014-04-28T00:00:00"/>
        <d v="2015-03-02T00:00:00"/>
        <d v="2013-07-10T00:00:00"/>
        <d v="2012-09-10T00:00:00"/>
        <d v="2016-03-18T00:00:00"/>
        <d v="2012-11-29T00:00:00"/>
        <d v="2015-09-25T00:00:00"/>
        <d v="2013-04-17T00:00:00"/>
        <d v="2014-05-02T00:00:00"/>
        <d v="2016-10-26T00:00:00"/>
        <d v="2011-12-05T00:00:00"/>
        <d v="2015-12-28T00:00:00"/>
        <d v="2016-08-13T00:00:00"/>
        <d v="2014-06-09T00:00:00"/>
        <d v="2013-12-12T00:00:00"/>
        <d v="2014-11-01T00:00:00"/>
        <d v="2011-11-11T00:00:00"/>
        <d v="2009-08-18T00:00:00"/>
        <d v="2010-03-10T00:00:00"/>
        <d v="2011-06-09T00:00:00"/>
        <d v="2012-02-17T00:00:00"/>
        <d v="2014-12-18T00:00:00"/>
        <d v="2012-02-10T00:00:00"/>
        <d v="2013-07-11T00:00:00"/>
        <d v="2012-09-04T00:00:00"/>
        <d v="2012-03-26T00:00:00"/>
        <d v="2015-05-29T00:00:00"/>
        <d v="2016-01-30T00:00:00"/>
        <d v="2013-03-07T00:00:00"/>
        <d v="2016-10-06T00:00:00"/>
        <d v="2016-07-01T00:00:00"/>
        <d v="2014-07-10T00:00:00"/>
        <d v="2015-03-28T00:00:00"/>
        <d v="2017-01-03T00:00:00"/>
        <d v="2015-08-07T00:00:00"/>
        <d v="2012-11-05T00:00:00"/>
        <d v="2015-11-10T00:00:00"/>
        <d v="2016-10-02T00:00:00"/>
        <d v="2015-08-21T00:00:00"/>
        <d v="2016-05-02T00:00:00"/>
        <d v="2014-07-30T00:00:00"/>
        <d v="2015-07-07T00:00:00"/>
        <d v="2017-01-17T00:00:00"/>
        <d v="2015-05-31T00:00:00"/>
        <d v="2016-12-20T00:00:00"/>
        <d v="2015-06-02T00:00:00"/>
        <d v="2016-11-01T00:00:00"/>
        <d v="2016-04-12T00:00:00"/>
        <d v="2016-04-22T00:00:00"/>
        <d v="2015-06-24T00:00:00"/>
        <d v="2015-10-05T00:00:00"/>
        <d v="2016-06-13T00:00:00"/>
        <d v="2016-03-04T00:00:00"/>
        <d v="2014-10-01T00:00:00"/>
        <d v="2016-06-04T00:00:00"/>
        <d v="2015-10-06T00:00:00"/>
        <d v="2015-09-02T00:00:00"/>
        <d v="2016-01-11T00:00:00"/>
        <d v="2015-09-29T00:00:00"/>
        <d v="2015-06-18T00:00:00"/>
        <d v="2014-10-15T00:00:00"/>
        <d v="2014-09-19T00:00:00"/>
        <d v="2016-05-13T00:00:00"/>
        <d v="2015-12-07T00:00:00"/>
        <d v="2016-11-02T00:00:00"/>
        <d v="2015-02-22T00:00:00"/>
        <d v="2015-11-13T00:00:00"/>
        <d v="2014-11-17T00:00:00"/>
        <d v="2015-09-21T00:00:00"/>
        <d v="2015-01-17T00:00:00"/>
        <d v="2016-02-11T00:00:00"/>
        <d v="2016-06-14T00:00:00"/>
        <d v="2014-12-02T00:00:00"/>
        <d v="2015-12-10T00:00:00"/>
        <d v="2015-12-02T00:00:00"/>
        <d v="2016-01-19T00:00:00"/>
        <d v="2014-11-19T00:00:00"/>
        <d v="2016-09-19T00:00:00"/>
        <d v="2015-05-14T00:00:00"/>
        <d v="2016-03-21T00:00:00"/>
        <d v="2014-11-25T00:00:00"/>
        <d v="2016-08-23T00:00:00"/>
        <d v="2015-02-20T00:00:00"/>
        <d v="2015-02-14T00:00:00"/>
        <d v="2015-01-16T00:00:00"/>
        <d v="2015-03-17T00:00:00"/>
        <d v="2016-09-18T00:00:00"/>
        <d v="2014-11-03T00:00:00"/>
        <d v="2015-03-07T00:00:00"/>
        <d v="2015-03-19T00:00:00"/>
        <d v="2016-10-03T00:00:00"/>
        <d v="2016-06-24T00:00:00"/>
        <d v="2014-11-04T00:00:00"/>
        <d v="2015-03-10T00:00:00"/>
        <d v="2015-05-19T00:00:00"/>
        <d v="2014-07-28T00:00:00"/>
        <d v="2015-07-09T00:00:00"/>
        <d v="2015-04-08T00:00:00"/>
        <d v="2015-10-23T00:00:00"/>
        <d v="2015-05-16T00:00:00"/>
        <d v="2015-10-29T00:00:00"/>
        <d v="2015-03-23T00:00:00"/>
        <d v="2015-11-20T00:00:00"/>
        <d v="2016-08-02T00:00:00"/>
        <d v="2015-08-31T00:00:00"/>
        <d v="2015-08-25T00:00:00"/>
        <d v="2017-01-26T00:00:00"/>
        <d v="2015-03-24T00:00:00"/>
        <d v="2014-09-26T00:00:00"/>
        <d v="2014-07-11T00:00:00"/>
        <d v="2016-06-07T00:00:00"/>
        <d v="2016-06-11T00:00:00"/>
        <d v="2015-04-27T00:00:00"/>
        <d v="2015-04-14T00:00:00"/>
        <d v="2017-02-24T00:00:00"/>
        <d v="2015-07-13T00:00:00"/>
        <d v="2016-01-15T00:00:00"/>
        <d v="2014-06-13T00:00:00"/>
        <d v="2016-04-14T00:00:00"/>
        <d v="2016-04-29T00:00:00"/>
        <d v="2015-10-26T00:00:00"/>
        <d v="2015-03-12T00:00:00"/>
        <d v="2015-05-07T00:00:00"/>
        <d v="2017-01-27T00:00:00"/>
        <d v="2014-08-14T00:00:00"/>
        <d v="2016-11-09T00:00:00"/>
        <d v="2015-07-14T00:00:00"/>
        <d v="2015-04-06T00:00:00"/>
        <d v="2014-09-16T00:00:00"/>
        <d v="2014-07-12T00:00:00"/>
        <d v="2014-09-09T00:00:00"/>
        <d v="2014-08-26T00:00:00"/>
        <d v="2014-10-19T00:00:00"/>
        <d v="2014-11-12T00:00:00"/>
        <d v="2015-02-10T00:00:00"/>
        <d v="2015-07-24T00:00:00"/>
        <d v="2014-10-10T00:00:00"/>
        <d v="2016-09-23T00:00:00"/>
        <d v="2014-12-17T00:00:00"/>
        <d v="2015-03-14T00:00:00"/>
        <d v="2014-07-18T00:00:00"/>
        <d v="2015-03-27T00:00:00"/>
        <d v="2016-05-16T00:00:00"/>
        <d v="2014-12-11T00:00:00"/>
        <d v="2014-12-01T00:00:00"/>
        <d v="2015-01-08T00:00:00"/>
        <d v="2016-05-14T00:00:00"/>
        <d v="2014-08-13T00:00:00"/>
        <d v="2016-09-26T00:00:00"/>
        <d v="2017-02-12T00:00:00"/>
        <d v="2016-09-21T00:00:00"/>
        <d v="2014-06-19T00:00:00"/>
        <d v="2015-07-04T00:00:00"/>
        <d v="2016-07-28T00:00:00"/>
        <d v="2016-11-22T00:00:00"/>
        <d v="2015-03-31T00:00:00"/>
        <d v="2017-01-02T00:00:00"/>
        <d v="2014-06-25T00:00:00"/>
        <d v="2013-10-16T00:00:00"/>
        <d v="2016-12-11T00:00:00"/>
        <d v="2014-06-23T00:00:00"/>
        <d v="2016-10-25T00:00:00"/>
        <d v="2016-12-21T00:00:00"/>
        <d v="2016-12-22T00:00:00"/>
        <d v="2016-11-04T00:00:00"/>
        <d v="2016-12-30T00:00:00"/>
        <d v="2014-10-28T00:00:00"/>
        <d v="2014-08-06T00:00:00"/>
        <d v="2016-02-08T00:00:00"/>
        <d v="2012-01-01T00:00:00"/>
        <d v="2012-03-09T00:00:00"/>
        <d v="2011-05-31T00:00:00"/>
        <d v="2013-03-12T00:00:00"/>
        <d v="2012-12-03T00:00:00"/>
        <d v="2011-07-07T00:00:00"/>
        <d v="2012-07-20T00:00:00"/>
        <d v="2011-11-07T00:00:00"/>
        <d v="2011-12-02T00:00:00"/>
        <d v="2013-07-31T00:00:00"/>
        <d v="2013-11-20T00:00:00"/>
        <d v="2014-11-02T00:00:00"/>
        <d v="2013-11-01T00:00:00"/>
        <d v="2014-01-28T00:00:00"/>
        <d v="2014-07-09T00:00:00"/>
        <d v="2015-06-06T00:00:00"/>
        <d v="2014-02-19T00:00:00"/>
        <d v="2012-11-13T00:00:00"/>
        <d v="2013-04-03T00:00:00"/>
        <d v="2014-12-15T00:00:00"/>
        <d v="2016-12-29T00:00:00"/>
        <d v="2013-01-25T00:00:00"/>
        <d v="2011-06-19T00:00:00"/>
        <d v="2015-01-15T00:00:00"/>
        <d v="2012-12-06T00:00:00"/>
        <d v="2013-04-19T00:00:00"/>
        <d v="2011-02-16T00:00:00"/>
        <d v="2012-11-21T00:00:00"/>
        <d v="2010-09-08T00:00:00"/>
        <d v="2016-10-27T00:00:00"/>
        <d v="2014-01-03T00:00:00"/>
        <d v="2016-11-16T00:00:00"/>
        <d v="2013-07-16T00:00:00"/>
        <d v="2015-08-10T00:00:00"/>
        <d v="2013-11-15T00:00:00"/>
        <d v="2013-01-15T00:00:00"/>
        <d v="2015-12-11T00:00:00"/>
        <d v="2009-09-11T00:00:00"/>
        <d v="2015-09-03T00:00:00"/>
        <d v="2014-03-31T00:00:00"/>
        <d v="2010-09-15T00:00:00"/>
        <d v="2011-04-03T00:00:00"/>
        <d v="2012-07-26T00:00:00"/>
        <d v="2014-02-04T00:00:00"/>
        <d v="2013-01-29T00:00:00"/>
        <d v="2012-03-14T00:00:00"/>
        <d v="2013-10-02T00:00:00"/>
        <d v="2012-05-29T00:00:00"/>
        <d v="2013-01-02T00:00:00"/>
        <d v="2013-01-01T00:00:00"/>
        <d v="2013-10-08T00:00:00"/>
        <d v="2013-06-17T00:00:00"/>
        <d v="2011-07-11T00:00:00"/>
        <d v="2012-02-24T00:00:00"/>
        <d v="2013-08-16T00:00:00"/>
        <d v="2011-06-01T00:00:00"/>
        <d v="2012-08-01T00:00:00"/>
        <d v="2011-05-02T00:00:00"/>
        <d v="2011-07-05T00:00:00"/>
        <d v="2011-05-27T00:00:00"/>
        <d v="2014-11-18T00:00:00"/>
        <d v="2013-12-20T00:00:00"/>
        <d v="2013-06-18T00:00:00"/>
        <d v="2013-01-07T00:00:00"/>
        <d v="2012-06-20T00:00:00"/>
        <d v="2011-05-16T00:00:00"/>
        <d v="2014-10-02T00:00:00"/>
        <d v="2013-03-08T00:00:00"/>
        <d v="2012-01-17T00:00:00"/>
        <d v="2012-07-30T00:00:00"/>
        <d v="2013-12-11T00:00:00"/>
        <d v="2014-05-09T00:00:00"/>
        <d v="2012-09-05T00:00:00"/>
        <d v="2010-03-13T00:00:00"/>
        <d v="2012-10-04T00:00:00"/>
        <d v="2012-03-04T00:00:00"/>
        <d v="2012-01-19T00:00:00"/>
        <d v="2012-06-12T00:00:00"/>
        <d v="2013-02-20T00:00:00"/>
        <d v="2011-11-22T00:00:00"/>
        <d v="2014-03-20T00:00:00"/>
        <d v="2013-05-28T00:00:00"/>
        <d v="2012-04-06T00:00:00"/>
        <d v="2013-09-06T00:00:00"/>
        <d v="2014-04-01T00:00:00"/>
        <d v="2011-12-18T00:00:00"/>
        <d v="2016-08-25T00:00:00"/>
        <d v="2014-10-11T00:00:00"/>
        <d v="2016-11-21T00:00:00"/>
        <d v="2016-07-26T00:00:00"/>
        <d v="2014-02-24T00:00:00"/>
        <d v="2015-02-15T00:00:00"/>
        <d v="2016-03-23T00:00:00"/>
        <d v="2016-06-01T00:00:00"/>
        <d v="2016-10-13T00:00:00"/>
        <d v="2016-11-28T00:00:00"/>
        <d v="2016-06-23T00:00:00"/>
        <d v="2016-08-27T00:00:00"/>
        <d v="2015-05-04T00:00:00"/>
        <d v="2013-10-23T00:00:00"/>
        <d v="2016-08-17T00:00:00"/>
        <d v="2013-10-12T00:00:00"/>
        <d v="2012-01-12T00:00:00"/>
        <d v="2013-09-23T00:00:00"/>
        <d v="2012-11-17T00:00:00"/>
        <d v="2015-01-21T00:00:00"/>
        <d v="2009-10-01T00:00:00"/>
        <d v="2013-12-07T00:00:00"/>
        <d v="2013-03-09T00:00:00"/>
        <d v="2013-08-01T00:00:00"/>
        <d v="2013-10-30T00:00:00"/>
        <d v="2012-10-01T00:00:00"/>
        <d v="2013-04-04T00:00:00"/>
        <d v="2010-11-23T00:00:00"/>
        <d v="2012-05-08T00:00:00"/>
        <d v="2012-09-27T00:00:00"/>
        <d v="2011-11-30T00:00:00"/>
        <d v="2011-08-04T00:00:00"/>
        <d v="2016-01-02T00:00:00"/>
        <d v="2012-03-13T00:00:00"/>
        <d v="2016-08-21T00:00:00"/>
        <d v="2012-04-27T00:00:00"/>
        <d v="2011-07-27T00:00:00"/>
        <d v="2013-10-22T00:00:00"/>
        <d v="2010-05-05T00:00:00"/>
        <d v="2015-08-02T00:00:00"/>
        <d v="2012-10-29T00:00:00"/>
        <d v="2011-12-01T00:00:00"/>
        <d v="2011-04-12T00:00:00"/>
        <d v="2010-04-23T00:00:00"/>
        <d v="2010-11-25T00:00:00"/>
        <d v="2014-02-10T00:00:00"/>
        <d v="2011-08-11T00:00:00"/>
        <d v="2010-06-11T00:00:00"/>
        <d v="2012-06-21T00:00:00"/>
        <d v="2014-01-02T00:00:00"/>
        <d v="2012-10-11T00:00:00"/>
        <d v="2012-04-04T00:00:00"/>
        <d v="2012-01-29T00:00:00"/>
        <d v="2010-09-13T00:00:00"/>
        <d v="2012-11-14T00:00:00"/>
        <d v="2013-10-15T00:00:00"/>
        <d v="2011-10-30T00:00:00"/>
        <d v="2013-01-14T00:00:00"/>
        <d v="2013-10-28T00:00:00"/>
        <d v="2010-06-08T00:00:00"/>
        <d v="2012-09-28T00:00:00"/>
        <d v="2012-03-10T00:00:00"/>
        <d v="2010-05-14T00:00:00"/>
        <d v="2013-02-05T00:00:00"/>
        <d v="2014-03-12T00:00:00"/>
        <d v="2014-04-04T00:00:00"/>
        <d v="2015-12-30T00:00:00"/>
        <d v="2013-10-04T00:00:00"/>
        <d v="2012-08-03T00:00:00"/>
        <d v="2013-05-22T00:00:00"/>
        <d v="2015-06-26T00:00:00"/>
        <d v="2017-01-10T00:00:00"/>
        <d v="2016-01-13T00:00:00"/>
        <d v="2016-10-30T00:00:00"/>
        <d v="2016-03-15T00:00:00"/>
        <d v="2016-12-28T00:00:00"/>
        <d v="2016-08-10T00:00:00"/>
        <d v="2015-12-18T00:00:00"/>
        <d v="2016-04-20T00:00:00"/>
        <d v="2016-10-19T00:00:00"/>
        <d v="2014-12-25T00:00:00"/>
        <d v="2016-08-04T00:00:00"/>
        <d v="2015-02-25T00:00:00"/>
        <d v="2016-10-17T00:00:00"/>
        <d v="2014-12-19T00:00:00"/>
        <d v="2017-01-05T00:00:00"/>
        <d v="2016-01-04T00:00:00"/>
        <d v="2016-09-12T00:00:00"/>
        <d v="2015-07-23T00:00:00"/>
        <d v="2016-09-06T00:00:00"/>
        <d v="2016-02-22T00:00:00"/>
        <d v="2014-07-16T00:00:00"/>
        <d v="2017-01-07T00:00:00"/>
        <d v="2016-12-17T00:00:00"/>
        <d v="2016-02-24T00:00:00"/>
        <d v="2016-01-22T00:00:00"/>
        <d v="2016-01-26T00:00:00"/>
        <d v="2016-07-23T00:00:00"/>
        <d v="2015-12-01T00:00:00"/>
        <d v="2014-05-14T00:00:00"/>
        <d v="2016-09-01T00:00:00"/>
        <d v="2016-08-29T00:00:00"/>
        <d v="2016-06-17T00:00:00"/>
        <d v="2016-10-09T00:00:00"/>
        <d v="2014-10-09T00:00:00"/>
        <d v="2014-06-27T00:00:00"/>
        <d v="2015-10-04T00:00:00"/>
        <d v="2017-01-13T00:00:00"/>
        <d v="2015-11-17T00:00:00"/>
        <d v="2017-02-14T00:00:00"/>
        <d v="2014-12-03T00:00:00"/>
        <d v="2016-05-20T00:00:00"/>
        <d v="2016-07-10T00:00:00"/>
        <d v="2016-12-10T00:00:00"/>
        <d v="2014-11-11T00:00:00"/>
        <d v="2016-02-21T00:00:00"/>
        <d v="2015-10-12T00:00:00"/>
        <d v="2015-05-02T00:00:00"/>
        <d v="2015-09-24T00:00:00"/>
        <d v="2015-05-21T00:00:00"/>
        <d v="2016-02-26T00:00:00"/>
        <d v="2017-01-20T00:00:00"/>
        <d v="2015-02-09T00:00:00"/>
        <d v="2016-07-03T00:00:00"/>
        <d v="2015-01-12T00:00:00"/>
        <d v="2015-04-25T00:00:00"/>
        <d v="2016-02-18T00:00:00"/>
        <d v="2016-11-17T00:00:00"/>
        <d v="2014-07-31T00:00:00"/>
        <d v="2015-01-07T00:00:00"/>
        <d v="2015-11-11T00:00:00"/>
        <d v="2014-10-06T00:00:00"/>
        <d v="2016-08-15T00:00:00"/>
        <d v="2015-08-15T00:00:00"/>
        <d v="2014-07-29T00:00:00"/>
        <d v="2016-04-23T00:00:00"/>
        <d v="2017-02-08T00:00:00"/>
        <d v="2016-02-06T00:00:00"/>
        <d v="2016-03-03T00:00:00"/>
        <d v="2016-07-31T00:00:00"/>
        <d v="2013-05-23T00:00:00"/>
        <d v="2013-06-20T00:00:00"/>
        <d v="2013-11-21T00:00:00"/>
        <d v="2016-03-11T00:00:00"/>
        <d v="2013-10-25T00:00:00"/>
        <d v="2015-10-18T00:00:00"/>
        <d v="2014-01-06T00:00:00"/>
        <d v="2011-09-16T00:00:00"/>
        <d v="2015-12-14T00:00:00"/>
        <d v="2011-06-06T00:00:00"/>
        <d v="2014-04-10T00:00:00"/>
        <d v="2014-12-29T00:00:00"/>
        <d v="2012-07-11T00:00:00"/>
        <d v="2016-02-13T00:00:00"/>
        <d v="2014-07-25T00:00:00"/>
        <d v="2014-05-16T00:00:00"/>
        <d v="2014-03-25T00:00:00"/>
        <d v="2015-05-26T00:00:00"/>
        <d v="2015-04-28T00:00:00"/>
        <d v="2014-09-03T00:00:00"/>
        <d v="2014-01-21T00:00:00"/>
        <d v="2014-03-14T00:00:00"/>
        <d v="2014-05-12T00:00:00"/>
        <d v="2014-02-21T00:00:00"/>
        <d v="2012-03-05T00:00:00"/>
        <d v="2012-02-13T00:00:00"/>
        <d v="2012-11-07T00:00:00"/>
        <d v="2015-12-08T00:00:00"/>
        <d v="2014-11-20T00:00:00"/>
        <d v="2012-04-10T00:00:00"/>
        <d v="2014-03-24T00:00:00"/>
        <d v="2011-09-13T00:00:00"/>
        <d v="2016-02-12T00:00:00"/>
        <d v="2013-05-16T00:00:00"/>
        <d v="2015-07-27T00:00:00"/>
        <d v="2015-11-24T00:00:00"/>
        <d v="2016-12-01T00:00:00"/>
        <d v="2014-07-01T00:00:00"/>
        <d v="2014-11-15T00:00:00"/>
        <d v="2016-03-24T00:00:00"/>
        <d v="2017-01-01T00:00:00"/>
        <d v="2015-03-29T00:00:00"/>
        <d v="2014-08-03T00:00:00"/>
        <d v="2014-08-20T00:00:00"/>
        <d v="2016-10-31T00:00:00"/>
        <d v="2015-08-06T00:00:00"/>
        <d v="2015-01-24T00:00:00"/>
        <d v="2014-11-08T00:00:00"/>
        <d v="2015-05-30T00:00:00"/>
        <d v="2014-08-25T00:00:00"/>
        <d v="2016-05-19T00:00:00"/>
        <d v="2015-01-23T00:00:00"/>
        <d v="2015-04-30T00:00:00"/>
        <d v="2015-06-28T00:00:00"/>
        <d v="2015-06-15T00:00:00"/>
        <d v="2014-09-15T00:00:00"/>
        <d v="2014-05-22T00:00:00"/>
        <d v="2015-01-30T00:00:00"/>
        <d v="2016-12-24T00:00:00"/>
        <d v="2015-04-29T00:00:00"/>
        <d v="2016-06-08T00:00:00"/>
        <d v="2014-08-01T00:00:00"/>
        <d v="2016-02-19T00:00:00"/>
        <d v="2017-01-12T00:00:00"/>
        <d v="2016-02-09T00:00:00"/>
        <d v="2015-10-21T00:00:00"/>
        <d v="2015-11-18T00:00:00"/>
        <d v="2016-06-15T00:00:00"/>
        <d v="2015-05-28T00:00:00"/>
        <d v="2016-03-01T00:00:00"/>
        <d v="2015-05-08T00:00:00"/>
        <d v="2016-12-27T00:00:00"/>
        <d v="2015-04-10T00:00:00"/>
        <d v="2016-09-20T00:00:00"/>
        <d v="2016-11-06T00:00:00"/>
        <d v="2016-10-10T00:00:00"/>
        <d v="2014-04-07T00:00:00"/>
        <d v="2013-08-23T00:00:00"/>
        <d v="2014-03-17T00:00:00"/>
        <d v="2011-07-30T00:00:00"/>
        <d v="2012-03-17T00:00:00"/>
        <d v="2011-01-25T00:00:00"/>
        <d v="2015-07-08T00:00:00"/>
        <d v="2012-01-31T00:00:00"/>
        <d v="2015-01-03T00:00:00"/>
        <d v="2012-08-04T00:00:00"/>
        <d v="2011-12-06T00:00:00"/>
        <d v="2013-05-14T00:00:00"/>
        <d v="2011-08-26T00:00:00"/>
        <d v="2011-05-08T00:00:00"/>
        <d v="2014-05-15T00:00:00"/>
        <d v="2011-10-21T00:00:00"/>
        <d v="2013-04-06T00:00:00"/>
        <d v="2014-05-08T00:00:00"/>
        <d v="2012-06-07T00:00:00"/>
        <d v="2014-07-23T00:00:00"/>
        <d v="2010-11-05T00:00:00"/>
        <d v="2012-01-13T00:00:00"/>
        <d v="2011-02-12T00:00:00"/>
        <d v="2014-05-07T00:00:00"/>
        <d v="2014-01-27T00:00:00"/>
        <d v="2013-12-30T00:00:00"/>
        <d v="2014-01-17T00:00:00"/>
        <d v="2010-10-14T00:00:00"/>
        <d v="2013-06-24T00:00:00"/>
        <d v="2013-08-21T00:00:00"/>
        <d v="2016-03-16T00:00:00"/>
        <d v="2013-10-14T00:00:00"/>
        <d v="2010-04-06T00:00:00"/>
        <d v="2013-07-03T00:00:00"/>
        <d v="2009-07-13T00:00:00"/>
        <d v="2012-07-31T00:00:00"/>
        <d v="2014-02-11T00:00:00"/>
        <d v="2010-12-01T00:00:00"/>
        <d v="2013-07-08T00:00:00"/>
        <d v="2013-11-08T00:00:00"/>
        <d v="2013-02-15T00:00:00"/>
        <d v="2016-12-08T00:00:00"/>
        <d v="2015-02-04T00:00:00"/>
        <d v="2016-07-09T00:00:00"/>
        <d v="2016-12-04T00:00:00"/>
        <d v="2015-03-01T00:00:00"/>
        <d v="2016-03-29T00:00:00"/>
        <d v="2015-06-14T00:00:00"/>
        <d v="2017-01-11T00:00:00"/>
        <d v="2016-01-18T00:00:00"/>
        <d v="2015-09-10T00:00:00"/>
        <d v="2016-01-24T00:00:00"/>
        <d v="2016-05-30T00:00:00"/>
        <d v="2014-06-26T00:00:00"/>
        <d v="2016-03-22T00:00:00"/>
        <d v="2016-09-13T00:00:00"/>
        <d v="2016-11-29T00:00:00"/>
        <d v="2016-07-18T00:00:00"/>
        <d v="2014-06-15T00:00:00"/>
        <d v="2016-02-10T00:00:00"/>
        <d v="2015-11-05T00:00:00"/>
        <d v="2015-07-03T00:00:00"/>
        <d v="2014-10-24T00:00:00"/>
        <d v="2015-06-17T00:00:00"/>
        <d v="2016-06-21T00:00:00"/>
        <d v="2013-05-27T00:00:00"/>
        <d v="2015-02-05T00:00:00"/>
        <d v="2013-02-03T00:00:00"/>
        <d v="2016-05-12T00:00:00"/>
        <d v="2012-10-31T00:00:00"/>
        <d v="2013-06-04T00:00:00"/>
        <d v="2011-05-26T00:00:00"/>
        <d v="2011-05-05T00:00:00"/>
        <d v="2012-07-05T00:00:00"/>
        <d v="2013-07-09T00:00:00"/>
        <d v="2014-10-12T00:00:00"/>
        <d v="2016-11-30T00:00:00"/>
        <d v="2016-12-15T00:00:00"/>
        <d v="2016-11-03T00:00:00"/>
        <d v="2016-07-17T00:00:00"/>
        <d v="2015-05-17T00:00:00"/>
        <d v="2016-12-02T00:00:00"/>
        <d v="2016-07-14T00:00:00"/>
        <d v="2016-07-02T00:00:00"/>
        <d v="2017-01-16T00:00:00"/>
        <d v="2015-01-14T00:00:00"/>
        <d v="2016-09-27T00:00:00"/>
        <d v="2014-09-06T00:00:00"/>
        <d v="2016-05-08T00:00:00"/>
        <d v="2013-05-05T00:00:00"/>
        <d v="2013-06-25T00:00:00"/>
        <d v="2014-10-29T00:00:00"/>
        <d v="2015-10-22T00:00:00"/>
        <d v="2016-09-09T00:00:00"/>
        <d v="2016-06-03T00:00:00"/>
        <d v="2015-01-09T00:00:00"/>
        <d v="2015-06-25T00:00:00"/>
        <d v="2016-08-19T00:00:00"/>
        <d v="2015-05-18T00:00:00"/>
        <d v="2015-09-11T00:00:00"/>
        <d v="2014-06-06T00:00:00"/>
        <d v="2016-04-26T00:00:00"/>
        <d v="2016-12-03T00:00:00"/>
        <d v="2015-05-15T00:00:00"/>
        <d v="2016-01-20T00:00:00"/>
        <d v="2014-06-28T00:00:00"/>
        <d v="2017-03-01T00:00:00"/>
        <d v="2016-04-03T00:00:00"/>
        <d v="2015-11-03T00:00:00"/>
        <d v="2014-10-03T00:00:00"/>
        <d v="2013-03-11T00:00:00"/>
        <d v="2013-02-21T00:00:00"/>
        <d v="2013-01-17T00:00:00"/>
        <d v="2012-02-20T00:00:00"/>
        <d v="2013-01-16T00:00:00"/>
        <d v="2012-12-07T00:00:00"/>
        <d v="2013-09-16T00:00:00"/>
        <d v="2011-08-10T00:00:00"/>
        <d v="2011-10-24T00:00:00"/>
        <d v="2012-08-15T00:00:00"/>
        <d v="2016-06-26T00:00:00"/>
        <d v="2012-05-23T00:00:00"/>
        <d v="2013-12-06T00:00:00"/>
        <d v="2012-10-16T00:00:00"/>
        <d v="2013-09-03T00:00:00"/>
        <d v="2011-05-19T00:00:00"/>
        <d v="2013-05-17T00:00:00"/>
        <d v="2011-07-28T00:00:00"/>
        <d v="2013-06-19T00:00:00"/>
        <d v="2014-07-20T00:00:00"/>
        <d v="2016-08-24T00:00:00"/>
        <d v="2014-05-13T00:00:00"/>
        <d v="2016-02-14T00:00:00"/>
        <d v="2014-06-24T00:00:00"/>
        <d v="2010-03-17T00:00:00"/>
        <d v="2014-06-16T00:00:00"/>
        <d v="2015-08-18T00:00:00"/>
        <d v="2014-11-05T00:00:00"/>
        <d v="2014-05-23T00:00:00"/>
        <d v="2014-11-21T00:00:00"/>
        <d v="2017-01-21T00:00:00"/>
        <d v="2016-03-13T00:00:00"/>
        <d v="2016-04-24T00:00:00"/>
        <d v="2015-07-28T00:00:00"/>
        <d v="2014-12-08T00:00:00"/>
        <d v="2014-07-19T00:00:00"/>
        <d v="2017-02-16T00:00:00"/>
        <d v="2015-10-03T00:00:00"/>
        <d v="2014-09-10T00:00:00"/>
        <d v="2015-08-03T00:00:00"/>
        <d v="2015-06-30T00:00:00"/>
        <d v="2013-10-07T00:00:00"/>
        <d v="2009-09-23T00:00:00"/>
        <d v="2014-01-13T00:00:00"/>
        <d v="2011-05-09T00:00:00"/>
        <d v="2016-06-28T00:00:00"/>
        <d v="2014-02-01T00:00:00"/>
        <d v="2013-04-25T00:00:00"/>
        <d v="2015-05-20T00:00:00"/>
        <d v="2016-02-03T00:00:00"/>
        <d v="2017-02-19T00:00:00"/>
        <d v="2015-01-13T00:00:00"/>
        <d v="2012-05-25T00:00:00"/>
        <d v="2010-08-08T00:00:00"/>
        <d v="2013-07-26T00:00:00"/>
        <d v="2012-03-21T00:00:00"/>
        <d v="2015-08-30T00:00:00"/>
        <d v="2014-11-13T00:00:00"/>
        <d v="2015-01-01T00:00:00"/>
        <d v="2015-08-24T00:00:00"/>
        <d v="2015-05-27T00:00:00"/>
        <d v="2014-05-31T00:00:00"/>
        <d v="2011-09-02T00:00:00"/>
        <d v="2011-11-28T00:00:00"/>
        <d v="2012-02-06T00:00:00"/>
        <d v="2011-07-22T00:00:00"/>
        <d v="2010-12-23T00:00:00"/>
        <d v="2012-05-24T00:00:00"/>
        <d v="2013-11-29T00:00:00"/>
        <d v="2012-11-15T00:00:00"/>
        <d v="2014-06-04T00:00:00"/>
        <d v="2012-10-12T00:00:00"/>
        <d v="2013-09-29T00:00:00"/>
        <d v="2013-01-27T00:00:00"/>
        <d v="2014-08-24T00:00:00"/>
        <d v="2013-02-16T00:00:00"/>
        <d v="2013-06-28T00:00:00"/>
        <d v="2012-11-30T00:00:00"/>
        <d v="2012-10-23T00:00:00"/>
        <d v="2012-09-12T00:00:00"/>
        <d v="2011-12-19T00:00:00"/>
        <d v="2011-04-24T00:00:00"/>
        <d v="2011-04-29T00:00:00"/>
        <d v="2009-11-05T00:00:00"/>
        <d v="2012-02-02T00:00:00"/>
        <d v="2011-05-24T00:00:00"/>
        <d v="2012-08-25T00:00:00"/>
        <d v="2012-09-22T00:00:00"/>
        <d v="2013-09-04T00:00:00"/>
        <d v="2014-07-13T00:00:00"/>
        <d v="2012-05-10T00:00:00"/>
        <d v="2011-02-18T00:00:00"/>
        <d v="2014-04-08T00:00:00"/>
        <d v="2011-03-23T00:00:00"/>
        <d v="2012-03-06T00:00:00"/>
        <d v="2012-04-24T00:00:00"/>
        <d v="2012-11-10T00:00:00"/>
        <d v="2013-11-18T00:00:00"/>
        <d v="2015-12-05T00:00:00"/>
        <d v="2011-10-31T00:00:00"/>
        <d v="2011-01-21T00:00:00"/>
        <d v="2010-05-15T00:00:00"/>
        <d v="2012-05-05T00:00:00"/>
        <d v="2014-01-23T00:00:00"/>
        <d v="2017-02-07T00:00:00"/>
        <d v="2017-02-13T00:00:00"/>
        <d v="2017-03-14T00:00:00"/>
        <d v="2017-02-17T00:00:00"/>
        <d v="2017-02-22T00:00:00"/>
        <d v="2017-02-26T00:00:00"/>
        <d v="2017-03-07T00:00:00"/>
        <d v="2017-03-10T00:00:00"/>
        <d v="2017-02-21T00:00:00"/>
        <d v="2017-03-09T00:00:00"/>
        <d v="2017-02-25T00:00:00"/>
        <d v="2017-03-06T00:00:00"/>
        <d v="2017-03-12T00:00:00"/>
        <d v="2015-02-28T00:00:00"/>
        <d v="2015-08-28T00:00:00"/>
        <d v="2015-04-01T00:00:00"/>
        <d v="2016-03-31T00:00:00"/>
        <d v="2014-09-30T00:00:00"/>
        <d v="2016-04-10T00:00:00"/>
        <d v="2014-09-02T00:00:00"/>
        <d v="2016-03-06T00:00:00"/>
        <d v="2015-04-26T00:00:00"/>
        <d v="2016-12-06T00:00:00"/>
        <d v="2015-01-22T00:00:00"/>
        <d v="2016-10-24T00:00:00"/>
        <d v="2017-01-23T00:00:00"/>
        <d v="2016-03-25T00:00:00"/>
        <d v="2016-09-14T00:00:00"/>
        <d v="2016-02-20T00:00:00"/>
        <d v="2015-09-05T00:00:00"/>
        <d v="2016-05-15T00:00:00"/>
        <d v="2014-07-04T00:00:00"/>
        <d v="2014-12-14T00:00:00"/>
        <d v="2014-12-05T00:00:00"/>
        <d v="2014-10-18T00:00:00"/>
        <d v="2016-05-03T00:00:00"/>
        <d v="2014-12-30T00:00:00"/>
        <d v="2014-09-14T00:00:00"/>
        <d v="2015-01-06T00:00:00"/>
        <d v="2016-11-15T00:00:00"/>
        <d v="2015-12-06T00:00:00"/>
        <d v="2016-09-10T00:00:00"/>
        <d v="2015-06-04T00:00:00"/>
        <d v="2014-08-28T00:00:00"/>
        <d v="2015-01-25T00:00:00"/>
        <d v="2014-08-09T00:00:00"/>
        <d v="2014-06-30T00:00:00"/>
        <d v="2012-01-18T00:00:00"/>
        <d v="2012-09-24T00:00:00"/>
        <d v="2013-12-18T00:00:00"/>
        <d v="2010-12-03T00:00:00"/>
        <d v="2014-01-25T00:00:00"/>
        <d v="2011-02-02T00:00:00"/>
        <d v="2013-01-28T00:00:00"/>
        <d v="2013-01-31T00:00:00"/>
        <d v="2011-05-03T00:00:00"/>
        <d v="2016-06-02T00:00:00"/>
        <d v="2011-05-28T00:00:00"/>
        <d v="2012-09-17T00:00:00"/>
        <d v="2015-03-18T00:00:00"/>
        <d v="2013-04-23T00:00:00"/>
        <d v="2013-11-22T00:00:00"/>
        <d v="2011-10-16T00:00:00"/>
        <d v="2014-01-16T00:00:00"/>
        <d v="2014-12-27T00:00:00"/>
        <d v="2014-05-17T00:00:00"/>
        <d v="2012-10-22T00:00:00"/>
        <d v="2012-07-08T00:00:00"/>
        <d v="2014-10-13T00:00:00"/>
        <d v="2010-05-01T00:00:00"/>
        <d v="2010-06-06T00:00:00"/>
        <d v="2011-03-30T00:00:00"/>
        <d v="2015-09-20T00:00:00"/>
        <d v="2015-12-27T00:00:00"/>
        <d v="2012-09-08T00:00:00"/>
        <d v="2015-04-22T00:00:00"/>
        <d v="2015-02-02T00:00:00"/>
        <d v="2014-08-08T00:00:00"/>
        <d v="2015-09-17T00:00:00"/>
        <d v="2014-09-08T00:00:00"/>
        <d v="2012-06-14T00:00:00"/>
        <d v="2013-11-12T00:00:00"/>
        <d v="2011-08-17T00:00:00"/>
        <d v="2013-09-18T00:00:00"/>
        <d v="2010-10-05T00:00:00"/>
        <d v="2012-02-21T00:00:00"/>
        <d v="2013-04-07T00:00:00"/>
        <d v="2011-05-23T00:00:00"/>
        <d v="2012-01-03T00:00:00"/>
        <d v="2011-11-18T00:00:00"/>
        <d v="2011-11-05T00:00:00"/>
        <d v="2013-06-01T00:00:00"/>
        <d v="2011-05-07T00:00:00"/>
        <d v="2011-04-05T00:00:00"/>
        <d v="2014-02-18T00:00:00"/>
        <d v="2009-10-16T00:00:00"/>
        <d v="2011-03-21T00:00:00"/>
        <d v="2016-10-08T00:00:00"/>
        <d v="2012-02-01T00:00:00"/>
        <d v="2016-01-25T00:00:00"/>
        <d v="2012-04-21T00:00:00"/>
        <d v="2012-09-26T00:00:00"/>
        <d v="2012-08-26T00:00:00"/>
        <d v="2014-04-13T00:00:00"/>
        <d v="2011-12-20T00:00:00"/>
        <d v="2016-07-06T00:00:00"/>
        <d v="2013-02-18T00:00:00"/>
        <d v="2012-10-18T00:00:00"/>
        <d v="2013-06-13T00:00:00"/>
        <d v="2015-10-13T00:00:00"/>
        <d v="2016-07-04T00:00:00"/>
        <d v="2015-07-21T00:00:00"/>
        <d v="2016-11-11T00:00:00"/>
        <d v="2015-06-12T00:00:00"/>
        <d v="2015-01-18T00:00:00"/>
        <d v="2015-11-21T00:00:00"/>
        <d v="2016-10-07T00:00:00"/>
        <d v="2014-07-27T00:00:00"/>
        <d v="2015-05-12T00:00:00"/>
        <d v="2010-06-17T00:00:00"/>
        <d v="2010-06-18T00:00:00"/>
        <d v="2011-08-06T00:00:00"/>
        <d v="2016-10-18T00:00:00"/>
        <d v="2015-12-09T00:00:00"/>
        <d v="2016-05-09T00:00:00"/>
        <d v="2013-02-19T00:00:00"/>
        <d v="2014-03-06T00:00:00"/>
        <d v="2015-02-13T00:00:00"/>
        <d v="2010-02-06T00:00:00"/>
        <d v="2012-10-30T00:00:00"/>
        <d v="2014-04-09T00:00:00"/>
        <d v="2013-10-31T00:00:00"/>
        <d v="2013-05-30T00:00:00"/>
        <d v="2016-10-11T00:00:00"/>
        <d v="2012-06-08T00:00:00"/>
        <d v="2013-04-22T00:00:00"/>
        <d v="2013-11-25T00:00:00"/>
        <d v="2016-01-05T00:00:00"/>
        <d v="2014-04-02T00:00:00"/>
        <d v="2013-03-18T00:00:00"/>
        <d v="2015-12-23T00:00:00"/>
        <d v="2014-05-24T00:00:00"/>
        <d v="2016-05-29T00:00:00"/>
        <d v="2016-08-18T00:00:00"/>
        <d v="2016-04-07T00:00:00"/>
        <d v="2016-04-06T00:00:00"/>
        <d v="2011-09-24T00:00:00"/>
        <d v="2011-11-13T00:00:00"/>
        <d v="2010-08-05T00:00:00"/>
        <d v="2013-06-27T00:00:00"/>
        <d v="2012-01-30T00:00:00"/>
        <d v="2011-08-03T00:00:00"/>
        <d v="2011-10-02T00:00:00"/>
        <d v="2011-12-14T00:00:00"/>
        <d v="2013-04-29T00:00:00"/>
        <d v="2012-12-27T00:00:00"/>
        <d v="2011-06-08T00:00:00"/>
        <d v="2014-08-19T00:00:00"/>
        <d v="2010-10-07T00:00:00"/>
        <d v="2011-01-20T00:00:00"/>
        <d v="2013-11-13T00:00:00"/>
        <d v="2016-12-12T00:00:00"/>
        <d v="2010-01-20T00:00:00"/>
        <d v="2010-10-12T00:00:00"/>
        <d v="2015-07-05T00:00:00"/>
        <d v="2015-06-11T00:00:00"/>
        <d v="2014-01-04T00:00:00"/>
        <d v="2011-03-16T00:00:00"/>
        <d v="2013-03-28T00:00:00"/>
        <d v="2013-09-19T00:00:00"/>
        <d v="2013-10-09T00:00:00"/>
        <d v="2012-12-12T00:00:00"/>
        <d v="2013-08-13T00:00:00"/>
        <d v="2010-06-25T00:00:00"/>
        <d v="2014-02-13T00:00:00"/>
        <d v="2014-01-08T00:00:00"/>
        <d v="2013-08-02T00:00:00"/>
        <d v="2016-11-20T00:00:00"/>
        <d v="2012-12-21T00:00:00"/>
        <d v="2011-06-16T00:00:00"/>
        <d v="2012-04-19T00:00:00"/>
        <d v="2012-08-31T00:00:00"/>
        <d v="2017-02-27T00:00:00"/>
        <d v="2013-08-09T00:00:00"/>
        <d v="2016-04-05T00:00:00"/>
        <d v="2016-07-13T00:00:00"/>
        <d v="2016-12-19T00:00:00"/>
        <d v="2015-03-11T00:00:00"/>
        <d v="2015-10-02T00:00:00"/>
        <d v="2017-02-02T00:00:00"/>
        <d v="2016-10-21T00:00:00"/>
        <d v="2015-07-12T00:00:00"/>
        <d v="2015-09-15T00:00:00"/>
        <d v="2012-02-07T00:00:00"/>
        <d v="2014-04-03T00:00:00"/>
        <d v="2012-02-16T00:00:00"/>
        <d v="2013-10-01T00:00:00"/>
        <d v="2012-02-19T00:00:00"/>
        <d v="2012-08-06T00:00:00"/>
        <d v="2015-07-20T00:00:00"/>
        <d v="2013-06-26T00:00:00"/>
        <d v="2011-12-29T00:00:00"/>
        <d v="2016-10-01T00:00:00"/>
        <d v="2016-01-12T00:00:00"/>
        <d v="2013-07-29T00:00:00"/>
        <d v="2013-05-29T00:00:00"/>
        <d v="2015-02-26T00:00:00"/>
        <d v="2013-03-03T00:00:00"/>
        <d v="2014-07-26T00:00:00"/>
        <d v="2016-07-22T00:00:00"/>
        <d v="2016-11-08T00:00:00"/>
        <d v="2015-01-10T00:00:00"/>
        <d v="2016-04-09T00:00:00"/>
        <d v="2017-02-10T00:00:00"/>
        <d v="2015-11-07T00:00:00"/>
        <d v="2017-02-15T00:00:00"/>
        <d v="2014-11-22T00:00:00"/>
        <d v="2012-01-28T00:00:00"/>
        <d v="2015-11-30T00:00:00"/>
        <d v="2015-11-14T00:00:00"/>
        <d v="2011-02-11T00:00:00"/>
        <d v="2013-08-08T00:00:00"/>
        <d v="2013-10-24T00:00:00"/>
        <d v="2012-08-30T00:00:00"/>
        <d v="2012-02-08T00:00:00"/>
        <d v="2013-05-21T00:00:00"/>
        <d v="2013-11-27T00:00:00"/>
        <d v="2011-11-02T00:00:00"/>
        <d v="2010-11-20T00:00:00"/>
        <d v="2012-04-05T00:00:00"/>
        <d v="2013-02-02T00:00:00"/>
        <d v="2014-04-06T00:00:00"/>
        <d v="2012-04-03T00:00:00"/>
        <d v="2010-01-14T00:00:00"/>
        <d v="2009-08-25T00:00:00"/>
        <d v="2013-11-14T00:00:00"/>
        <d v="2014-02-26T00:00:00"/>
        <d v="2017-03-05T00:00:00"/>
        <d v="2017-03-13T00:00:00"/>
        <d v="2016-09-30T00:00:00"/>
        <d v="2015-02-24T00:00:00"/>
        <d v="2015-04-09T00:00:00"/>
        <d v="2015-07-30T00:00:00"/>
        <d v="2015-08-20T00:00:00"/>
        <d v="2014-12-09T00:00:00"/>
        <d v="2015-07-19T00:00:00"/>
        <d v="2015-08-08T00:00:00"/>
        <d v="2016-10-12T00:00:00"/>
        <d v="2014-12-20T00:00:00"/>
        <d v="2014-09-27T00:00:00"/>
        <d v="2015-02-06T00:00:00"/>
        <d v="2015-09-18T00:00:00"/>
        <d v="2015-08-26T00:00:00"/>
        <d v="2014-10-30T00:00:00"/>
        <d v="2017-02-03T00:00:00"/>
        <d v="2016-05-05T00:00:00"/>
        <d v="2016-02-07T00:00:00"/>
        <d v="2011-08-28T00:00:00"/>
        <d v="2012-06-28T00:00:00"/>
        <d v="2012-08-24T00:00:00"/>
        <d v="2013-04-08T00:00:00"/>
        <d v="2012-04-26T00:00:00"/>
        <d v="2012-09-21T00:00:00"/>
        <d v="2011-01-14T00:00:00"/>
        <d v="2012-04-23T00:00:00"/>
        <d v="2010-06-24T00:00:00"/>
        <d v="2010-08-26T00:00:00"/>
        <d v="2010-05-12T00:00:00"/>
        <d v="2012-12-14T00:00:00"/>
        <d v="2012-07-17T00:00:00"/>
        <d v="2015-08-11T00:00:00"/>
        <d v="2012-03-31T00:00:00"/>
        <d v="2011-06-17T00:00:00"/>
        <d v="2011-08-16T00:00:00"/>
        <d v="2011-09-07T00:00:00"/>
        <d v="2012-03-23T00:00:00"/>
        <d v="2011-10-17T00:00:00"/>
        <d v="2013-04-09T00:00:00"/>
        <d v="2010-12-30T00:00:00"/>
        <d v="2012-04-25T00:00:00"/>
        <d v="2013-03-14T00:00:00"/>
        <d v="2012-05-07T00:00:00"/>
        <d v="2013-02-22T00:00:00"/>
        <d v="2014-08-07T00:00:00"/>
        <d v="2014-06-18T00:00:00"/>
        <d v="2015-09-22T00:00:00"/>
        <d v="2014-11-09T00:00:00"/>
        <d v="2015-08-01T00:00:00"/>
        <d v="2009-11-10T00:00:00"/>
        <d v="2011-06-02T00:00:00"/>
        <d v="2013-01-24T00:00:00"/>
        <d v="2013-07-28T00:00:00"/>
        <d v="2013-09-07T00:00:00"/>
        <d v="2016-09-05T00:00:00"/>
        <d v="2013-04-26T00:00:00"/>
        <d v="2012-02-22T00:00:00"/>
        <d v="2012-07-22T00:00:00"/>
        <d v="2012-11-09T00:00:00"/>
        <d v="2011-10-13T00:00:00"/>
        <d v="2015-09-13T00:00:00"/>
        <d v="2016-08-12T00:00:00"/>
        <d v="2015-08-17T00:00:00"/>
        <d v="2017-01-09T00:00:00"/>
        <d v="2016-03-20T00:00:00"/>
        <d v="2015-03-13T00:00:00"/>
        <d v="2016-04-27T00:00:00"/>
        <d v="2014-12-12T00:00:00"/>
        <d v="2015-04-16T00:00:00"/>
        <d v="2015-10-17T00:00:00"/>
        <d v="2016-09-29T00:00:00"/>
        <d v="2014-06-05T00:00:00"/>
        <d v="2012-08-29T00:00:00"/>
        <d v="2013-12-09T00:00:00"/>
        <d v="2014-03-28T00:00:00"/>
        <d v="2012-08-22T00:00:00"/>
        <d v="2014-09-20T00:00:00"/>
        <d v="2015-09-26T00:00:00"/>
        <d v="2016-10-15T00:00:00"/>
        <d v="2014-11-10T00:00:00"/>
        <d v="2014-08-29T00:00:00"/>
        <d v="2016-06-30T00:00:00"/>
        <d v="2013-09-25T00:00:00"/>
        <d v="2015-11-04T00:00:00"/>
        <d v="2015-03-20T00:00:00"/>
        <d v="2016-03-07T00:00:00"/>
        <d v="2015-04-18T00:00:00"/>
        <d v="2014-05-28T00:00:00"/>
        <d v="2013-04-27T00:00:00"/>
        <d v="2016-05-22T00:00:00"/>
        <d v="2013-06-06T00:00:00"/>
        <d v="2016-09-16T00:00:00"/>
        <d v="2013-08-07T00:00:00"/>
        <d v="2014-08-21T00:00:00"/>
        <d v="2013-02-10T00:00:00"/>
        <d v="2012-05-01T00:00:00"/>
        <d v="2012-05-15T00:00:00"/>
        <d v="2014-04-18T00:00:00"/>
        <d v="2011-11-08T00:00:00"/>
        <d v="2012-07-27T00:00:00"/>
        <d v="2011-07-12T00:00:00"/>
        <d v="2012-02-28T00:00:00"/>
        <d v="2014-02-16T00:00:00"/>
        <d v="2013-09-20T00:00:00"/>
        <d v="2014-10-08T00:00:00"/>
        <d v="2016-06-29T00:00:00"/>
        <d v="2014-06-08T00:00:00"/>
        <d v="2015-07-16T00:00:00"/>
        <d v="2014-08-30T00:00:00"/>
        <d v="2014-04-29T00:00:00"/>
        <d v="2015-02-19T00:00:00"/>
        <d v="2016-11-19T00:00:00"/>
        <d v="2016-02-01T00:00:00"/>
        <d v="2016-05-04T00:00:00"/>
        <d v="2015-09-07T00:00:00"/>
        <d v="2015-10-30T00:00:00"/>
        <d v="2014-08-02T00:00:00"/>
        <d v="2014-05-25T00:00:00"/>
        <d v="2015-12-31T00:00:00"/>
        <d v="2016-06-09T00:00:00"/>
        <d v="2016-06-19T00:00:00"/>
        <d v="2016-12-18T00:00:00"/>
        <d v="2016-04-04T00:00:00"/>
        <d v="2016-10-29T00:00:00"/>
        <d v="2015-12-21T00:00:00"/>
        <d v="2014-10-04T00:00:00"/>
        <d v="2014-06-21T00:00:00"/>
        <d v="2016-11-27T00:00:00"/>
        <d v="2015-07-25T00:00:00"/>
        <d v="2014-10-17T00:00:00"/>
        <d v="2015-12-15T00:00:00"/>
        <d v="2014-04-26T00:00:00"/>
        <d v="2015-08-29T00:00:00"/>
        <d v="2014-07-06T00:00:00"/>
        <d v="2014-12-31T00:00:00"/>
        <d v="2015-11-26T00:00:00"/>
        <d v="2016-07-16T00:00:00"/>
        <d v="2015-12-24T00:00:00"/>
        <d v="2015-01-26T00:00:00"/>
        <d v="2016-05-07T00:00:00"/>
        <d v="2015-06-07T00:00:00"/>
        <d v="2015-08-09T00:00:00"/>
        <d v="2016-03-02T00:00:00"/>
        <d v="2016-05-21T00:00:00"/>
        <d v="2015-11-28T00:00:00"/>
        <d v="2016-01-21T00:00:00"/>
        <d v="2014-05-18T00:00:00"/>
        <d v="2012-11-26T00:00:00"/>
        <d v="2016-01-29T00:00:00"/>
        <d v="2014-11-14T00:00:00"/>
        <d v="2014-12-23T00:00:00"/>
        <d v="2015-05-22T00:00:00"/>
        <d v="2012-09-06T00:00:00"/>
        <d v="2015-02-18T00:00:00"/>
        <d v="2010-07-19T00:00:00"/>
        <d v="2013-12-02T00:00:00"/>
        <d v="2015-09-06T00:00:00"/>
        <d v="2014-08-11T00:00:00"/>
        <d v="2016-03-14T00:00:00"/>
        <d v="2016-09-17T00:00:00"/>
        <d v="2016-06-10T00:00:00"/>
        <d v="2015-10-16T00:00:00"/>
        <d v="2015-01-02T00:00:00"/>
        <d v="2015-02-27T00:00:00"/>
        <d v="2017-02-20T00:00:00"/>
        <d v="2017-02-23T00:00:00"/>
        <d v="2017-03-15T00:00:00"/>
        <d v="2017-03-08T00:00:00"/>
        <d v="2017-03-02T00:00:00"/>
        <d v="2012-11-12T00:00:00"/>
        <d v="2010-10-27T00:00:00"/>
        <d v="2012-11-20T00:00:00"/>
        <d v="2013-06-22T00:00:00"/>
        <d v="2011-04-10T00:00:00"/>
        <d v="2012-01-15T00:00:00"/>
        <d v="2010-12-19T00:00:00"/>
        <d v="2013-07-22T00:00:00"/>
        <d v="2013-04-11T00:00:00"/>
        <d v="2013-08-05T00:00:00"/>
        <d v="2014-08-17T00:00:00"/>
        <d v="2015-04-24T00:00:00"/>
        <d v="2014-08-10T00:00:00"/>
        <d v="2015-11-29T00:00:00"/>
        <d v="2016-10-05T00:00:00"/>
        <d v="2015-09-30T00:00:00"/>
        <d v="2015-06-01T00:00:00"/>
        <d v="2017-01-19T00:00:00"/>
        <d v="2014-09-11T00:00:00"/>
        <d v="2016-08-08T00:00:00"/>
        <d v="2016-08-20T00:00:00"/>
        <d v="2015-10-07T00:00:00"/>
        <d v="2015-05-13T00:00:00"/>
        <d v="2016-01-10T00:00:00"/>
        <d v="2015-08-16T00:00:00"/>
        <d v="2015-11-01T00:00:00"/>
        <d v="2016-11-07T00:00:00"/>
        <d v="2015-02-21T00:00:00"/>
        <d v="2015-04-11T00:00:00"/>
        <d v="2016-08-26T00:00:00"/>
        <d v="2014-07-02T00:00:00"/>
        <d v="2015-05-24T00:00:00"/>
        <d v="2015-10-25T00:00:00"/>
        <d v="2014-05-06T00:00:00"/>
        <d v="2014-10-25T00:00:00"/>
        <d v="2014-05-05T00:00:00"/>
        <d v="2016-01-09T00:00:00"/>
        <d v="2014-04-23T00:00:00"/>
        <d v="2016-03-19T00:00:00"/>
        <d v="2016-02-04T00:00:00"/>
        <d v="2015-03-25T00:00:00"/>
        <d v="2014-09-01T00:00:00"/>
        <d v="2016-05-31T00:00:00"/>
        <d v="2016-01-03T00:00:00"/>
        <d v="2016-04-17T00:00:00"/>
        <d v="2016-07-30T00:00:00"/>
        <d v="2015-07-29T00:00:00"/>
        <d v="2016-07-20T00:00:00"/>
        <d v="2016-05-26T00:00:00"/>
        <d v="2016-04-02T00:00:00"/>
        <d v="2015-01-11T00:00:00"/>
        <d v="2015-07-18T00:00:00"/>
        <d v="2014-12-24T00:00:00"/>
        <d v="2015-08-04T00:00:00"/>
        <d v="2016-11-26T00:00:00"/>
        <d v="2016-10-22T00:00:00"/>
        <d v="2016-08-16T00:00:00"/>
        <d v="2016-08-14T00:00:00"/>
        <d v="2015-10-31T00:00:00"/>
        <d v="2015-05-09T00:00:00"/>
        <d v="2014-12-10T00:00:00"/>
        <d v="2016-09-08T00:00:00"/>
        <d v="2014-09-04T00:00:00"/>
        <d v="2016-06-25T00:00:00"/>
        <d v="2016-10-23T00:00:00"/>
        <d v="2015-03-21T00:00:00"/>
        <d v="2014-04-11T00:00:00"/>
        <d v="2017-01-28T00:00:00"/>
        <d v="2014-12-26T00:00:00"/>
        <d v="2014-08-16T00:00:00"/>
        <d v="2016-11-05T00:00:00"/>
        <d v="2016-10-20T00:00:00"/>
        <d v="2014-09-24T00:00:00"/>
        <d v="2015-12-20T00:00:00"/>
        <d v="2016-10-14T00:00:00"/>
        <d v="2016-03-10T00:00:00"/>
        <d v="2016-05-23T00:00:00"/>
        <d v="2015-12-04T00:00:00"/>
        <d v="2014-06-11T00:00:00"/>
        <d v="2017-02-04T00:00:00"/>
        <d v="2015-06-19T00:00:00"/>
        <d v="2016-09-07T00:00:00"/>
        <d v="2014-06-14T00:00:00"/>
        <d v="2015-10-28T00:00:00"/>
        <d v="2014-12-21T00:00:00"/>
        <d v="2016-08-31T00:00:00"/>
        <d v="2015-11-02T00:00:00"/>
        <d v="2016-04-18T00:00:00"/>
        <d v="2016-12-14T00:00:00"/>
        <d v="2017-01-15T00:00:00"/>
        <d v="2016-12-26T00:00:00"/>
        <d v="2016-04-15T00:00:00"/>
      </sharedItems>
      <fieldGroup base="18">
        <rangePr groupBy="months" startDate="2009-05-16T00:00:00" endDate="2017-03-16T00:00:00"/>
        <groupItems count="14">
          <s v="&lt;5/16/2009"/>
          <s v="Jan"/>
          <s v="Feb"/>
          <s v="Mar"/>
          <s v="Apr"/>
          <s v="May"/>
          <s v="Jun"/>
          <s v="Jul"/>
          <s v="Aug"/>
          <s v="Sep"/>
          <s v="Oct"/>
          <s v="Nov"/>
          <s v="Dec"/>
          <s v="&gt;3/16/2017"/>
        </groupItems>
      </fieldGroup>
    </cacheField>
    <cacheField name="Date Ended Conversion" numFmtId="14">
      <sharedItems containsSemiMixedTypes="0" containsNonDate="0" containsDate="1" containsString="0" containsMixedTypes="1" minDate="2009-08-10T14:26:00" maxDate="1900-01-10T00:49:04" count="8000">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n v="41362.746435185181" u="1"/>
        <n v="41815.499374999999" u="1"/>
        <n v="41837.493587962963" u="1"/>
        <n v="42197.833333333336" u="1"/>
        <n v="42375.998518518514" u="1"/>
        <n v="42506.226446759254" u="1"/>
        <n v="42303.582060185181" u="1"/>
        <n v="41168.961805555555" u="1"/>
        <n v="41584.875034722223" u="1"/>
        <n v="41628.211712962962" u="1"/>
        <n v="42489.666666666664" u="1"/>
        <n v="41859.688229166662" u="1"/>
        <n v="41650.692141203705" u="1"/>
        <n v="42305.912303240737" u="1"/>
        <n v="42350.893425925926" u="1"/>
        <n v="42497.39534722222" u="1"/>
        <n v="42303.680555555555" u="1"/>
        <n v="42229.361666666664" u="1"/>
        <n v="41859.541666666664" u="1"/>
        <n v="42490.707638888889" u="1"/>
        <n v="42691.385798611103" u="1"/>
        <n v="41427.543888888889" u="1"/>
        <n v="41968.615277777775" u="1"/>
        <n v="42156.824305555558" u="1"/>
        <n v="41877.477777777778" u="1"/>
        <n v="42616.377025462956" u="1"/>
        <n v="41781.713194444441" u="1"/>
        <n v="41922.666666666664" u="1"/>
        <n v="41951.675960648143" u="1"/>
        <n v="42356.610405092586" u="1"/>
        <n v="42387.333333333336" u="1"/>
        <n v="42214.499999999993" u="1"/>
        <n v="41861.675775462958" u="1"/>
        <n v="41890.451446759253" u="1"/>
        <n v="42055.14876157407" u="1"/>
        <n v="42089.720729166664" u="1"/>
        <n v="42466.687499999993" u="1"/>
        <n v="42089.795509259253" u="1"/>
        <n v="42298.917893518512" u="1"/>
        <n v="42576.583333333336" u="1"/>
        <n v="41966.728576388887" u="1"/>
        <n v="42427.691469907404" u="1"/>
        <n v="41658.625347222223" u="1"/>
        <n v="42173.505844907406" u="1"/>
        <n v="40937.440868055557" u="1"/>
        <n v="41859.916666666664" u="1"/>
        <n v="42354.755601851844" u="1"/>
        <n v="42718.999999999993" u="1"/>
        <n v="40823.499212962961" u="1"/>
        <n v="41760.455196759256" u="1"/>
        <n v="42324.461782407401" u="1"/>
        <n v="42490.291666666664" u="1"/>
        <n v="42513.708333333336" u="1"/>
        <n v="42786.796909722216" u="1"/>
        <n v="42193.406238425923" u="1"/>
        <n v="41826.006134259253" u="1"/>
        <n v="41850.737280092588" u="1"/>
        <n v="41976.818749999999" u="1"/>
        <n v="42277.999999999993" u="1"/>
        <n v="42619.265671296293" u="1"/>
        <n v="42146.502418981479" u="1"/>
        <n v="42410.60429398148" u="1"/>
        <n v="41871.181446759256" u="1"/>
        <n v="42742.666666666664" u="1"/>
        <n v="41097.356550925921" u="1"/>
        <n v="41899.875" u="1"/>
        <n v="42324.977303240739" u="1"/>
        <n v="42544.458622685182" u="1"/>
        <n v="41931.879861111105" u="1"/>
        <n v="42348.493761574071" u="1"/>
        <n v="41915.270509259259" u="1"/>
        <n v="42517.760601851849" u="1"/>
        <n v="41174.555046296293" u="1"/>
        <n v="42846.100231481476" u="1"/>
        <n v="42123.379930555551" u="1"/>
        <n v="42362.889884259253" u="1"/>
        <n v="41537.637118055551" u="1"/>
        <n v="42427.791666666664" u="1"/>
        <n v="41871.823263888888" u="1"/>
        <n v="41861.457638888889" u="1"/>
        <n v="42096.454525462956" u="1"/>
        <n v="42112.729166666664" u="1"/>
        <n v="41048.503530092588" u="1"/>
        <n v="41371.661319444444" u="1"/>
        <n v="42341.499999999993" u="1"/>
        <n v="42810.459039351852" u="1"/>
        <n v="40845.466678240737" u="1"/>
        <n v="41477.631388888884" u="1"/>
        <n v="42782.749999999993" u="1"/>
        <n v="42719.749999999993" u="1"/>
        <n v="42617.957638888889" u="1"/>
        <n v="41777.402465277773" u="1"/>
        <n v="42007.988865740735" u="1"/>
        <n v="42068.643749999996" u="1"/>
        <n v="42491.957638888889" u="1"/>
        <n v="42341.687499999993" u="1"/>
        <n v="41334.040972222218" u="1"/>
        <n v="42021.841666666667" u="1"/>
        <n v="42563.57708333333" u="1"/>
        <n v="42046.730358796289" u="1"/>
        <n v="40870.953657407401" u="1"/>
        <n v="42119.203923611109" u="1"/>
        <n v="41693.292326388888" u="1"/>
        <n v="42112.219444444439" u="1"/>
        <n v="42230.609722222223" u="1"/>
        <n v="42616.482372685183" u="1"/>
        <n v="40705.806122685186" u="1"/>
        <n v="42162.951388888883" u="1"/>
        <n v="40286.082638888889" u="1"/>
        <n v="41675.752777777772" u="1"/>
        <n v="41047.626550925925" u="1"/>
        <n v="41860.706307870365" u="1"/>
        <n v="41230.791666666664" u="1"/>
        <n v="41798.957638888889" u="1"/>
        <n v="41835.8984375" u="1"/>
        <n v="42099.141446759262" u="1"/>
        <n v="42341.999999999993" u="1"/>
        <n v="42443.421006944445" u="1"/>
        <n v="42784.040972222218" u="1"/>
        <n v="41821.583333333328" u="1"/>
        <n v="42771.476145833331" u="1"/>
        <n v="42030.091909722221" u="1"/>
        <n v="42806.666666666664" u="1"/>
        <n v="42684.010520833333" u="1"/>
        <n v="42797.368969907409" u="1"/>
        <n v="42115.350995370369" u="1"/>
        <n v="42359.380057870374" u="1"/>
        <n v="40598.764236111107" u="1"/>
        <n v="42204.572488425918" u="1"/>
        <n v="42515.437013888884" u="1"/>
        <n v="42704.891331018516" u="1"/>
        <n v="42584.964583333327" u="1"/>
        <n v="41380.583333333328" u="1"/>
        <n v="42111.861226851855" u="1"/>
        <n v="40056.958333333328" u="1"/>
        <n v="41926.571689814817" u="1"/>
        <n v="41421.082638888889" u="1"/>
        <n v="42575.231087962959" u="1"/>
        <n v="42595.272650462961" u="1"/>
        <n v="42806.916666666664" u="1"/>
        <n v="42327.656446759262" u="1"/>
        <n v="41944.70952546296" u="1"/>
        <n v="41821.958333333328" u="1"/>
        <n v="41891.492592592593" u="1"/>
        <n v="41965.040972222218" u="1"/>
        <n v="41994.530243055553" u="1"/>
        <n v="42616.664687499993" u="1"/>
        <n v="42765.511724537035" u="1"/>
        <n v="42797.251064814809" u="1"/>
        <n v="42132.55064814815" u="1"/>
        <n v="42217.417916666665" u="1"/>
        <n v="42253.006944444445" u="1"/>
        <n v="42553.392476851855" u="1"/>
        <n v="42734.534907407404" u="1"/>
        <n v="41640.756203703699" u="1"/>
        <n v="42657.749999999993" u="1"/>
        <n v="42064.751793981479" u="1"/>
        <n v="42082.416990740741" u="1"/>
        <n v="42241.899918981479" u="1"/>
        <n v="42366.041666666664" u="1"/>
        <n v="42473.345833333333" u="1"/>
        <n v="41964.499999999993" u="1"/>
        <n v="42300.968113425923" u="1"/>
        <n v="40308.636111111111" u="1"/>
        <n v="40923.3433912037" u="1"/>
        <n v="42207.334837962961" u="1"/>
        <n v="42459.402083333327" u="1"/>
        <n v="41906.708344907405" u="1"/>
        <n v="42004.999305555553" u="1"/>
        <n v="42784.790972222218" u="1"/>
        <n v="41955.543900462959" u="1"/>
        <n v="42279.749999999993" u="1"/>
        <n v="42327.582071759258" u="1"/>
        <n v="42813.263182870367" u="1"/>
        <n v="41354.54415509259" u="1"/>
        <n v="42271.3825" u="1"/>
        <n v="42578.708333333336" u="1"/>
        <n v="40728.813263888886" u="1"/>
        <n v="42005.124305555553" u="1"/>
        <n v="42562.660428240742" u="1"/>
        <n v="41370.053032407406" u="1"/>
        <n v="42312.924074074072" u="1"/>
        <n v="42726.41611111111" u="1"/>
        <n v="41912.381793981483" u="1"/>
        <n v="42048.790300925924" u="1"/>
        <n v="42721.124999999993" u="1"/>
        <n v="40687.958333333328" u="1"/>
        <n v="41644.443159722221" u="1"/>
        <n v="42263.708333333336" u="1"/>
        <n v="41929.621979166666" u="1"/>
        <n v="42509.133344907408" u="1"/>
        <n v="42829.010428240734" u="1"/>
        <n v="42263.897129629629" u="1"/>
        <n v="42524.263333333329" u="1"/>
        <n v="41926.082638888889" u="1"/>
        <n v="41996.672743055555" u="1"/>
        <n v="42034.751504629625" u="1"/>
        <n v="42055.759907407402" u="1"/>
        <n v="42154.63277777777" u="1"/>
        <n v="42402.415833333333" u="1"/>
        <n v="42584.709155092591" u="1"/>
        <n v="41547.957638888889" u="1"/>
        <n v="41835.007638888885" u="1"/>
        <n v="42521.714548611104" u="1"/>
        <n v="41914.692418981482" u="1"/>
        <n v="40567.031550925924" u="1"/>
        <n v="42107.458043981482" u="1"/>
        <n v="42122.973611111105" u="1"/>
        <n v="42165.976226851846" u="1"/>
        <n v="41088.977349537032" u="1"/>
        <n v="41775.9375" u="1"/>
        <n v="41801.363923611112" u="1"/>
        <n v="42745.707638888889" u="1"/>
        <n v="41839" u="1"/>
        <n v="42074.958333333336" u="1"/>
        <n v="42144.517800925918" u="1"/>
        <n v="42220.815196759257" u="1"/>
        <n v="42471.259108796294" u="1"/>
        <n v="41802.519560185181" u="1"/>
        <n v="42194.491319444445" u="1"/>
        <n v="42155.564479166664" u="1"/>
        <n v="42217.374999999993" u="1"/>
        <n v="42689.550949074073" u="1"/>
        <n v="40825.505011574067" u="1"/>
        <n v="41975.419490740744" u="1"/>
        <n v="40981.082638888889" u="1"/>
        <n v="41105.375046296293" u="1"/>
        <n v="42326.416712962957" u="1"/>
        <n v="42340.517361111109" u="1"/>
        <n v="40665.957638888889" u="1"/>
        <n v="40830.75" u="1"/>
        <n v="42796.392164351848" u="1"/>
        <n v="42584.210416666661" u="1"/>
        <n v="42794.160416666658" u="1"/>
        <n v="40994.126145833332" u="1"/>
        <n v="42581.675856481481" u="1"/>
        <n v="42035.377152777779" u="1"/>
        <n v="42219.464930555558" u="1"/>
        <n v="42489.299305555549" u="1"/>
        <n v="42493.957638888889" u="1"/>
        <n v="40893.033807870372" u="1"/>
        <n v="41530.519583333327" u="1"/>
        <n v="42019.245833333327" u="1"/>
        <n v="42145.448206018518" u="1"/>
        <n v="42175.538356481477" u="1"/>
        <n v="41805.427824074075" u="1"/>
        <n v="42470.57027777777" u="1"/>
        <n v="40466.943749999999" u="1"/>
        <n v="41421.791666666664" u="1"/>
        <n v="42079.483240740738" u="1"/>
        <n v="41872.566099537034" u="1"/>
        <n v="42082.402083333327" u="1"/>
        <n v="42738.633912037032" u="1"/>
        <n v="42491.387939814813" u="1"/>
        <n v="41600.316122685181" u="1"/>
        <n v="41795.730324074073" u="1"/>
        <n v="42518.563993055555" u="1"/>
        <n v="42711.525104166663" u="1"/>
        <n v="42322.511620370373" u="1"/>
        <n v="42615.483564814807" u="1"/>
        <n v="41948.823611111111" u="1"/>
        <n v="42659.249999999993" u="1"/>
        <n v="42825.749305555553" u="1"/>
        <n v="42534.040972222218" u="1"/>
        <n v="42706.083333333336" u="1"/>
        <n v="41290.638483796298" u="1"/>
        <n v="41902.875" u="1"/>
        <n v="42389.516909722217" u="1"/>
        <n v="42808.791666666664" u="1"/>
        <n v="40776.629131944443" u="1"/>
        <n v="41941.579201388886" u="1"/>
        <n v="42012.833333333336" u="1"/>
        <n v="42116.622523148144" u="1"/>
        <n v="40908.031666666662" u="1"/>
        <n v="41978.671504629623" u="1"/>
        <n v="42334.788715277777" u="1"/>
        <n v="42479.628518518519" u="1"/>
        <n v="42556.791666666664" u="1"/>
        <n v="42171.695763888885" u="1"/>
        <n v="42431.727256944439" u="1"/>
        <n v="41321.453217592592" u="1"/>
        <n v="40793.483090277776" u="1"/>
        <n v="40981.957638888889" u="1"/>
        <n v="42533.499999999993" u="1"/>
        <n v="42681.253900462958" u="1"/>
        <n v="41867.137465277774" u="1"/>
        <n v="42149.95349537037" u="1"/>
        <n v="42470.121111111112" u="1"/>
        <n v="42622.627743055556" u="1"/>
        <n v="41184.569479166668" u="1"/>
        <n v="42123.584791666661" u="1"/>
        <n v="42529.523368055547" u="1"/>
        <n v="41000.625671296293" u="1"/>
        <n v="41136.844733796293" u="1"/>
        <n v="42474.398611111108" u="1"/>
        <n v="42470.624999999993" u="1"/>
        <n v="40768.75" u="1"/>
        <n v="41886.974710648145" u="1"/>
        <n v="41210" u="1"/>
        <n v="42336.541990740741" u="1"/>
        <n v="42095.647719907407" u="1"/>
        <n v="42174.561145833337" u="1"/>
        <n v="42441.734664351847" u="1"/>
        <n v="40148.826388888883" u="1"/>
        <n v="42648.245763888881" u="1"/>
        <n v="42791.752766203703" u="1"/>
        <n v="41822.436944444438" u="1"/>
        <n v="42092.624999999993" u="1"/>
        <n v="41852.363506944443" u="1"/>
        <n v="41943.999305555553" u="1"/>
        <n v="42184.431921296295" u="1"/>
        <n v="42155.749999999993" u="1"/>
        <n v="42454.708333333336" u="1"/>
        <n v="42697.156747685185" u="1"/>
        <n v="41416.963472222218" u="1"/>
        <n v="42139.583333333336" u="1"/>
        <n v="41890.674594907403" u="1"/>
        <n v="41927.957638888889" u="1"/>
        <n v="42243.593865740739" u="1"/>
        <n v="42695.803680555553" u="1"/>
        <n v="42792.337476851848" u="1"/>
        <n v="41248.846226851849" u="1"/>
        <n v="42117.082638888889" u="1"/>
        <n v="41605.070763888885" u="1"/>
        <n v="42182.432500000003" u="1"/>
        <n v="42692.446898148148" u="1"/>
        <n v="42031.759108796294" u="1"/>
        <n v="42643.958333333336" u="1"/>
        <n v="41928.082638888889" u="1"/>
        <n v="42364.643055555549" u="1"/>
        <n v="41691.839166666665" u="1"/>
        <n v="42155.999999999993" u="1"/>
        <n v="42420.228819444441" u="1"/>
        <n v="42459.445543981477" u="1"/>
        <n v="41305.839571759258" u="1"/>
        <n v="42572.418414351843" u="1"/>
        <n v="41739.082638888889" u="1"/>
        <n v="41933.674618055549" u="1"/>
        <n v="42328.958333333336" u="1"/>
        <n v="42669.597268518519" u="1"/>
        <n v="42051.216168981475" u="1"/>
        <n v="42078.355578703697" u="1"/>
        <n v="42197.22583333333" u="1"/>
        <n v="42197.605370370373" u="1"/>
        <n v="41159.267164351848" u="1"/>
        <n v="42216.647546296292" u="1"/>
        <n v="42398.125335648147" u="1"/>
        <n v="41824.833333333328" u="1"/>
        <n v="42725.416006944441" u="1"/>
        <n v="40140.040972222218" u="1"/>
        <n v="41591.516886574071" u="1"/>
        <n v="42033.532002314816" u="1"/>
        <n v="41645.819421296292" u="1"/>
        <n v="41778" u="1"/>
        <n v="41828.731944444444" u="1"/>
        <n v="42048.408749999995" u="1"/>
        <n v="42418.5003125" u="1"/>
        <n v="42534.499999999993" u="1"/>
        <n v="41963.616909722223" u="1"/>
        <n v="42620.947916666664" u="1"/>
        <n v="42638.157499999994" u="1"/>
        <n v="41131.708333333328" u="1"/>
        <n v="42096.984374999993" u="1"/>
        <n v="42805.306608796294" u="1"/>
        <n v="42368.916666666664" u="1"/>
        <n v="42412.222743055558" u="1"/>
        <n v="42357.463298611103" u="1"/>
        <n v="42834.28465277778" u="1"/>
        <n v="42681.550636574073" u="1"/>
        <n v="41883.840532407405" u="1"/>
        <n v="41927.791666666664" u="1"/>
        <n v="41952.616562499999" u="1"/>
        <n v="42071.947824074072" u="1"/>
        <n v="42203.761793981481" u="1"/>
        <n v="42294.411782407398" u="1"/>
        <n v="42666.437025462961" u="1"/>
        <n v="40694.544444444444" u="1"/>
        <n v="42063.105740740742" u="1"/>
        <n v="42203.458333333336" u="1"/>
        <n v="40564.708333333328" u="1"/>
        <n v="42281.448449074065" u="1"/>
        <n v="42651.110254629624" u="1"/>
        <n v="41005.958333333328" u="1"/>
        <n v="41970.936307870368" u="1"/>
        <n v="42276.675451388881" u="1"/>
        <n v="41942.728969907403" u="1"/>
        <n v="42708.419988425921" u="1"/>
        <n v="42388.067673611113" u="1"/>
        <n v="41609.678842592592" u="1"/>
        <n v="41752.458020833328" u="1"/>
        <n v="42170.468518518515" u="1"/>
        <n v="41803.082638888889" u="1"/>
        <n v="41487.867986111109" u="1"/>
        <n v="42582.083333333336" u="1"/>
        <n v="41839.181597222218" u="1"/>
        <n v="42014.833333333336" u="1"/>
        <n v="42064.699525462966" u="1"/>
        <n v="41265.68787037037" u="1"/>
        <n v="40793.916666666664" u="1"/>
        <n v="42168.722337962965" u="1"/>
        <n v="42768.406956018516" u="1"/>
        <n v="42326.094421296293" u="1"/>
        <n v="42217.804444444446" u="1"/>
        <n v="40983.957638888889" u="1"/>
        <n v="41901.554409722223" u="1"/>
        <n v="42278.584976851846" u="1"/>
        <n v="41253.942673611105" u="1"/>
        <n v="42134.749305555553" u="1"/>
        <n v="42733.006076388883" u="1"/>
        <n v="41912.429965277777" u="1"/>
        <n v="42411.478506944441" u="1"/>
        <n v="41917.592835648145" u="1"/>
        <n v="42622.041666666664" u="1"/>
        <n v="42748.957638888889" u="1"/>
        <n v="42582.458333333336" u="1"/>
        <n v="41591.040972222218" u="1"/>
        <n v="42409.624999999993" u="1"/>
        <n v="42151.616192129623" u="1"/>
        <n v="42154.548611111109" u="1"/>
        <n v="42772.391331018516" u="1"/>
        <n v="42039.608865740738" u="1"/>
        <n v="42582.614583333336" u="1"/>
        <n v="42378.408518518518" u="1"/>
        <n v="41294.514814814815" u="1"/>
        <n v="42244.957638888889" u="1"/>
        <n v="42495.692083333335" u="1"/>
        <n v="42312.601747685178" u="1"/>
        <n v="42834.833333333336" u="1"/>
        <n v="40691.833333333328" u="1"/>
        <n v="41888.434386574074" u="1"/>
        <n v="42028.755729166667" u="1"/>
        <n v="41424.791666666664" u="1"/>
        <n v="42708.833333333336" u="1"/>
        <n v="42155.436134259253" u="1"/>
        <n v="42321.429606481477" u="1"/>
        <n v="42330.708333333336" u="1"/>
        <n v="42283.48942129629" u="1"/>
        <n v="41907.678287037037" u="1"/>
        <n v="42820.98333333333" u="1"/>
        <n v="41114.639444444445" u="1"/>
        <n v="41968.843749999993" u="1"/>
        <n v="42338.044548611106" u="1"/>
        <n v="42682.27993055556" u="1"/>
        <n v="42800.082256944443" u="1"/>
        <n v="42082.5315162037" u="1"/>
        <n v="42446.517928240741" u="1"/>
        <n v="42524.110185185178" u="1"/>
        <n v="42587.584120370368" u="1"/>
        <n v="41929.291666666664" u="1"/>
        <n v="42377.816678240742" u="1"/>
        <n v="42310.493055555555" u="1"/>
        <n v="40253.087499999994" u="1"/>
        <n v="42097.736284722218" u="1"/>
        <n v="41822.479108796295" u="1"/>
        <n v="42291.709062499998" u="1"/>
        <n v="42434.614537037036" u="1"/>
        <n v="42069.742754629631" u="1"/>
        <n v="42150.439201388886" u="1"/>
        <n v="42221.249999999993" u="1"/>
        <n v="42263.5390162037" u="1"/>
        <n v="42307.666666666664" u="1"/>
        <n v="41355.719270833331" u="1"/>
        <n v="41843.915972222218" u="1"/>
        <n v="41425.291666666664" u="1"/>
        <n v="41451.867488425924" u="1"/>
        <n v="41594.027465277773" u="1"/>
        <n v="42181.666666666664" u="1"/>
        <n v="42267.924490740734" u="1"/>
        <n v="42053.529965277768" u="1"/>
        <n v="42244.729166666664" u="1"/>
        <n v="42376.365972222215" u="1"/>
        <n v="42420.670138888883" u="1"/>
        <n v="41838.339722222219" u="1"/>
        <n v="41899.532337962963" u="1"/>
        <n v="42342.584328703706" u="1"/>
        <n v="41860.738680555551" u="1"/>
        <n v="41925.374942129631" u="1"/>
        <n v="42118.791666666664" u="1"/>
        <n v="42348.385370370372" u="1"/>
        <n v="41843.25" u="1"/>
        <n v="42182.707638888889" u="1"/>
        <n v="42387.999305555553" u="1"/>
        <n v="42670.069837962961" u="1"/>
        <n v="41329.791307870371" u="1"/>
        <n v="41592.040972222218" u="1"/>
        <n v="42623.957638888889" u="1"/>
        <n v="42626.086805555555" u="1"/>
        <n v="42167.088842592588" u="1"/>
        <n v="41334.624861111108" u="1"/>
        <n v="42394.458333333336" u="1"/>
        <n v="41108.703680555554" u="1"/>
        <n v="42583.583333333336" u="1"/>
        <n v="42599.212268518517" u="1"/>
        <n v="42725.874999999993" u="1"/>
        <n v="41882.521886574068" u="1"/>
        <n v="41480.854571759257" u="1"/>
        <n v="42650.702638888884" u="1"/>
        <n v="42831.181041666663" u="1"/>
        <n v="42034.495532407404" u="1"/>
        <n v="42493.487453703703" u="1"/>
        <n v="42572.489884259259" u="1"/>
        <n v="41516.328935185185" u="1"/>
        <n v="41820.999305555553" u="1"/>
        <n v="42285.665972222218" u="1"/>
        <n v="42429.968043981477" u="1"/>
        <n v="41100.952141203699" u="1"/>
        <n v="42241.524097222216" u="1"/>
        <n v="42676.688564814809" u="1"/>
        <n v="41976.436412037037" u="1"/>
        <n v="42205.708333333336" u="1"/>
        <n v="42325.987465277773" u="1"/>
        <n v="40756.083333333328" u="1"/>
        <n v="40904.524976851848" u="1"/>
        <n v="41432.792523148149" u="1"/>
        <n v="42063.041875000003" u="1"/>
        <n v="42236.625451388885" u="1"/>
        <n v="40732.666666666664" u="1"/>
        <n v="42234.962685185186" u="1"/>
        <n v="41774.536874999998" u="1"/>
        <n v="42487.371527777774" u="1"/>
        <n v="41047.916666666664" u="1"/>
        <n v="41285.625277777777" u="1"/>
        <n v="41931.763692129629" u="1"/>
        <n v="41868.623819444445" u="1"/>
        <n v="42136.859224537031" u="1"/>
        <n v="42806.944502314807" u="1"/>
        <n v="42184.664791666662" u="1"/>
        <n v="42247.461770833332" u="1"/>
        <n v="42567.971631944441" u="1"/>
        <n v="42745.164583333331" u="1"/>
        <n v="41174.957638888889" u="1"/>
        <n v="42388.749305555553" u="1"/>
        <n v="40812.999305555553" u="1"/>
        <n v="42187.26185185185" u="1"/>
        <n v="41920.302986111106" u="1"/>
        <n v="42004.360960648148" u="1"/>
        <n v="42012.665312499994" u="1"/>
        <n v="42813.041666666664" u="1"/>
        <n v="42245.791666666664" u="1"/>
        <n v="42451.936805555553" u="1"/>
        <n v="42230.053460648145" u="1"/>
        <n v="42294.083449074074" u="1"/>
        <n v="42308.916666666664" u="1"/>
        <n v="41789.440983796296" u="1"/>
        <n v="40378.458333333328" u="1"/>
        <n v="41639.083333333328" u="1"/>
        <n v="42377.615972222215" u="1"/>
        <n v="40835.875" u="1"/>
        <n v="41495.291840277772" u="1"/>
        <n v="40300.598611111105" u="1"/>
        <n v="41909.750717592593" u="1"/>
        <n v="41733.91642361111" u="1"/>
        <n v="42086.797754629624" u="1"/>
        <n v="41646.880555555552" u="1"/>
        <n v="41817.689907407403" u="1"/>
        <n v="41993.979166666664" u="1"/>
        <n v="41222.865347222221" u="1"/>
        <n v="41884.999305555553" u="1"/>
        <n v="42561.020104166666" u="1"/>
        <n v="42636.489236111105" u="1"/>
        <n v="42657.674155092587" u="1"/>
        <n v="41228.445046296292" u="1"/>
        <n v="42475.633425925924" u="1"/>
        <n v="42703.501215277771" u="1"/>
        <n v="41072.083333333328" u="1"/>
        <n v="41887.798738425925" u="1"/>
        <n v="42214.457928240743" u="1"/>
        <n v="41927.393703703703" u="1"/>
        <n v="42274.909143518518" u="1"/>
        <n v="40534.922835648147" u="1"/>
        <n v="40567.958333333328" u="1"/>
        <n v="42395.833333333336" u="1"/>
        <n v="41892.631643518514" u="1"/>
        <n v="42610.959131944437" u="1"/>
        <n v="42725.285069444442" u="1"/>
        <n v="42431.598229166666" u="1"/>
        <n v="42491.538865740738" u="1"/>
        <n v="41806.082638888889" u="1"/>
        <n v="42767.749305555553" u="1"/>
        <n v="42476.040972222218" u="1"/>
        <n v="42498.666666666664" u="1"/>
        <n v="42390.679502314808" u="1"/>
        <n v="42705.096296296295" u="1"/>
        <n v="41053.573703703703" u="1"/>
        <n v="41972.680439814816" u="1"/>
        <n v="42538.374999999993" u="1"/>
        <n v="42549.448182870365" u="1"/>
        <n v="42017.958333333336" u="1"/>
        <n v="42753.293032407404" u="1"/>
        <n v="42562.423148148147" u="1"/>
        <n v="42711.143240740734" u="1"/>
        <n v="41882.610416666663" u="1"/>
        <n v="42088.579039351847" u="1"/>
        <n v="42704.999305555553" u="1"/>
        <n v="40530.196817129625" u="1"/>
        <n v="40544.916666666664" u="1"/>
        <n v="42074.781851851854" u="1"/>
        <n v="42830.61243055555" u="1"/>
        <n v="42135.605914351843" u="1"/>
        <n v="42286.499999999993" u="1"/>
        <n v="42705.124305555553" u="1"/>
        <n v="42223.499999999993" u="1"/>
        <n v="40790.688020833331" u="1"/>
        <n v="40997.364849537036" u="1"/>
        <n v="42096.483587962961" u="1"/>
        <n v="42326.999305555553" u="1"/>
        <n v="42022.902662037035" u="1"/>
        <n v="42034.499999999993" u="1"/>
        <n v="42237.378657407404" u="1"/>
        <n v="42538.749999999993" u="1"/>
        <n v="42631.618807870364" u="1"/>
        <n v="42727.540937499994" u="1"/>
        <n v="42063.364675925921" u="1"/>
        <n v="42135.622939814813" u="1"/>
        <n v="42818.981249999997" u="1"/>
        <n v="40707.816284722219" u="1"/>
        <n v="42219.441249999996" u="1"/>
        <n v="42517.532534722217" u="1"/>
        <n v="41972.415972222218" u="1"/>
        <n v="41988.342326388891" u="1"/>
        <n v="42184.957638888889" u="1"/>
        <n v="42648.618680555555" u="1"/>
        <n v="40499.058564814812" u="1"/>
        <n v="41817.406030092592" u="1"/>
        <n v="41903.42418981481" u="1"/>
        <n v="42377.06527777778" u="1"/>
        <n v="42565.74759259259" u="1"/>
        <n v="42572.984664351847" u="1"/>
        <n v="40993.60696759259" u="1"/>
        <n v="41234.893055555556" u="1"/>
        <n v="42606.070381944439" u="1"/>
        <n v="41917.592731481483" u="1"/>
        <n v="42578.867824074077" u="1"/>
        <n v="42287.727824074071" u="1"/>
        <n v="42544.574305555558" u="1"/>
        <n v="41154.27138888889" u="1"/>
        <n v="41968.829861111109" u="1"/>
        <n v="41900.666342592594" u="1"/>
        <n v="42554.110370370363" u="1"/>
        <n v="42116.708761574067" u="1"/>
        <n v="41893.54887731481" u="1"/>
        <n v="41823.501898148148" u="1"/>
        <n v="42799.964490740742" u="1"/>
        <n v="41974.642534722218" u="1"/>
        <n v="42124.430555555555" u="1"/>
        <n v="41758.504421296297" u="1"/>
        <n v="42153.440497685187" u="1"/>
        <n v="41306.559479166666" u="1"/>
        <n v="41865.549305555556" u="1"/>
        <n v="41176.957638888889" u="1"/>
        <n v="42367.282418981478" u="1"/>
        <n v="42518.853460648148" u="1"/>
        <n v="42460.208333333336" u="1"/>
        <n v="41801.201631944445" u="1"/>
        <n v="41913.32167824074" u="1"/>
        <n v="42032.336550925924" u="1"/>
        <n v="42373.791666666664" u="1"/>
        <n v="41501.238518518512" u="1"/>
        <n v="42122.430486111109" u="1"/>
        <n v="42167.632951388885" u="1"/>
        <n v="42253.365972222215" u="1"/>
        <n v="42732.492361111108" u="1"/>
        <n v="41152.875" u="1"/>
        <n v="42121.791666666664" u="1"/>
        <n v="41395.69626157407" u="1"/>
        <n v="41938.562106481477" u="1"/>
        <n v="41943.88381944444" u="1"/>
        <n v="41995.791666666664" u="1"/>
        <n v="41810.836840277778" u="1"/>
        <n v="41932.791666666664" u="1"/>
        <n v="42058.916666666664" u="1"/>
        <n v="42499.742951388886" u="1"/>
        <n v="42097.37431712963" u="1"/>
        <n v="42205.608032407406" u="1"/>
        <n v="40380.583333333328" u="1"/>
        <n v="42484.656493055554" u="1"/>
        <n v="40651.516886574071" u="1"/>
        <n v="41856.113437499997" u="1"/>
        <n v="42133.657974537033" u="1"/>
        <n v="42718.667569444442" u="1"/>
        <n v="41806.916666666664" u="1"/>
        <n v="42351.666620370372" u="1"/>
        <n v="42523.708333333336" u="1"/>
        <n v="42786.292708333327" u="1"/>
        <n v="42497.674988425926" u="1"/>
        <n v="42287.874999999993" u="1"/>
        <n v="42546.795034722221" u="1"/>
        <n v="42004.534814814811" u="1"/>
        <n v="42186.082638888889" u="1"/>
        <n v="42496.617847222216" u="1"/>
        <n v="41948.682233796295" u="1"/>
        <n v="41841.327847222223" u="1"/>
        <n v="42266.973275462959" u="1"/>
        <n v="42287.999999999993" u="1"/>
        <n v="41003.523182870369" u="1"/>
        <n v="41026.831874999996" u="1"/>
        <n v="42131.828379629624" u="1"/>
        <n v="42334.833333333336" u="1"/>
        <n v="42729.249999999993" u="1"/>
        <n v="42398.407060185178" u="1"/>
        <n v="40603.54923611111" u="1"/>
        <n v="42147.931250000001" u="1"/>
        <n v="42169.982569444437" u="1"/>
        <n v="42202.468055555553" u="1"/>
        <n v="42460.958333333336" u="1"/>
        <n v="42736.45517361111" u="1"/>
        <n v="42185.447916666664" u="1"/>
        <n v="42070.621539351843" u="1"/>
        <n v="42292.208310185182" u="1"/>
        <n v="42597.055844907409" u="1"/>
        <n v="42333.711747685178" u="1"/>
        <n v="42352.040972222218" u="1"/>
        <n v="42500.666666666664" u="1"/>
        <n v="40641.247164351851" u="1"/>
        <n v="41013.524999999994" u="1"/>
        <n v="42259.665069444447" u="1"/>
        <n v="42262.61041666667" u="1"/>
        <n v="42679.716574074067" u="1"/>
        <n v="42855.499999999993" u="1"/>
        <n v="40964.796770833331" u="1"/>
        <n v="41860.025833333333" u="1"/>
        <n v="41090.625" u="1"/>
        <n v="42239.098055555551" u="1"/>
        <n v="42672.865277777775" u="1"/>
        <n v="41620.047534722216" u="1"/>
        <n v="42099.249999999993" u="1"/>
        <n v="42780.516435185178" u="1"/>
        <n v="42089.902083333327" u="1"/>
        <n v="42124.80336805556" u="1"/>
        <n v="41558.85491898148" u="1"/>
        <n v="42475.389803240738" u="1"/>
        <n v="41240.291666666664" u="1"/>
        <n v="42317.397222222215" u="1"/>
        <n v="40725.587037037032" u="1"/>
        <n v="42159.568877314807" u="1"/>
        <n v="42433.763518518514" u="1"/>
        <n v="41359.141655092593" u="1"/>
        <n v="41885.575312499997" u="1"/>
        <n v="41893.052048611105" u="1"/>
        <n v="41894.208333333328" u="1"/>
        <n v="41241.52208333333" u="1"/>
        <n v="41877.813437500001" u="1"/>
        <n v="42146.333333333336" u="1"/>
        <n v="42392.156851851854" u="1"/>
        <n v="42540.749999999993" u="1"/>
        <n v="41969.645567129628" u="1"/>
        <n v="42115.515358796292" u="1"/>
        <n v="42670.679861111108" u="1"/>
        <n v="42186.041666666664" u="1"/>
        <n v="42512.416365740741" u="1"/>
        <n v="40902" u="1"/>
        <n v="41813.086226851847" u="1"/>
        <n v="42737.71769675926" u="1"/>
        <n v="42054.656805555554" u="1"/>
        <n v="42673.434467592589" u="1"/>
        <n v="40953.521620370368" u="1"/>
        <n v="41276.666481481479" u="1"/>
        <n v="41689.172708333332" u="1"/>
        <n v="42100.427604166667" u="1"/>
        <n v="41899.293182870366" u="1"/>
        <n v="41990.563020833331" u="1"/>
        <n v="42014.124305555553" u="1"/>
        <n v="41831.458333333328" u="1"/>
        <n v="42171.33280092592" u="1"/>
        <n v="41635.999305555553" u="1"/>
        <n v="41854.545682870368" u="1"/>
        <n v="41877.506736111107" u="1"/>
        <n v="42257.836331018516" u="1"/>
        <n v="41973.781249999993" u="1"/>
        <n v="42417.294895833329" u="1"/>
        <n v="41408.491435185184" u="1"/>
        <n v="41866.318888888884" u="1"/>
        <n v="42134.573263888888" u="1"/>
        <n v="41104.779722222222" u="1"/>
        <n v="41847.75" u="1"/>
        <n v="41916.38680555555" u="1"/>
        <n v="42735.907071759262" u="1"/>
        <n v="42173.833518518521" u="1"/>
        <n v="41579.583333333328" u="1"/>
        <n v="42217.536805555552" u="1"/>
        <n v="42818.315208333333" u="1"/>
        <n v="41768.708333333328" u="1"/>
        <n v="42416.040972222218" u="1"/>
        <n v="42588.083333333336" u="1"/>
        <n v="41493.659571759257" u="1"/>
        <n v="41005.999305555553" u="1"/>
        <n v="41956.126388888886" u="1"/>
        <n v="41852.209606481476" u="1"/>
        <n v="42582.665277777771" u="1"/>
        <n v="41713.582280092589" u="1"/>
        <n v="42478.374999999993" u="1"/>
        <n v="42806.299097222225" u="1"/>
        <n v="41693.571967592587" u="1"/>
        <n v="41466.626192129625" u="1"/>
        <n v="41894.958333333328" u="1"/>
        <n v="42443.183831018519" u="1"/>
        <n v="41123.692361111105" u="1"/>
        <n v="41371.981249999997" u="1"/>
        <n v="42674.913587962961" u="1"/>
        <n v="41826.509675925925" u="1"/>
        <n v="42593.817986111106" u="1"/>
        <n v="42345.491157407399" u="1"/>
        <n v="42193.748993055553" u="1"/>
        <n v="42371.750590277778" u="1"/>
        <n v="42476.735497685186" u="1"/>
        <n v="41894.607453703698" u="1"/>
        <n v="42357.618043981485" u="1"/>
        <n v="42483.611354166664" u="1"/>
        <n v="42502.957638888889" u="1"/>
        <n v="42541.749999999993" u="1"/>
        <n v="41911.153009259258" u="1"/>
        <n v="41281.125" u="1"/>
        <n v="41866.387187499997" u="1"/>
        <n v="42713.791712962957" u="1"/>
        <n v="42014.999305555553" u="1"/>
        <n v="42474.059768518513" u="1"/>
        <n v="42241.420277777775" u="1"/>
        <n v="42793.999999999993" u="1"/>
        <n v="41871.473981481482" u="1"/>
        <n v="42226.749999999993" u="1"/>
        <n v="41777.90924768518" u="1"/>
        <n v="41784.355995370366" u="1"/>
        <n v="42124.957638888889" u="1"/>
        <n v="42168.806192129625" u="1"/>
        <n v="42175.587650462963" u="1"/>
        <n v="41809.44017361111" u="1"/>
        <n v="42403.575694444437" u="1"/>
        <n v="41916.40898148148" u="1"/>
        <n v="42163.874999999993" u="1"/>
        <n v="42091.401435185187" u="1"/>
        <n v="42382.958460648144" u="1"/>
        <n v="41276.85524305555" u="1"/>
        <n v="42037.874999999993" u="1"/>
        <n v="40792.652199074073" u="1"/>
        <n v="41637.124305555553" u="1"/>
        <n v="41030.500034722223" u="1"/>
        <n v="41749.459652777776" u="1"/>
        <n v="41180.471458333333" u="1"/>
        <n v="42175.711354166669" u="1"/>
        <n v="42201.535636574066" u="1"/>
        <n v="42190.443483796298" u="1"/>
        <n v="42756.283310185179" u="1"/>
        <n v="42838.963657407403" u="1"/>
        <n v="40989.916666666664" u="1"/>
        <n v="41854.27753472222" u="1"/>
        <n v="42006.467777777776" u="1"/>
        <n v="42188.685023148144" u="1"/>
        <n v="42684.359108796292" u="1"/>
        <n v="41379.719826388886" u="1"/>
        <n v="42110.548993055556" u="1"/>
        <n v="40412.527777777774" u="1"/>
        <n v="41874.666087962964" u="1"/>
        <n v="42236.629166666658" u="1"/>
        <n v="42559.767986111103" u="1"/>
        <n v="42668.499999999993" u="1"/>
        <n v="42841.432476851849" u="1"/>
        <n v="41064.448263888888" u="1"/>
        <n v="42643.540821759256" u="1"/>
        <n v="41009.73364583333" u="1"/>
        <n v="42175.82707175926" u="1"/>
        <n v="42372.63722222222" u="1"/>
        <n v="41667.42392361111" u="1"/>
        <n v="42129.574999999997" u="1"/>
        <n v="42222.253715277773" u="1"/>
        <n v="42440.565821759257" u="1"/>
        <n v="42503.957638888889" u="1"/>
        <n v="42656.640787037039" u="1"/>
        <n v="42794.874999999993" u="1"/>
        <n v="42013.749884259254" u="1"/>
        <n v="42129.877812500003" u="1"/>
        <n v="40935.961331018516" u="1"/>
        <n v="41714.899525462963" u="1"/>
        <n v="42468.56344907407" u="1"/>
        <n v="41810.707638888889" u="1"/>
        <n v="42061.960196759253" u="1"/>
        <n v="42440.722719907404" u="1"/>
        <n v="42251.957638888889" u="1"/>
        <n v="42338.505995370368" u="1"/>
        <n v="41557.791666666664" u="1"/>
        <n v="41976.333854166667" u="1"/>
        <n v="42151.800891203697" u="1"/>
        <n v="42523.225902777776" u="1"/>
        <n v="42680.200775462967" u="1"/>
        <n v="42182.080486111103" u="1"/>
        <n v="40635.833333333328" u="1"/>
        <n v="41622.927071759259" u="1"/>
        <n v="42606.695925925924" u="1"/>
        <n v="41883.437893518516" u="1"/>
        <n v="42227.874999999993" u="1"/>
        <n v="42417.790972222218" u="1"/>
        <n v="42477.781180555547" u="1"/>
        <n v="42687.220601851855" u="1"/>
        <n v="41810.957638888889" u="1"/>
        <n v="42412.531759259255" u="1"/>
        <n v="41517.813923611109" u="1"/>
        <n v="41836.768993055557" u="1"/>
        <n v="42609.500104166662" u="1"/>
        <n v="42421.733761574076" u="1"/>
        <n v="42147.68309027778" u="1"/>
        <n v="42251.416666666664" u="1"/>
        <n v="41867.559166666666" u="1"/>
        <n v="41887.360416666663" u="1"/>
        <n v="42029.652731481481" u="1"/>
        <n v="42094.327777777777" u="1"/>
        <n v="42292.674398148149" u="1"/>
        <n v="41021.499722222223" u="1"/>
        <n v="42058.927546296291" u="1"/>
        <n v="42274.389351851853" u="1"/>
        <n v="42355.040972222218" u="1"/>
        <n v="42527.083333333336" u="1"/>
        <n v="42583.749305555553" u="1"/>
        <n v="42613.915532407402" u="1"/>
        <n v="40892.851793981477" u="1"/>
        <n v="42049.610879629625" u="1"/>
        <n v="42050.931400462963" u="1"/>
        <n v="40992.830729166664" u="1"/>
        <n v="42218.043865740743" u="1"/>
        <n v="41759.493981481479" u="1"/>
        <n v="41833.895833333328" u="1"/>
        <n v="42120.061111111114" u="1"/>
        <n v="42503.791666666664" u="1"/>
        <n v="42799.601631944439" u="1"/>
        <n v="42522.581249999996" u="1"/>
        <n v="41581.833333333328" u="1"/>
        <n v="42453.911898148144" u="1"/>
        <n v="42709.999305555553" u="1"/>
        <n v="42218.97751157407" u="1"/>
        <n v="40892.805023148147" u="1"/>
        <n v="42125.710196759253" u="1"/>
        <n v="42201.12222222222" u="1"/>
        <n v="41067.413194444445" u="1"/>
        <n v="42023.145833333336" u="1"/>
        <n v="42468.711273148147" u="1"/>
        <n v="42504.35805555556" u="1"/>
        <n v="41061.862800925926" u="1"/>
        <n v="41300.746018518512" u="1"/>
        <n v="41874.714328703703" u="1"/>
        <n v="42805.874016203699" u="1"/>
        <n v="40148.5" u="1"/>
        <n v="42220.719155092585" u="1"/>
        <n v="42694.575543981475" u="1"/>
        <n v="41408.663344907407" u="1"/>
        <n v="42232.379641203697" u="1"/>
        <n v="42252.900532407402" u="1"/>
        <n v="41830.611238425925" u="1"/>
        <n v="41910.580509259256" u="1"/>
        <n v="41644.354861111111" u="1"/>
        <n v="41978.269444444442" u="1"/>
        <n v="42133.67659722222" u="1"/>
        <n v="42789.218541666669" u="1"/>
        <n v="40459.628101851849" u="1"/>
        <n v="42153.470312500001" u="1"/>
        <n v="42399.970138888886" u="1"/>
        <n v="42121.508333333331" u="1"/>
        <n v="42544.853472222218" u="1"/>
        <n v="41984.47997685185" u="1"/>
        <n v="42102.162048611113" u="1"/>
        <n v="42152.628472222219" u="1"/>
        <n v="42165.874999999993" u="1"/>
        <n v="42791.637789351851" u="1"/>
        <n v="42064.082638888889" u="1"/>
        <n v="41868.307222222218" u="1"/>
        <n v="42319.790509259255" u="1"/>
        <n v="42455.48541666667" u="1"/>
        <n v="42768.96597222222" u="1"/>
        <n v="41850.75" u="1"/>
        <n v="42063.291666666664" u="1"/>
        <n v="41532.673611111109" u="1"/>
        <n v="42784.823136574072" u="1"/>
        <n v="41462.019710648143" u="1"/>
        <n v="41256.720509259256" u="1"/>
        <n v="42071.355057870365" u="1"/>
        <n v="41346.625" u="1"/>
        <n v="42637.018368055556" u="1"/>
        <n v="42551.581469907404" u="1"/>
        <n v="41876.508541666662" u="1"/>
        <n v="42097.626770833333" u="1"/>
        <n v="42167.863194444442" u="1"/>
        <n v="41015.458333333328" u="1"/>
        <n v="41445.938611111109" u="1"/>
        <n v="41903.583506944444" u="1"/>
        <n v="42804.99314814814" u="1"/>
        <n v="41819.688472222217" u="1"/>
        <n v="42126.666666666664" u="1"/>
        <n v="42378.791666666664" u="1"/>
        <n v="42595.770324074074" u="1"/>
        <n v="41052.866377314815" u="1"/>
        <n v="41771.958333333328" u="1"/>
        <n v="42051.797766203708" u="1"/>
        <n v="42090.761249999996" u="1"/>
        <n v="41170.97755787037" u="1"/>
        <n v="42334.044166666667" u="1"/>
        <n v="42553.530879629623" u="1"/>
        <n v="41882.338888888888" u="1"/>
        <n v="42392.511481481481" u="1"/>
        <n v="42395.380752314813" u="1"/>
        <n v="41519.958333333328" u="1"/>
        <n v="42070.623344907406" u="1"/>
        <n v="42477.554618055547" u="1"/>
        <n v="40612.486226851848" u="1"/>
        <n v="41192.46399305555" u="1"/>
        <n v="42180.569398148145" u="1"/>
        <n v="42371.831099537034" u="1"/>
        <n v="42738.926446759251" u="1"/>
        <n v="41905.862233796295" u="1"/>
        <n v="42465.458333333336" u="1"/>
        <n v="41115.534467592588" u="1"/>
        <n v="41767.682986111111" u="1"/>
        <n v="41865.430821759255" u="1"/>
        <n v="41991.29783564814" u="1"/>
        <n v="42201.60905092593" u="1"/>
        <n v="42418.687499999993" u="1"/>
        <n v="42063.916666666664" u="1"/>
        <n v="41888.006296296291" u="1"/>
        <n v="41531.338425925926" u="1"/>
        <n v="41990.980798611105" u="1"/>
        <n v="42468.565972222219" u="1"/>
        <n v="41604.91805555555" u="1"/>
        <n v="41838.461238425924" u="1"/>
        <n v="42282.069282407399" u="1"/>
        <n v="42796.999999999993" u="1"/>
        <n v="41258.577870370369" u="1"/>
        <n v="42539.51599537037" u="1"/>
        <n v="42166.749999999993" u="1"/>
        <n v="41712.492488425924" u="1"/>
        <n v="42442.291666666664" u="1"/>
        <n v="42741.336863425917" u="1"/>
        <n v="40923.549884259257" u="1"/>
        <n v="41724.766782407409" u="1"/>
        <n v="41955.124305555553" u="1"/>
        <n v="42613.657071759262" u="1"/>
        <n v="41838.946805555555" u="1"/>
        <n v="41992.609722222223" u="1"/>
        <n v="42316.291666666664" u="1"/>
        <n v="42370.639027777775" u="1"/>
        <n v="42166.874999999993" u="1"/>
        <n v="41956.51421296296" u="1"/>
        <n v="41749.957638888889" u="1"/>
        <n v="40766.459699074068" u="1"/>
        <n v="41863.581608796296" u="1"/>
        <n v="42064.291666666664" u="1"/>
        <n v="42591.958333333336" u="1"/>
        <n v="41271.618784722217" u="1"/>
        <n v="42268.515405092585" u="1"/>
        <n v="42589.568391203698" u="1"/>
        <n v="41560.957638888889" u="1"/>
        <n v="41957.068969907406" u="1"/>
        <n v="42103.999999999993" u="1"/>
        <n v="42540.592314814807" u="1"/>
        <n v="41835.708333333328" u="1"/>
        <n v="41818.598541666666" u="1"/>
        <n v="41862.870810185181" u="1"/>
        <n v="41866.87804398148" u="1"/>
        <n v="42094.777083333327" u="1"/>
        <n v="42229.157511574071" u="1"/>
        <n v="42321.836226851847" u="1"/>
        <n v="42565.11914351851" u="1"/>
        <n v="41992.605185185181" u="1"/>
        <n v="42353.298611111109" u="1"/>
        <n v="42177.533506944441" u="1"/>
        <n v="42527.501388888886" u="1"/>
        <n v="40930.041666666664" u="1"/>
        <n v="41056.957638888889" u="1"/>
        <n v="41938.541666666664" u="1"/>
        <n v="42102.582488425927" u="1"/>
        <n v="42691.27539351851" u="1"/>
        <n v="42758.503969907404" u="1"/>
        <n v="40694.999305555553" u="1"/>
        <n v="41847.435416666667" u="1"/>
        <n v="42711.999305555553" u="1"/>
        <n v="42797.624999999993" u="1"/>
        <n v="41571.779733796291" u="1"/>
        <n v="41607.39461805555" u="1"/>
        <n v="41609.681331018517" u="1"/>
        <n v="41859.727384259255" u="1"/>
        <n v="42006.039212962954" u="1"/>
        <n v="42033.639629629623" u="1"/>
        <n v="41812.666666666664" u="1"/>
        <n v="42433.043946759259" u="1"/>
        <n v="42734.749999999993" u="1"/>
        <n v="42821.470127314817" u="1"/>
        <n v="40313.131944444445" u="1"/>
        <n v="41760.79006944444" u="1"/>
        <n v="41825.754999999997" u="1"/>
        <n v="41832.549386574072" u="1"/>
        <n v="42190.916666666664" u="1"/>
        <n v="42069.670046296298" u="1"/>
        <n v="42083.643749999996" u="1"/>
        <n v="42207.999305555553" u="1"/>
        <n v="41899.333981481483" u="1"/>
        <n v="42167.624999999993" u="1"/>
        <n v="41445.252986111111" u="1"/>
        <n v="41686.791666666664" u="1"/>
        <n v="41938.916666666664" u="1"/>
        <n v="42764.64876157407" u="1"/>
        <n v="41100.783333333333" u="1"/>
        <n v="40960.740439814814" u="1"/>
        <n v="41026.438587962963" u="1"/>
        <n v="42239.14939814814" u="1"/>
        <n v="42712.469351851854" u="1"/>
        <n v="41402.894131944442" u="1"/>
        <n v="41634.788124999999" u="1"/>
        <n v="41955.740023148144" u="1"/>
        <n v="42142.665821759256" u="1"/>
        <n v="42361.470833333333" u="1"/>
        <n v="41760.376041666663" u="1"/>
        <n v="42542.954861111109" u="1"/>
        <n v="42285.583576388883" u="1"/>
        <n v="42293.874999999993" u="1"/>
        <n v="42253.406944444439" u="1"/>
        <n v="40832.710416666661" u="1"/>
        <n v="42099.535613425927" u="1"/>
        <n v="40594.786504629628" u="1"/>
        <n v="42677.541759259257" u="1"/>
        <n v="42187.708148148151" u="1"/>
        <n v="41580.248078703698" u="1"/>
        <n v="41769.929780092592" u="1"/>
        <n v="42259.359490740739" u="1"/>
        <n v="42760.695393518516" u="1"/>
        <n v="41931.334305555552" u="1"/>
        <n v="41935.771296296298" u="1"/>
        <n v="42785.810173611106" u="1"/>
        <n v="41915.9375" u="1"/>
        <n v="42523.338518518511" u="1"/>
        <n v="42559.52238425926" u="1"/>
        <n v="41248.183113425926" u="1"/>
        <n v="41996.853993055549" u="1"/>
        <n v="42211.854143518511" u="1"/>
        <n v="42362.445416666662" u="1"/>
        <n v="41853.916620370372" u="1"/>
        <n v="42088.958333333336" u="1"/>
        <n v="41394.792361111111" u="1"/>
        <n v="42838.999305555553" u="1"/>
        <n v="42021.318321759252" u="1"/>
        <n v="41813.541666666664" u="1"/>
        <n v="41976.855312499996" u="1"/>
        <n v="42358.290972222218" u="1"/>
        <n v="42046.43310185185" u="1"/>
        <n v="41876.666666666664" u="1"/>
        <n v="42232.467488425922" u="1"/>
        <n v="41670.584027777775" u="1"/>
        <n v="41917.083854166667" u="1"/>
        <n v="42278.333333333336" u="1"/>
        <n v="41329.173090277778" u="1"/>
        <n v="41944.512499999997" u="1"/>
        <n v="41342.103229166663" u="1"/>
        <n v="41853.375" u="1"/>
        <n v="41902.444826388884" u="1"/>
        <n v="41946.161689814813" u="1"/>
        <n v="42444.957638888889" u="1"/>
        <n v="42567.158171296294" u="1"/>
        <n v="42642.703379629624" u="1"/>
        <n v="41805.505636574075" u="1"/>
        <n v="41896.977847222224" u="1"/>
        <n v="42261.588854166665" u="1"/>
        <n v="42530.583333333336" u="1"/>
        <n v="42240.181944444441" u="1"/>
        <n v="42297.538449074076" u="1"/>
        <n v="42381.450509259252" u="1"/>
        <n v="42521.676805555551" u="1"/>
        <n v="42102.27984953703" u="1"/>
        <n v="41802.588946759257" u="1"/>
        <n v="41956.776018518511" u="1"/>
        <n v="40791.504166666666" u="1"/>
        <n v="42238.638136574074" u="1"/>
        <n v="42419.875613425924" u="1"/>
        <n v="40969.771284722221" u="1"/>
        <n v="42177.521597222221" u="1"/>
        <n v="42651.18100694444" u="1"/>
        <n v="41401.439745370371" u="1"/>
        <n v="42072.902650462966" u="1"/>
        <n v="42151.570370370369" u="1"/>
        <n v="42095.30700231481" u="1"/>
        <n v="42227.563657407409" u="1"/>
        <n v="42453.352500000001" u="1"/>
        <n v="41562.957638888889" u="1"/>
        <n v="41672.543124999997" u="1"/>
        <n v="42097.443055555552" u="1"/>
        <n v="42316.848298611112" u="1"/>
        <n v="41040.896527777775" u="1"/>
        <n v="42444.666666666664" u="1"/>
        <n v="40605.117604166662" u="1"/>
        <n v="41625.291666666664" u="1"/>
        <n v="41917" u="1"/>
        <n v="42005.634189814817" u="1"/>
        <n v="42732.708715277775" u="1"/>
        <n v="42504.429490740738" u="1"/>
        <n v="42507.791666666664" u="1"/>
        <n v="42657.434421296297" u="1"/>
        <n v="41287.742048611108" u="1"/>
        <n v="41563.207638888889" u="1"/>
        <n v="41963.958333333336" u="1"/>
        <n v="42050.645914351851" u="1"/>
        <n v="42082.14494212962" u="1"/>
        <n v="42233.46943287037" u="1"/>
        <n v="42633.916666666664" u="1"/>
        <n v="42725.502245370364" u="1"/>
        <n v="41936.768055555556" u="1"/>
        <n v="42094.804166666661" u="1"/>
        <n v="42382.966273148144" u="1"/>
        <n v="42214.931145833332" u="1"/>
        <n v="41863.74318287037" u="1"/>
        <n v="40795.833587962959" u="1"/>
        <n v="41318.734594907408" u="1"/>
        <n v="42657.458333333336" u="1"/>
        <n v="41040.44930555555" u="1"/>
        <n v="42003.791666666664" u="1"/>
        <n v="41705.749305555553" u="1"/>
        <n v="42216.458333333336" u="1"/>
        <n v="42339.625706018516" u="1"/>
        <n v="42550.770775462959" u="1"/>
        <n v="41344.543356481481" u="1"/>
        <n v="42256.957638888889" u="1"/>
        <n v="42657.708333333336" u="1"/>
        <n v="41854.5" u="1"/>
        <n v="42079.466620370367" u="1"/>
        <n v="41064.513831018514" u="1"/>
        <n v="41210.370694444442" u="1"/>
        <n v="42320.082638888889" u="1"/>
        <n v="42095.500300925924" u="1"/>
        <n v="42405.708333333336" u="1"/>
        <n v="42664.461342592585" u="1"/>
        <n v="40680.194027777776" u="1"/>
        <n v="41775.716319444444" u="1"/>
        <n v="40951.696562500001" u="1"/>
        <n v="41103.91805555555" u="1"/>
        <n v="41826.21399305555" u="1"/>
        <n v="41989.73065972222" u="1"/>
        <n v="42005.082638888889" u="1"/>
        <n v="42051.62394675926" u="1"/>
        <n v="41854.75" u="1"/>
        <n v="42642.448159722226" u="1"/>
        <n v="42858.591666666667" u="1"/>
        <n v="42064.648483796293" u="1"/>
        <n v="42216.833333333336" u="1"/>
        <n v="42746.534120370365" u="1"/>
        <n v="40657.774155092593" u="1"/>
        <n v="42071.493090277778" u="1"/>
        <n v="41523.583333333328" u="1"/>
        <n v="41816.751412037032" u="1"/>
        <n v="42027.833333333336" u="1"/>
        <n v="41302.989259259259" u="1"/>
        <n v="41918" u="1"/>
        <n v="42296.249999999993" u="1"/>
        <n v="41057.063159722216" u="1"/>
        <n v="41604.06318287037" u="1"/>
        <n v="41981.883425925924" u="1"/>
        <n v="42611.499999999993" u="1"/>
        <n v="42134.515706018516" u="1"/>
        <n v="42272.415856481479" u="1"/>
        <n v="42511.836805555555" u="1"/>
        <n v="42551.44599537037" u="1"/>
        <n v="42714.999305555553" u="1"/>
        <n v="42800.624999999993" u="1"/>
        <n v="42634.031296296293" u="1"/>
        <n v="41027.842858796292" u="1"/>
        <n v="42076.54" u="1"/>
        <n v="42249.074618055551" u="1"/>
        <n v="42619.848530092589" u="1"/>
        <n v="42649.427453703705" u="1"/>
        <n v="41329.669814814813" u="1"/>
        <n v="41815.666666666664" u="1"/>
        <n v="42401.408831018511" u="1"/>
        <n v="41991.689756944441" u="1"/>
        <n v="41893.150949074072" u="1"/>
        <n v="42766.772222222215" u="1"/>
        <n v="41895.192604166667" u="1"/>
        <n v="41911.245254629626" u="1"/>
        <n v="40884.536932870367" u="1"/>
        <n v="41258.716550925921" u="1"/>
        <n v="41633.814085648148" u="1"/>
        <n v="41957.553136574068" u="1"/>
        <n v="42270.351342592585" u="1"/>
        <n v="42800.999999999993" u="1"/>
        <n v="41017.682407407403" u="1"/>
        <n v="42342.603564814817" u="1"/>
        <n v="41832.999305555553" u="1"/>
        <n v="41770.960752314815" u="1"/>
        <n v="42658.833333333336" u="1"/>
        <n v="42014.51458333333" u="1"/>
        <n v="42185.670925925922" u="1"/>
        <n v="42482.371655092589" u="1"/>
        <n v="41513.480196759258" u="1"/>
        <n v="41962.144432870373" u="1"/>
        <n v="41328.999305555553" u="1"/>
        <n v="41564.957638888889" u="1"/>
        <n v="42469.958333333336" u="1"/>
        <n v="42490.023611111108" u="1"/>
        <n v="42533.020833333336" u="1"/>
        <n v="42271.913877314808" u="1"/>
        <n v="41833.374305555553" u="1"/>
        <n v="42076.878564814811" u="1"/>
        <n v="40932.601539351846" u="1"/>
        <n v="41905.657129629624" u="1"/>
        <n v="42171.249999999993" u="1"/>
        <n v="41060.957638888889" u="1"/>
        <n v="42810.575706018521" u="1"/>
        <n v="42057.145405092589" u="1"/>
        <n v="42076.82640046296" u="1"/>
        <n v="40825.611817129626" u="1"/>
        <n v="41992.388240740744" u="1"/>
        <n v="42825.957638888889" u="1"/>
        <n v="41430.717939814815" u="1"/>
        <n v="41158.501157407409" u="1"/>
        <n v="40882.876724537033" u="1"/>
        <n v="42510.957638888889" u="1"/>
        <n v="42790.366666666661" u="1"/>
        <n v="41830.214710648142" u="1"/>
        <n v="41888.714571759258" u="1"/>
        <n v="42085.999305555553" u="1"/>
        <n v="42659.645833333336" u="1"/>
        <n v="42005.492303240739" u="1"/>
        <n v="42218.458333333336" u="1"/>
        <n v="42360.749999999993" u="1"/>
        <n v="42368.467048611106" u="1"/>
        <n v="42258.957638888889" u="1"/>
        <n v="41212.112708333334" u="1"/>
        <n v="42098.05700231481" u="1"/>
        <n v="42195.957638888889" u="1"/>
        <n v="42486.874999999993" u="1"/>
        <n v="41429.792037037034" u="1"/>
        <n v="42132.957638888889" u="1"/>
        <n v="41848.396724537037" u="1"/>
        <n v="41960.124305555553" u="1"/>
        <n v="42039.28493055555" u="1"/>
        <n v="42118.982638888883" u="1"/>
        <n v="41943.957638888889" u="1"/>
        <n v="40705.958333333328" u="1"/>
        <n v="42316.583113425928" u="1"/>
        <n v="42218.708333333336" u="1"/>
        <n v="42659.958333333336" u="1"/>
        <n v="42013.932638888888" u="1"/>
        <n v="42118.01385416666" u="1"/>
        <n v="42232.750578703701" u="1"/>
        <n v="42321.416666666664" u="1"/>
        <n v="42470.895833333336" u="1"/>
        <n v="42533.958333333336" u="1"/>
        <n v="40390.958333333328" u="1"/>
        <n v="41391.678136574068" u="1"/>
        <n v="41628.988888888889" u="1"/>
        <n v="41865.332152777773" u="1"/>
        <n v="41966.708333333336" u="1"/>
        <n v="42245.453981481485" u="1"/>
        <n v="42019.456076388888" u="1"/>
        <n v="42488.040972222218" u="1"/>
        <n v="42516.829571759255" u="1"/>
        <n v="42597.083333333336" u="1"/>
        <n v="41714.708333333328" u="1"/>
        <n v="42062.792754629627" u="1"/>
        <n v="41619.468553240738" u="1"/>
        <n v="42082.378703703704" u="1"/>
        <n v="42195.541666666664" u="1"/>
        <n v="41795.617939814809" u="1"/>
        <n v="41882.558761574073" u="1"/>
        <n v="41187.957638888889" u="1"/>
        <n v="42645.841516203705" u="1"/>
        <n v="42098.854421296295" u="1"/>
        <n v="42583.473645833328" u="1"/>
        <n v="40929.529861111107" u="1"/>
        <n v="41152.847939814812" u="1"/>
        <n v="41605.71424768518" u="1"/>
        <n v="42047.040972222218" u="1"/>
        <n v="42195.666666666664" u="1"/>
        <n v="41969.403240740743" u="1"/>
        <n v="42176.52275462963" u="1"/>
        <n v="42212.749305555553" u="1"/>
        <n v="41862.907719907402" u="1"/>
        <n v="41865.555648148147" u="1"/>
        <n v="42173.342488425922" u="1"/>
        <n v="40814.520925925921" u="1"/>
        <n v="41691.541666666664" u="1"/>
        <n v="41882.619317129625" u="1"/>
        <n v="42700.041666666664" u="1"/>
        <n v="40746.957638888889" u="1"/>
        <n v="42716.524074074077" u="1"/>
        <n v="42717.124305555553" u="1"/>
        <n v="41188.207638888889" u="1"/>
        <n v="41772.572175925925" u="1"/>
        <n v="42247.521701388883" u="1"/>
        <n v="42453.459074074075" u="1"/>
        <n v="41939.924305555556" u="1"/>
        <n v="42144.735995370364" u="1"/>
        <n v="42555.838738425926" u="1"/>
        <n v="42786.583333333336" u="1"/>
        <n v="41763.508101851847" u="1"/>
        <n v="42483.219907407409" u="1"/>
        <n v="41505.125798611109" u="1"/>
        <n v="42046.499999999993" u="1"/>
        <n v="42820.635243055549" u="1"/>
        <n v="40431.957638888889" u="1"/>
        <n v="42282.458333333336" u="1"/>
        <n v="40179.041666666664" u="1"/>
        <n v="42008.053981481477" u="1"/>
        <n v="42008.344513888886" u="1"/>
        <n v="42155.43373842592" u="1"/>
        <n v="42208.543344907412" u="1"/>
        <n v="40756.573877314811" u="1"/>
        <n v="42298.749999999993" u="1"/>
        <n v="42705.523726851847" u="1"/>
        <n v="40769.833333333328" u="1"/>
        <n v="41021.958333333328" u="1"/>
        <n v="42610.954861111109" u="1"/>
        <n v="42655.341145833336" u="1"/>
        <n v="41340.918148148143" u="1"/>
        <n v="41399.500127314815" u="1"/>
        <n v="41886.463819444441" u="1"/>
        <n v="40849.125" u="1"/>
        <n v="42114.673206018517" u="1"/>
        <n v="41862.294317129628" u="1"/>
        <n v="41894.526562499996" u="1"/>
        <n v="42095.660983796297" u="1"/>
        <n v="42251.465995370374" u="1"/>
        <n v="42509.418541666666" u="1"/>
        <n v="42526.374884259254" u="1"/>
        <n v="42738.044756944444" u="1"/>
        <n v="41877.708796296298" u="1"/>
        <n v="42780.749305555553" u="1"/>
        <n v="41974.589583333327" u="1"/>
        <n v="41967.833333333336" u="1"/>
        <n v="42363.804791666662" u="1"/>
        <n v="42503.361666666664" u="1"/>
        <n v="41823.933865740735" u="1"/>
        <n v="41850.662488425922" u="1"/>
        <n v="42236.249999999993" u="1"/>
        <n v="42333.492650462962" u="1"/>
        <n v="42710.839606481481" u="1"/>
        <n v="40475.919317129628" u="1"/>
        <n v="41965.834560185183" u="1"/>
        <n v="42390.278877314813" u="1"/>
        <n v="42482.004328703704" u="1"/>
        <n v="40756.440451388888" u="1"/>
        <n v="42259.791666666664" u="1"/>
        <n v="42652.559143518512" u="1"/>
        <n v="41262.433391203704" u="1"/>
        <n v="41894.705428240741" u="1"/>
        <n v="42166.542673611104" u="1"/>
        <n v="42327.625219907401" u="1"/>
        <n v="40385.999305555553" u="1"/>
        <n v="41161.954861111109" u="1"/>
        <n v="42088.835752314808" u="1"/>
        <n v="42372.972303240742" u="1"/>
        <n v="42305.959027777775" u="1"/>
        <n v="42660.590636574074" u="1"/>
        <n v="42804.41337962963" u="1"/>
        <n v="42180.546979166662" u="1"/>
        <n v="42453.749571759261" u="1"/>
        <n v="42765.082638888889" u="1"/>
        <n v="41580.659340277773" u="1"/>
        <n v="41954.676018518519" u="1"/>
        <n v="41111.410416666666" u="1"/>
        <n v="41850.543935185182" u="1"/>
        <n v="42052.935081018521" u="1"/>
        <n v="42118.469641203708" u="1"/>
        <n v="42333.450821759259" u="1"/>
        <n v="42004.79415509259" u="1"/>
        <n v="42411.504085648143" u="1"/>
        <n v="41836.284444444442" u="1"/>
        <n v="42188.407349537032" u="1"/>
        <n v="42236.749999999993" u="1"/>
        <n v="42599.901909722219" u="1"/>
        <n v="40117.957638888889" u="1"/>
        <n v="42527.959386574068" u="1"/>
        <n v="40874.983090277776" u="1"/>
        <n v="42117.860775462956" u="1"/>
        <n v="42394.786111111105" u="1"/>
        <n v="42529.374305555553" u="1"/>
        <n v="42083.49722222222" u="1"/>
        <n v="42115.028148148143" u="1"/>
        <n v="41882.957638888889" u="1"/>
        <n v="41889.391458333332" u="1"/>
        <n v="42148.645555555551" u="1"/>
        <n v="42491.250069444439" u="1"/>
        <n v="42502.24113425926" u="1"/>
        <n v="41457.999305555553" u="1"/>
        <n v="42185.819976851846" u="1"/>
        <n v="42486.079861111109" u="1"/>
        <n v="41394.999305555553" u="1"/>
        <n v="42113.47206018518" u="1"/>
        <n v="41484.89775462963" u="1"/>
        <n v="41035.695787037032" u="1"/>
        <n v="41413.820138888885" u="1"/>
        <n v="42794.579652777778" u="1"/>
        <n v="40986.303530092591" u="1"/>
        <n v="42652.24790509259" u="1"/>
        <n v="41039.5" u="1"/>
        <n v="41819.050706018512" u="1"/>
        <n v="42734.732766203706" u="1"/>
        <n v="41242.788148148145" u="1"/>
        <n v="42281.808055555557" u="1"/>
        <n v="42300.249999999993" u="1"/>
        <n v="42386.666666666664" u="1"/>
        <n v="40890.999305555553" u="1"/>
        <n v="42433.789884259262" u="1"/>
        <n v="42479.769097222219" u="1"/>
        <n v="42805.353472222218" u="1"/>
        <n v="41155.543217592589" u="1"/>
        <n v="41441.658275462964" u="1"/>
        <n v="42233.22379629629" u="1"/>
        <n v="41974.127245370364" u="1"/>
        <n v="42169.573344907411" u="1"/>
        <n v="42386.791666666664" u="1"/>
        <n v="42700.570289351854" u="1"/>
        <n v="41504.416666666664" u="1"/>
        <n v="41883.457638888889" u="1"/>
        <n v="42512.916666666664" u="1"/>
        <n v="42071.331307870372" u="1"/>
        <n v="42400.372256944444" u="1"/>
        <n v="41922.25" u="1"/>
        <n v="42144.935300925928" u="1"/>
        <n v="41591.640682870369" u="1"/>
        <n v="40576.124305555553" u="1"/>
        <n v="41860.405636574069" u="1"/>
        <n v="42510.380810185183" u="1"/>
        <n v="41945.791666666664" u="1"/>
        <n v="42119.451319444437" u="1"/>
        <n v="42277.999305555553" u="1"/>
        <n v="42828.437581018516" u="1"/>
        <n v="42253.894247685181" u="1"/>
        <n v="42552.749999999993" u="1"/>
        <n v="42445.553159722222" u="1"/>
        <n v="41041.787766203699" u="1"/>
        <n v="42155.322893518511" u="1"/>
        <n v="42285.487673611111" u="1"/>
        <n v="40895.556759259256" u="1"/>
        <n v="42712.984664351847" u="1"/>
        <n v="42319.729675925926" u="1"/>
        <n v="42788.833333333336" u="1"/>
        <n v="41976.023842592585" u="1"/>
        <n v="42071.010381944441" u="1"/>
        <n v="42726.167395833334" u="1"/>
        <n v="42201.616550925923" u="1"/>
        <n v="42216.165277777771" u="1"/>
        <n v="42752.674027777779" u="1"/>
        <n v="40473" u="1"/>
        <n v="41481.5" u="1"/>
        <n v="42197.324826388889" u="1"/>
        <n v="42614.823449074065" u="1"/>
        <n v="41514.788090277776" u="1"/>
        <n v="42058.557627314811" u="1"/>
        <n v="42119.636875000004" u="1"/>
        <n v="42477.655219907399" u="1"/>
        <n v="41372.595567129625" u="1"/>
        <n v="41796.75" u="1"/>
        <n v="42032.708333333336" u="1"/>
        <n v="42443.399641203701" u="1"/>
        <n v="42763.732986111114" u="1"/>
        <n v="41568.957638888889" u="1"/>
        <n v="41654.583333333328" u="1"/>
        <n v="41894.560335648144" u="1"/>
        <n v="42138.330115740733" u="1"/>
        <n v="42237.538344907407" u="1"/>
        <n v="42496.399976851848" u="1"/>
        <n v="42564.658541666664" u="1"/>
        <n v="42672.165081018517" u="1"/>
        <n v="42692.5855324074" u="1"/>
        <n v="41859.875" u="1"/>
        <n v="42095.833333333336" u="1"/>
        <n v="42231.704756944448" u="1"/>
        <n v="40306.719444444439" u="1"/>
        <n v="40600.039675925924" u="1"/>
        <n v="40759.422164351847" u="1"/>
        <n v="42400.788194444445" u="1"/>
        <n v="42090.541574074072" u="1"/>
        <n v="41043.614525462959" u="1"/>
        <n v="41108.977962962963" u="1"/>
        <n v="42089.940694444442" u="1"/>
        <n v="42134.750694444439" u="1"/>
        <n v="42261.666666666664" u="1"/>
        <n v="42459.741724537038" u="1"/>
        <n v="42573.018055555549" u="1"/>
        <n v="41918.795983796292" u="1"/>
        <n v="42123.892812500002" u="1"/>
        <n v="41627.580555555556" u="1"/>
        <n v="42729.802187499998" u="1"/>
        <n v="41083.019398148142" u="1"/>
        <n v="41999.876712962963" u="1"/>
        <n v="42001.430856481478" u="1"/>
        <n v="42060.816087962965" u="1"/>
        <n v="42460.852534722224" u="1"/>
        <n v="41654.958333333328" u="1"/>
        <n v="42108.583715277775" u="1"/>
        <n v="42139.420011574075" u="1"/>
        <n v="42462.78556712962" u="1"/>
        <n v="42539.013773148145" u="1"/>
        <n v="42703.041666666664" u="1"/>
        <n v="41844.083333333328" u="1"/>
        <n v="41930.296979166662" u="1"/>
        <n v="42580.024305555555" u="1"/>
        <n v="42738.710868055547" u="1"/>
        <n v="41462.809965277775" u="1"/>
        <n v="41851.198854166665" u="1"/>
        <n v="42589.605844907412" u="1"/>
        <n v="42797.337025462963" u="1"/>
        <n v="42560.784699074073" u="1"/>
        <n v="42706.048217592594" u="1"/>
        <n v="42419.906655092585" u="1"/>
        <n v="41699.512499999997" u="1"/>
        <n v="41934.825775462959" u="1"/>
        <n v="42112.371759259251" u="1"/>
        <n v="42354.985254629624" u="1"/>
        <n v="42452.082638888889" u="1"/>
        <n v="41642.964641203704" u="1"/>
        <n v="42010.041666666664" u="1"/>
        <n v="42203.634907407402" u="1"/>
        <n v="42825.819571759253" u="1"/>
        <n v="41821.041666666664" u="1"/>
        <n v="41840.57739583333" u="1"/>
        <n v="41912.766469907401" u="1"/>
        <n v="41986.668530092589" u="1"/>
        <n v="42428.790972222218" u="1"/>
        <n v="42371.763784722221" u="1"/>
        <n v="42617.915972222218" u="1"/>
        <n v="42766.541666666664" u="1"/>
        <n v="41821.957638888889" u="1"/>
        <n v="42302.790972222218" u="1"/>
        <n v="42119.624560185184" u="1"/>
        <n v="41880.569571759253" u="1"/>
        <n v="42530.658113425925" u="1"/>
        <n v="42336.413124999999" u="1"/>
        <n v="42557.417337962957" u="1"/>
        <n v="41067.343252314815" u="1"/>
        <n v="42082.688506944447" u="1"/>
        <n v="42272.780347222222" u="1"/>
        <n v="42766.791666666664" u="1"/>
        <n v="42549.459328703706" u="1"/>
        <n v="41964.41783564815" u="1"/>
        <n v="41994.507986111108" u="1"/>
        <n v="42404.118437499994" u="1"/>
        <n v="41887.645856481482" u="1"/>
        <n v="41953.672025462954" u="1"/>
        <n v="42783.999305555553" u="1"/>
        <n v="40889.004351851851" u="1"/>
        <n v="42150.70416666667" u="1"/>
        <n v="42355.597326388881" u="1"/>
        <n v="41862.040972222218" u="1"/>
        <n v="41592.958333333328" u="1"/>
        <n v="41949.802719907406" u="1"/>
        <n v="42405.999305555553" u="1"/>
        <n v="41336.591180555552" u="1"/>
        <n v="42538.458333333336" u="1"/>
        <n v="41580.714641203704" u="1"/>
        <n v="41821.729166666664" u="1"/>
        <n v="41968.483680555553" u="1"/>
        <n v="42216.999305555553" u="1"/>
        <n v="42436.784085648142" u="1"/>
        <n v="40668.660277777773" u="1"/>
        <n v="41483.535138888888" u="1"/>
        <n v="42073.934988425921" u="1"/>
        <n v="41214.958333333328" u="1"/>
        <n v="41366.453298611108" u="1"/>
        <n v="41675.623807870368" u="1"/>
        <n v="41830.172094907408" u="1"/>
        <n v="42616.858587962961" u="1"/>
        <n v="41956.316064814811" u="1"/>
        <n v="42027.999305555553" u="1"/>
        <n v="41948.769490740735" u="1"/>
        <n v="42137.47142361111" u="1"/>
        <n v="42263.957638888889" u="1"/>
        <n v="42480.891469907401" u="1"/>
        <n v="42724.983680555553" u="1"/>
        <n v="42133.589837962958" u="1"/>
        <n v="42525.529699074068" u="1"/>
        <n v="41312.736122685179" u="1"/>
        <n v="41883.6321412037" u="1"/>
        <n v="42239.874999999993" u="1"/>
        <n v="42307.375138888885" u="1"/>
        <n v="41822.957638888889" u="1"/>
        <n v="42056.848460648143" u="1"/>
        <n v="40582.221400462957" u="1"/>
        <n v="42108.471817129634" u="1"/>
        <n v="40975.905497685184" u="1"/>
        <n v="42451.625694444439" u="1"/>
        <n v="41033.930775462963" u="1"/>
        <n v="41349.560960648145" u="1"/>
        <n v="41886.082638888889" u="1"/>
        <n v="42176.999999999993" u="1"/>
        <n v="41948.575509259259" u="1"/>
        <n v="42430.040972222218" u="1"/>
        <n v="42775.888252314813" u="1"/>
        <n v="41335.124305555553" u="1"/>
        <n v="42495.334571759253" u="1"/>
        <n v="42093.97006944444" u="1"/>
        <n v="42117.670578703699" u="1"/>
        <n v="42537.04038194444" u="1"/>
        <n v="40745.860474537032" u="1"/>
        <n v="41799" u="1"/>
        <n v="42115.040972222218" u="1"/>
        <n v="42412.987638888888" u="1"/>
        <n v="41017.489305555551" u="1"/>
        <n v="41631.704328703701" u="1"/>
        <n v="41908.471469907403" u="1"/>
        <n v="41908.958333333328" u="1"/>
        <n v="41994.489629629628" u="1"/>
        <n v="42137.495543981473" u="1"/>
        <n v="41179.746458333328" u="1"/>
        <n v="41817.473194444443" u="1"/>
        <n v="42103.771655092591" u="1"/>
        <n v="42350.208333333336" u="1"/>
        <n v="42354.555671296293" u="1"/>
        <n v="42575.27" u="1"/>
        <n v="41867.458993055552" u="1"/>
        <n v="42421.366770833331" u="1"/>
        <n v="42496.336111111108" u="1"/>
        <n v="42790.035879629628" u="1"/>
        <n v="42200.791666666664" u="1"/>
        <n v="42834.149953703702" u="1"/>
        <n v="40452.999305555553" u="1"/>
        <n v="41004.082638888889" u="1"/>
        <n v="41846.083333333328" u="1"/>
        <n v="42435.788553240738" u="1"/>
        <n v="41026.708333333328" u="1"/>
        <n v="41128.500694444439" u="1"/>
        <n v="42037.571770833332" u="1"/>
        <n v="40954.44253472222" u="1"/>
        <n v="41867.69736111111" u="1"/>
        <n v="41948.65179398148" u="1"/>
        <n v="41977.832858796297" u="1"/>
        <n v="42064.431435185186" u="1"/>
        <n v="42492.749999999993" u="1"/>
        <n v="41858.45612268518" u="1"/>
        <n v="41858.759583333333" u="1"/>
        <n v="42156.737499999996" u="1"/>
        <n v="41822.916666666664" u="1"/>
        <n v="42202.608090277768" u="1"/>
        <n v="42467.714745370373" u="1"/>
        <n v="42744.999999999993" u="1"/>
        <n v="42597.322824074072" u="1"/>
        <n v="41972.458333333336" u="1"/>
        <n v="42155.186805555553" u="1"/>
        <n v="42565.6011574074" u="1"/>
        <n v="41761.312615740739" u="1"/>
        <n v="41978.562835648147" u="1"/>
        <n v="42430.790972222218" u="1"/>
        <n v="42494.960185185184" u="1"/>
        <n v="40098.665972222218" u="1"/>
        <n v="40591.678553240738" u="1"/>
        <n v="41040.411979166667" u="1"/>
        <n v="41133.483159722222" u="1"/>
        <n v="41533.645902777775" u="1"/>
        <n v="42076.082638888889" u="1"/>
        <n v="41151.481770833328" u="1"/>
        <n v="42287.833333333336" u="1"/>
        <n v="42434.037835648145" u="1"/>
        <n v="42476.895185185182" u="1"/>
        <n v="40224" u="1"/>
        <n v="42425.100706018515" u="1"/>
        <n v="42550.639050925929" u="1"/>
        <n v="42195.462175925924" u="1"/>
        <n v="42762.579189814809" u="1"/>
        <n v="42267.587453703702" u="1"/>
        <n v="42043.707280092589" u="1"/>
        <n v="42160.28328703704" u="1"/>
        <n v="41530.539120370369" u="1"/>
        <n v="41609.667847222219" u="1"/>
        <n v="42290.320474537039" u="1"/>
        <n v="42295.610289351847" u="1"/>
        <n v="41298.568402777775" u="1"/>
        <n v="41486.613194444442" u="1"/>
        <n v="42008.768055555549" u="1"/>
        <n v="41572.750115740739" u="1"/>
        <n v="42580.770138888889" u="1"/>
        <n v="42043.610289351847" u="1"/>
        <n v="42012.678946759253" u="1"/>
        <n v="42645.544976851852" u="1"/>
        <n v="41754.568206018514" u="1"/>
        <n v="42052.374999999993" u="1"/>
        <n v="42723.124305555553" u="1"/>
        <n v="41172.99082175926" u="1"/>
        <n v="42643.957638888889" u="1"/>
        <n v="40951.941134259258" u="1"/>
        <n v="41974.749548611107" u="1"/>
        <n v="42367.624999999993" u="1"/>
        <n v="42581.753356481473" u="1"/>
        <n v="41137.640810185185" u="1"/>
        <n v="41322.601030092592" u="1"/>
        <n v="41032.750300925924" u="1"/>
        <n v="41985.809155092589" u="1"/>
        <n v="42282.580567129626" u="1"/>
        <n v="42493.749999999993" u="1"/>
        <n v="42237.283055555548" u="1"/>
        <n v="42601.458912037029" u="1"/>
        <n v="42225.458333333336" u="1"/>
        <n v="42367.749999999993" u="1"/>
        <n v="42619.874999999993" u="1"/>
        <n v="42265.957638888889" u="1"/>
        <n v="42774.694849537038" u="1"/>
        <n v="41027.958333333328" u="1"/>
        <n v="41375.834340277775" u="1"/>
        <n v="42588.691064814811" u="1"/>
        <n v="42745.999999999993" u="1"/>
        <n v="41876.65148148148" u="1"/>
        <n v="41061.744722222218" u="1"/>
        <n v="42481.733888888884" u="1"/>
        <n v="42660.468055555553" u="1"/>
        <n v="42203.082638888889" u="1"/>
        <n v="42477.770833333336" u="1"/>
        <n v="41850.851759259262" u="1"/>
        <n v="42178.874999999993" u="1"/>
        <n v="42301.879432870373" u="1"/>
        <n v="41824.957638888889" u="1"/>
        <n v="40805.396087962959" u="1"/>
        <n v="41676.58388888889" u="1"/>
        <n v="41882.457465277774" u="1"/>
        <n v="42305.124999999993" u="1"/>
        <n v="42643.666666666664" u="1"/>
        <n v="42329.508506944439" u="1"/>
        <n v="42432.040972222218" u="1"/>
        <n v="42628.409085648142" u="1"/>
        <n v="42384.443171296291" u="1"/>
        <n v="42678.337777777771" u="1"/>
        <n v="41599.532164351847" u="1"/>
        <n v="42009.643055555549" u="1"/>
        <n v="42418.634953703695" u="1"/>
        <n v="42718.534270833326" u="1"/>
        <n v="41026.688888888886" u="1"/>
        <n v="41847.833333333328" u="1"/>
        <n v="42162.958333333336" u="1"/>
        <n v="42099.958333333336" u="1"/>
        <n v="42462.129826388882" u="1"/>
        <n v="41947.565069444441" u="1"/>
        <n v="42535.696527777771" u="1"/>
        <n v="42796.492488425924" u="1"/>
        <n v="41965.342986111107" u="1"/>
        <n v="42777.298356481479" u="1"/>
        <n v="41855.612233796295" u="1"/>
        <n v="42616.487372685187" u="1"/>
        <n v="40606.331331018519" u="1"/>
        <n v="41387.000833333332" u="1"/>
        <n v="40797.345833333333" u="1"/>
        <n v="41941.748506944445" u="1"/>
        <n v="42223.5155787037" u="1"/>
        <n v="42706.775497685179" u="1"/>
        <n v="41934.442245370366" u="1"/>
        <n v="42199.606006944443" u="1"/>
        <n v="42715.472314814811" u="1"/>
        <n v="40603.625" u="1"/>
        <n v="41829.121979166666" u="1"/>
        <n v="41975.054918981477" u="1"/>
        <n v="41991.418564814812" u="1"/>
        <n v="42328.916666666664" u="1"/>
        <n v="42699.703506944446" u="1"/>
        <n v="41914.539259259262" u="1"/>
        <n v="41950.791666666664" u="1"/>
        <n v="42202.916666666664" u="1"/>
        <n v="41343.958333333328" u="1"/>
        <n v="41645.330324074072" u="1"/>
        <n v="41874.563460648147" u="1"/>
        <n v="42139.916666666664" u="1"/>
        <n v="42223.961712962955" u="1"/>
        <n v="41032.479999999996" u="1"/>
        <n v="42211.555081018516" u="1"/>
        <n v="42494.749999999993" u="1"/>
        <n v="42799.700115740743" u="1"/>
        <n v="42010.573460648149" u="1"/>
        <n v="42208.351099537038" u="1"/>
        <n v="42500.261805555558" u="1"/>
        <n v="42163.458333333336" u="1"/>
        <n v="42293.483240740738" u="1"/>
        <n v="42662.120451388888" u="1"/>
        <n v="42242.749999999993" u="1"/>
        <n v="41343.735046296293" u="1"/>
        <n v="42445.1480324074" u="1"/>
        <n v="41778.999305555553" u="1"/>
        <n v="41989.910752314812" u="1"/>
        <n v="42330.082638888889" u="1"/>
        <n v="40376.207638888889" u="1"/>
        <n v="41954.465694444443" u="1"/>
        <n v="42542.837465277778" u="1"/>
        <n v="42353.756643518522" u="1"/>
        <n v="42556.665902777771" u="1"/>
        <n v="41400.999305555553" u="1"/>
        <n v="41788.534722222219" u="1"/>
        <n v="41826.563263888886" u="1"/>
        <n v="42094.343055555553" u="1"/>
        <n v="42771.488888888889" u="1"/>
        <n v="40761.402037037034" u="1"/>
        <n v="42251.583449074074" u="1"/>
        <n v="42337.372731481482" u="1"/>
        <n v="42607.244398148141" u="1"/>
        <n v="41763.082638888889" u="1"/>
        <n v="41994.154409722221" u="1"/>
        <n v="42688.301412037035" u="1"/>
        <n v="42077.416666666664" u="1"/>
        <n v="42707.791666666664" u="1"/>
        <n v="40816.916666666664" u="1"/>
        <n v="41829.315925925926" u="1"/>
        <n v="42283.749305555553" u="1"/>
        <n v="41748.315370370365" u="1"/>
        <n v="40392.874305555553" u="1"/>
        <n v="42101.083333333336" u="1"/>
        <n v="42495.499999999993" u="1"/>
        <n v="42094.749305555553" u="1"/>
        <n v="42463.476168981484" u="1"/>
        <n v="41159.734537037039" u="1"/>
        <n v="42166.558842592589" u="1"/>
        <n v="42231.55027777778" u="1"/>
        <n v="42708.041666666664" u="1"/>
        <n v="42710.765671296293" u="1"/>
        <n v="42761.851944444446" u="1"/>
        <n v="41888.666666666664" u="1"/>
        <n v="42725.124305555553" u="1"/>
        <n v="41977.793761574074" u="1"/>
        <n v="40329.999305555553" u="1"/>
        <n v="41066.738136574073" u="1"/>
        <n v="42128.687199074069" u="1"/>
        <n v="42738.794548611106" u="1"/>
        <n v="40818.082638888889" u="1"/>
        <n v="41821.785081018512" u="1"/>
        <n v="42104.727407407401" u="1"/>
        <n v="42454.650462962956" u="1"/>
        <n v="40755.082638888889" u="1"/>
        <n v="42140.916666666664" u="1"/>
        <n v="42645.166666666664" u="1"/>
        <n v="42668.583333333336" u="1"/>
        <n v="42696.644756944443" u="1"/>
        <n v="42117.562499999993" u="1"/>
        <n v="42016.041701388887" u="1"/>
        <n v="42094.999305555553" u="1"/>
        <n v="42538.373078703698" u="1"/>
        <n v="42110.269166666665" u="1"/>
        <n v="42369.749999999993" u="1"/>
        <n v="42583.082638888889" u="1"/>
        <n v="42140.219444444439" u="1"/>
        <n v="42204.957638888889" u="1"/>
        <n v="42528.67083333333" u="1"/>
        <n v="42843.592812499999" u="1"/>
        <n v="41912.458333333328" u="1"/>
        <n v="42818.666180555556" u="1"/>
        <n v="41969.124305555553" u="1"/>
        <n v="42104.022847222215" u="1"/>
        <n v="42447.639027777775" u="1"/>
        <n v="40512.446932870364" u="1"/>
        <n v="40966.470173611109" u="1"/>
        <n v="41763.041666666664" u="1"/>
        <n v="41826.4837037037" u="1"/>
        <n v="42145.539212962954" u="1"/>
        <n v="42357.625914351847" u="1"/>
        <n v="42794.958333333336" u="1"/>
        <n v="42158.41978009259" u="1"/>
        <n v="41431.357534722221" u="1"/>
        <n v="41874.383668981478" u="1"/>
        <n v="41918.466493055552" u="1"/>
        <n v="42219.977708333325" u="1"/>
        <n v="41917.575729166667" u="1"/>
        <n v="42505.472916666658" u="1"/>
        <n v="42652.228078703702" u="1"/>
        <n v="41848.494942129626" u="1"/>
        <n v="41884.394317129627" u="1"/>
        <n v="41945.270543981482" u="1"/>
        <n v="42292.640717592592" u="1"/>
        <n v="41952.291666666664" u="1"/>
        <n v="41969.343055555553" u="1"/>
        <n v="42155.124849537031" u="1"/>
        <n v="41865.875" u="1"/>
        <n v="41963.749131944445" u="1"/>
        <n v="41833.248993055553" u="1"/>
        <n v="41764.068414351852" u="1"/>
        <n v="41845.718773148146" u="1"/>
        <n v="42141.541666666664" u="1"/>
        <n v="41069.201122685183" u="1"/>
        <n v="41903.617106481477" u="1"/>
        <n v="41951.208865740737" u="1"/>
        <n v="42078.541666666664" u="1"/>
        <n v="42038.958333333336" u="1"/>
        <n v="42194.700196759259" u="1"/>
        <n v="42313.772824074076" u="1"/>
        <n v="42625.274872685179" u="1"/>
        <n v="41912.958333333328" u="1"/>
        <n v="41975.958333333336" u="1"/>
        <n v="42791.167905092596" u="1"/>
        <n v="42840.446145833332" u="1"/>
        <n v="42246.019444444442" u="1"/>
        <n v="42263.026006944441" u="1"/>
        <n v="42264.416562499995" u="1"/>
        <n v="42488.985972222225" u="1"/>
        <n v="41891.316504629627" u="1"/>
        <n v="42823.772349537037" u="1"/>
        <n v="41955.680555555555" u="1"/>
        <n v="42323.756319444445" u="1"/>
        <n v="41342.779363425921" u="1"/>
        <n v="42646.957638888889" u="1"/>
        <n v="42795.583333333336" u="1"/>
        <n v="42118.703020833331" u="1"/>
        <n v="42442.656527777777" u="1"/>
        <n v="42798.217037037037" u="1"/>
        <n v="40657.751597222217" u="1"/>
        <n v="41851.490266203698" u="1"/>
        <n v="41872.947395833333" u="1"/>
        <n v="41159.118749999994" u="1"/>
        <n v="41889.916666666664" u="1"/>
        <n v="42056.479120370372" u="1"/>
        <n v="42401.788668981484" u="1"/>
        <n v="42700.436006944445" u="1"/>
        <n v="41880.991817129623" u="1"/>
        <n v="42067.582905092589" u="1"/>
        <n v="42181.749999999993" u="1"/>
        <n v="42593.972384259258" u="1"/>
        <n v="42685.999999999993" u="1"/>
        <n v="42814.54684027777" u="1"/>
        <n v="41768.656469907408" u="1"/>
        <n v="41960.808935185189" u="1"/>
        <n v="41964.24114583333" u="1"/>
        <n v="42249.742395833331" u="1"/>
        <n v="42656.541979166665" u="1"/>
        <n v="40252.082638888889" u="1"/>
        <n v="41962.578379629624" u="1"/>
        <n v="42206.082638888889" u="1"/>
        <n v="42494.750578703701" u="1"/>
        <n v="42012.361805555549" u="1"/>
        <n v="42330.419224537036" u="1"/>
        <n v="42082.585300925923" u="1"/>
        <n v="42103.852337962955" u="1"/>
        <n v="41425.5" u="1"/>
        <n v="42232.069861111107" u="1"/>
        <n v="42411.765474537031" u="1"/>
        <n v="42480.674490740734" u="1"/>
        <n v="42835.635416666664" u="1"/>
        <n v="40599.817476851851" u="1"/>
        <n v="42771.542280092595" u="1"/>
        <n v="41650.668344907404" u="1"/>
        <n v="42480.958333333336" u="1"/>
        <n v="42656.425370370365" u="1"/>
        <n v="41029.437592592592" u="1"/>
        <n v="41133.916666666664" u="1"/>
        <n v="41342.672442129624" u="1"/>
        <n v="41854.450046296297" u="1"/>
        <n v="42475.477777777771" u="1"/>
        <n v="42566.398680555554" u="1"/>
        <n v="41358.566249999996" u="1"/>
        <n v="41398.351956018516" u="1"/>
        <n v="42126.336215277777" u="1"/>
        <n v="42102.958333333336" u="1"/>
        <n v="42411.749305555553" u="1"/>
        <n v="42186.302060185182" u="1"/>
        <n v="41283.158969907403" u="1"/>
        <n v="41188.785590277774" u="1"/>
        <n v="42056.249999999993" u="1"/>
        <n v="42079.666666666664" u="1"/>
        <n v="42819.343310185184" u="1"/>
        <n v="41552" u="1"/>
        <n v="42172.295162037037" u="1"/>
        <n v="42541.153715277782" u="1"/>
        <n v="40520.999305555553" u="1"/>
        <n v="41546.21598379629" u="1"/>
        <n v="42226.800069444442" u="1"/>
        <n v="42497.373055555552" u="1"/>
        <n v="42727.124305555553" u="1"/>
        <n v="41556.227280092593" u="1"/>
        <n v="42411.999305555553" u="1"/>
        <n v="40035.601388888885" u="1"/>
        <n v="41810.709027777775" u="1"/>
        <n v="42205.916666666664" u="1"/>
        <n v="40989.658333333333" u="1"/>
        <n v="41182.803495370368" u="1"/>
        <n v="41899.664351851847" u="1"/>
        <n v="42062.617430555554" u="1"/>
        <n v="42256.730081018519" u="1"/>
        <n v="40338.583333333328" u="1"/>
        <n v="40724.430127314808" u="1"/>
        <n v="41386.666666666664" u="1"/>
        <n v="41146.549791666665" u="1"/>
        <n v="42285.124918981477" u="1"/>
        <n v="42549.195543981477" u="1"/>
        <n v="42683.765416666669" u="1"/>
        <n v="42200.238680555551" u="1"/>
        <n v="42218.605196759258" u="1"/>
        <n v="41932.4140625" u="1"/>
        <n v="42481.708333333336" u="1"/>
        <n v="41748.900011574071" u="1"/>
        <n v="42418.708333333336" u="1"/>
        <n v="41972.975868055553" u="1"/>
        <n v="41978.518923611111" u="1"/>
        <n v="42069.996527777774" u="1"/>
        <n v="42292.708333333336" u="1"/>
        <n v="42583.335810185185" u="1"/>
        <n v="41740.385949074072" u="1"/>
        <n v="40156.558333333334" u="1"/>
        <n v="40678.54960648148" u="1"/>
        <n v="41173.609884259255" u="1"/>
        <n v="41931.476527777777" u="1"/>
        <n v="42202.549305555549" u="1"/>
        <n v="41290.564780092594" u="1"/>
        <n v="42535.57916666667" u="1"/>
        <n v="40727.29011574074" u="1"/>
        <n v="41602.326307870368" u="1"/>
        <n v="41706.716377314813" u="1"/>
        <n v="41817.711388888885" u="1"/>
        <n v="41987.548506944448" u="1"/>
        <n v="42234.667534722219" u="1"/>
        <n v="42642.977083333331" u="1"/>
        <n v="41102.53162037037" u="1"/>
        <n v="42016.658240740733" u="1"/>
        <n v="42291.896446759252" u="1"/>
        <n v="42491.658634259256" u="1"/>
        <n v="41741.875" u="1"/>
        <n v="42808.747916666667" u="1"/>
        <n v="41851.833333333328" u="1"/>
        <n v="41931" u="1"/>
        <n v="42032.609155092585" u="1"/>
        <n v="42080.541666666664" u="1"/>
        <n v="42235.442986111106" u="1"/>
        <n v="40618.276412037034" u="1"/>
        <n v="41110.751909722218" u="1"/>
        <n v="42584.854166666664" u="1"/>
        <n v="42733.877719907403" u="1"/>
        <n v="40793.996041666665" u="1"/>
        <n v="41404.848888888882" u="1"/>
        <n v="42131.215208333328" u="1"/>
        <n v="40728.619675925926" u="1"/>
        <n v="41932.040972222218" u="1"/>
        <n v="41269.627916666665" u="1"/>
        <n v="41860.515277777777" u="1"/>
        <n v="42122.923136574071" u="1"/>
        <n v="42294.459664351853" u="1"/>
        <n v="42340.666261574072" u="1"/>
        <n v="42076.924305555549" u="1"/>
        <n v="42217.725624999999" u="1"/>
        <n v="41852.083333333328" u="1"/>
        <n v="42248.97206018518" u="1"/>
        <n v="42351.074768518512" u="1"/>
        <n v="41109.66910879629" u="1"/>
        <n v="42593.061527777776" u="1"/>
        <n v="41617.040972222218" u="1"/>
        <n v="41702.666666666664" u="1"/>
        <n v="42565.283946759257" u="1"/>
        <n v="42705.00440972222" u="1"/>
        <n v="40143.999305555553" u="1"/>
        <n v="42169.317233796297" u="1"/>
        <n v="42375.651817129627" u="1"/>
        <n v="42605.132152777776" u="1"/>
        <n v="42628.662187499998" u="1"/>
        <n v="42039.765613425923" u="1"/>
        <n v="41049.915972222218" u="1"/>
        <n v="41979.748252314814" u="1"/>
        <n v="41736.509513888886" u="1"/>
        <n v="42309.749999999993" u="1"/>
        <n v="42700.597372685181" u="1"/>
        <n v="42816.440162037034" u="1"/>
        <n v="41807.528726851851" u="1"/>
        <n v="41919.959120370368" u="1"/>
        <n v="42410.488009259258" u="1"/>
        <n v="42511.168263888881" u="1"/>
        <n v="40765.088888888888" u="1"/>
        <n v="41845.999305555553" u="1"/>
        <n v="41865.743449074071" u="1"/>
        <n v="41878.827037037037" u="1"/>
        <n v="42143.421168981477" u="1"/>
        <n v="42310.96943287037" u="1"/>
        <n v="42028.956006944441" u="1"/>
        <n v="41789.458333333328" u="1"/>
        <n v="42496.63721064815" u="1"/>
        <n v="42487.415590277778" u="1"/>
        <n v="42723.979548611103" u="1"/>
        <n v="41600.458333333328" u="1"/>
        <n v="41859.370833333334" u="1"/>
        <n v="40672.040972222218" u="1"/>
        <n v="41217.586643518516" u="1"/>
        <n v="42356.833333333336" u="1"/>
        <n v="40465.958333333328" u="1"/>
        <n v="41956.638043981475" u="1"/>
        <n v="40832.756261574068" u="1"/>
        <n v="41398.375393518516" u="1"/>
        <n v="42113.42282407407" u="1"/>
        <n v="42238.2971412037" u="1"/>
        <n v="42040.613900462959" u="1"/>
        <n v="42310.124999999993" u="1"/>
        <n v="42494.624212962961" u="1"/>
        <n v="40971.110729166663" u="1"/>
        <n v="42293.958333333336" u="1"/>
        <n v="42139.617812499993" u="1"/>
        <n v="42363.504872685182" u="1"/>
        <n v="41770.285324074073" u="1"/>
        <n v="42637.844780092586" u="1"/>
        <n v="41958.714398148142" u="1"/>
        <n v="41356.305127314808" u="1"/>
        <n v="41726.833333333328" u="1"/>
        <n v="42051.861655092587" u="1"/>
        <n v="41917.594594907401" u="1"/>
        <n v="41754.672766203701" u="1"/>
        <n v="41765.796168981477" u="1"/>
        <n v="41822.412569444445" u="1"/>
        <n v="41131.697777777779" u="1"/>
        <n v="42117.286944444444" u="1"/>
        <n v="42145.127025462956" u="1"/>
        <n v="42532.599293981482" u="1"/>
        <n v="42228.022673611107" u="1"/>
        <n v="41833.484456018516" u="1"/>
        <n v="42085.722824074073" u="1"/>
        <n v="42180.253749999996" u="1"/>
        <n v="42336.867407407401" u="1"/>
        <n v="42124.458923611113" u="1"/>
        <n v="42207.916666666664" u="1"/>
        <n v="42586.957638888889" u="1"/>
        <n v="42672.583333333336" u="1"/>
        <n v="42086.940960648142" u="1"/>
        <n v="42414.472592592596" u="1"/>
        <n v="42460.957638888889" u="1"/>
        <n v="42663.633275462962" u="1"/>
        <n v="42127.959027777775" u="1"/>
        <n v="42735.556180555555" u="1"/>
        <n v="42158.339062499996" u="1"/>
        <n v="40924" u="1"/>
        <n v="42305.523333333331" u="1"/>
        <n v="42833.329224537032" u="1"/>
        <n v="42461.082638888889" u="1"/>
        <n v="42193.428495370368" u="1"/>
        <n v="40967.854143518518" u="1"/>
        <n v="42211.459004629629" u="1"/>
        <n v="41629.647349537037" u="1"/>
        <n v="42224.440011574072" u="1"/>
        <n v="42152.977465277778" u="1"/>
        <n v="41754.874050925922" u="1"/>
        <n v="42042.696053240739" u="1"/>
        <n v="42729.428171296291" u="1"/>
        <n v="42819.939583333333" u="1"/>
        <n v="41743.75" u="1"/>
        <n v="42006.284155092588" u="1"/>
        <n v="42182.560486111113" u="1"/>
        <n v="42836.655613425923" u="1"/>
        <n v="42050.443055555552" u="1"/>
        <n v="42105.599062499998" u="1"/>
        <n v="42051.092858796292" u="1"/>
        <n v="42240.231435185182" u="1"/>
        <n v="42685.299224537033" u="1"/>
        <n v="41617.875648148147" u="1"/>
        <n v="41790.770833333328" u="1"/>
        <n v="41870.822222222218" u="1"/>
        <n v="42098.40552083333" u="1"/>
        <n v="42713.410868055551" u="1"/>
        <n v="41834.442870370367" u="1"/>
        <n v="41230.845416666663" u="1"/>
        <n v="42015.90039351851" u="1"/>
        <n v="41074.957638888889" u="1"/>
        <n v="41813.459027777775" u="1"/>
        <n v="42004.681944444441" u="1"/>
        <n v="42749.833101851851" u="1"/>
        <n v="42792.999305555553" u="1"/>
        <n v="41355.27575231481" u="1"/>
        <n v="41790.958333333328" u="1"/>
        <n v="42090.433935185189" u="1"/>
        <n v="42065.677777777775" u="1"/>
        <n v="40913.272916666661" u="1"/>
        <n v="41799.597395833334" u="1"/>
        <n v="42431.464039351849" u="1"/>
        <n v="42743.84606481481" u="1"/>
        <n v="41973.749305555553" u="1"/>
        <n v="42653.397800925923" u="1"/>
        <n v="42084.599050925921" u="1"/>
        <n v="42441.619953703703" u="1"/>
        <n v="42460.157592592594" u="1"/>
        <n v="42463.292384259257" u="1"/>
        <n v="42626.687499999993" u="1"/>
        <n v="41165.213217592594" u="1"/>
        <n v="41784.749305555553" u="1"/>
        <n v="42461.041666666664" u="1"/>
        <n v="40381.041666666664" u="1"/>
        <n v="41050.9375" u="1"/>
        <n v="42091.221666666665" u="1"/>
        <n v="42554.226215277777" u="1"/>
        <n v="42415.124305555553" u="1"/>
        <n v="42583.361805555549" u="1"/>
        <n v="42832.57335648148" u="1"/>
        <n v="41956.916666666664" u="1"/>
        <n v="42036.999305555553" u="1"/>
        <n v="41208.890196759254" u="1"/>
        <n v="41973.999305555553" u="1"/>
        <n v="41578.791666666664" u="1"/>
        <n v="41136.921817129631" u="1"/>
        <n v="41143.564050925925" u="1"/>
        <n v="41710.939699074072" u="1"/>
        <n v="42166.466863425921" u="1"/>
        <n v="42270.389884259253" u="1"/>
        <n v="41889.117164351846" u="1"/>
        <n v="42438.506481481476" u="1"/>
        <n v="42238.541921296295" u="1"/>
        <n v="42613.025000000001" u="1"/>
        <n v="41768.957638888889" u="1"/>
        <n v="42524.479166666664" u="1"/>
        <n v="42673.958333333336" u="1"/>
        <n v="42722.18072916667" u="1"/>
        <n v="41970.431516203702" u="1"/>
        <n v="42418.589918981481" u="1"/>
        <n v="40421.947222222218" u="1"/>
        <n v="41044.511423611111" u="1"/>
        <n v="41698.398136574069" u="1"/>
        <n v="41796.341458333329" u="1"/>
        <n v="42195.714525462965" u="1"/>
        <n v="42390.003692129627" u="1"/>
        <n v="42604.921724537031" u="1"/>
        <n v="42614.522233796299" u="1"/>
        <n v="40915.566076388888" u="1"/>
        <n v="42215.312754629624" u="1"/>
        <n v="42718.292453703696" u="1"/>
        <n v="42174.907847222225" u="1"/>
        <n v="42587.666666666664" u="1"/>
        <n v="42045.912280092591" u="1"/>
        <n v="42524.666666666664" u="1"/>
        <n v="42732.600868055553" u="1"/>
        <n v="42326.46466435185" u="1"/>
        <n v="41147.692395833328" u="1"/>
        <n v="42109.909722222219" u="1"/>
        <n v="42131.550254629627" u="1"/>
        <n v="41427.638506944444" u="1"/>
        <n v="41914.665995370371" u="1"/>
        <n v="42272.666666666664" u="1"/>
        <n v="42800.333333333336" u="1"/>
        <n v="42146.666666666664" u="1"/>
        <n v="42047.634953703695" u="1"/>
        <n v="41174.892361111109" u="1"/>
        <n v="41907.932164351849" u="1"/>
        <n v="42635.500243055554" u="1"/>
        <n v="41359.788784722223" u="1"/>
        <n v="42210.707638888889" u="1"/>
        <n v="42428.753576388881" u="1"/>
        <n v="41768.666666666664" u="1"/>
        <n v="41863.930162037032" u="1"/>
        <n v="41973.623622685183" u="1"/>
        <n v="42160.575277777774" u="1"/>
        <n v="41076.207638888889" u="1"/>
        <n v="41711.986469907402" u="1"/>
        <n v="41893.318993055553" u="1"/>
        <n v="41898.703854166662" u="1"/>
        <n v="41696.63449074074" u="1"/>
        <n v="42383.923310185179" u="1"/>
        <n v="41279.817569444444" u="1"/>
        <n v="42353.124305555553" u="1"/>
        <n v="42548.583333333336" u="1"/>
        <n v="42233.458333333336" u="1"/>
        <n v="42522.776724537034" u="1"/>
        <n v="41875.759826388887" u="1"/>
        <n v="42236.503472222219" u="1"/>
        <n v="42334.66274305556" u="1"/>
        <n v="42459.599560185183" u="1"/>
        <n v="42810.692476851851" u="1"/>
        <n v="41333.385590277772" u="1"/>
        <n v="41374.454525462963" u="1"/>
        <n v="42062.507812499993" u="1"/>
        <n v="42123.749999999993" u="1"/>
        <n v="42188.557384259257" u="1"/>
        <n v="41104.013229166667" u="1"/>
        <n v="41855.458333333328" u="1"/>
        <n v="42107.583333333336" u="1"/>
        <n v="41049.841736111113" u="1"/>
        <n v="42079.583761574067" u="1"/>
        <n v="42588.541666666664" u="1"/>
        <n v="41007.988067129627" u="1"/>
        <n v="41851.910162037035" u="1"/>
        <n v="41868.007638888885" u="1"/>
        <n v="42305.838356481479" u="1"/>
        <n v="42733.709490740737" u="1"/>
        <n v="41052.436851851846" u="1"/>
        <n v="41589.388287037036" u="1"/>
        <n v="41972.486712962964" u="1"/>
        <n v="42040.466180555559" u="1"/>
        <n v="41997.999999999993" u="1"/>
        <n v="42064.836111111108" u="1"/>
        <n v="41352.487673611111" u="1"/>
        <n v="42175.93844907407" u="1"/>
        <n v="41998.124999999993" u="1"/>
        <n v="42112.494467592587" u="1"/>
        <n v="40926.625" u="1"/>
        <n v="40986.786979166667" u="1"/>
        <n v="42206.210706018515" u="1"/>
        <n v="42544.643749999996" u="1"/>
        <n v="42588.916666666664" u="1"/>
        <n v="42707.420312499999" u="1"/>
        <n v="41543.240949074068" u="1"/>
        <n v="42400.707638888889" u="1"/>
        <n v="42745.480104166665" u="1"/>
        <n v="41638.043437499997" u="1"/>
        <n v="40926.75" u="1"/>
        <n v="42272.981724537036" u="1"/>
        <n v="42319.896527777775" u="1"/>
        <n v="42107.512407407405" u="1"/>
        <n v="40702.521539351852" u="1"/>
        <n v="42157.89671296296" u="1"/>
        <n v="42271.589872685181" u="1"/>
        <n v="40147.999305555553" u="1"/>
        <n v="41832.791666666664" u="1"/>
        <n v="42179.732083333329" u="1"/>
        <n v="42615.642048611109" u="1"/>
        <n v="40971.444039351853" u="1"/>
        <n v="41411.297442129624" u="1"/>
        <n v="41867.779166666667" u="1"/>
        <n v="40211.124305555553" u="1"/>
        <n v="42173.252789351849" u="1"/>
        <n v="42211.957638888889" u="1"/>
        <n v="40761.416666666664" u="1"/>
        <n v="41640.018055555556" u="1"/>
        <n v="41773.752777777772" u="1"/>
        <n v="41786.999305555553" u="1"/>
        <n v="40422.875" u="1"/>
        <n v="41400.49387731481" u="1"/>
        <n v="41868.441249999996" u="1"/>
        <n v="42568.53456018518" u="1"/>
        <n v="41057.44667824074" u="1"/>
        <n v="42061.812499999993" u="1"/>
        <n v="42394.583726851844" u="1"/>
        <n v="41770.957638888889" u="1"/>
        <n v="42526.320972222216" u="1"/>
        <n v="41199.637256944443" u="1"/>
        <n v="42574.916863425926" u="1"/>
        <n v="42114.559594907405" u="1"/>
        <n v="42171.770833333336" u="1"/>
        <n v="42042.559965277782" u="1"/>
        <n v="42383.553425925922" u="1"/>
        <n v="40343.958333333328" u="1"/>
        <n v="42148.416666666664" u="1"/>
        <n v="41455.957638888889" u="1"/>
        <n v="41054.384722222218" u="1"/>
        <n v="42144.617199074077" u="1"/>
        <n v="42211.541666666664" u="1"/>
        <n v="42347.60188657407" u="1"/>
        <n v="42063.37568287037" u="1"/>
        <n v="42252.943368055552" u="1"/>
        <n v="42207.924305555549" u="1"/>
        <n v="42738.460243055553" u="1"/>
        <n v="42399.615763888891" u="1"/>
        <n v="42327.002326388887" u="1"/>
        <n v="42540.131944444445" u="1"/>
        <n v="42716.041666666664" u="1"/>
        <n v="41898.221458333333" u="1"/>
        <n v="42251.499999999993" u="1"/>
        <n v="42354.999305555553" u="1"/>
        <n v="42653.957638888889" u="1"/>
        <n v="42168.484293981477" u="1"/>
        <n v="40749.076388888883" u="1"/>
        <n v="41418.371342592589" u="1"/>
        <n v="42598.547094907401" u="1"/>
        <n v="41976.430972222217" u="1"/>
        <n v="42737.970138888886" u="1"/>
        <n v="42775.094988425924" u="1"/>
        <n v="41425.404745370368" u="1"/>
        <n v="42098.638391203705" u="1"/>
        <n v="42195.026921296296" u="1"/>
        <n v="42275.957638888889" u="1"/>
        <n v="42211.029351851852" u="1"/>
        <n v="42808.350532407399" u="1"/>
        <n v="41817.009895833333" u="1"/>
        <n v="42149.957638888889" u="1"/>
        <n v="42510.271527777775" u="1"/>
        <n v="42532.36078703704" u="1"/>
        <n v="42549.488252314812" u="1"/>
        <n v="42086.957638888889" u="1"/>
        <n v="42247.073344907411" u="1"/>
        <n v="42020.298043981478" u="1"/>
        <n v="40719.362534722219" u="1"/>
        <n v="41201.750659722216" u="1"/>
        <n v="42522.695833333331" u="1"/>
        <n v="41598.999305555553" u="1"/>
        <n v="42020.790300925924" u="1"/>
        <n v="42440.999999999993" u="1"/>
        <n v="42754.456840277773" u="1"/>
        <n v="41462.350486111107" u="1"/>
        <n v="41872.701689814814" u="1"/>
        <n v="42432.872164351851" u="1"/>
        <n v="41250.72479166666" u="1"/>
        <n v="41684.625" u="1"/>
        <n v="42052.719085648147" u="1"/>
        <n v="42083.454293981478" u="1"/>
        <n v="42305.620833333327" u="1"/>
        <n v="41839.651967592588" u="1"/>
        <n v="42134.603067129625" u="1"/>
        <n v="41306.5" u="1"/>
        <n v="41810.75" u="1"/>
        <n v="42131.828194444439" u="1"/>
        <n v="41334.542453703703" u="1"/>
        <n v="41747.75" u="1"/>
        <n v="42056.712094907409" u="1"/>
        <n v="42238.607557870368" u="1"/>
        <n v="42306.695" u="1"/>
        <n v="42348.717199074068" u="1"/>
        <n v="41003.490451388883" u="1"/>
        <n v="42401.541666666664" u="1"/>
        <n v="41709.082638888889" u="1"/>
        <n v="41850.26284722222" u="1"/>
        <n v="40968.999305555553" u="1"/>
        <n v="42063.124999999993" u="1"/>
        <n v="42413.725659722222" u="1"/>
        <n v="42587.79609953703" u="1"/>
        <n v="41880.57304398148" u="1"/>
        <n v="42086.541666666664" u="1"/>
        <n v="42498.529131944444" u="1"/>
        <n v="42551.208333333336" u="1"/>
        <n v="42020.229710648149" u="1"/>
        <n v="42198.629166666658" u="1"/>
        <n v="42338.729166666664" u="1"/>
        <n v="41279.54075231481" u="1"/>
        <n v="41386.333043981482" u="1"/>
        <n v="41961.792349537034" u="1"/>
        <n v="42338.791666666664" u="1"/>
        <n v="42460.51222222222" u="1"/>
        <n v="42786.159745370365" u="1"/>
        <n v="42047.083333333336" u="1"/>
        <n v="42167.412685185183" u="1"/>
        <n v="42450.499629629623" u="1"/>
        <n v="42600.788090277776" u="1"/>
        <n v="41858.083333333328" u="1"/>
        <n v="42229.9374537037" u="1"/>
        <n v="41117.875" u="1"/>
        <n v="41553.639699074076" u="1"/>
        <n v="42169.964918981481" u="1"/>
        <n v="41811.25" u="1"/>
        <n v="42361.637407407405" u="1"/>
        <n v="41456.541666666664" u="1"/>
        <n v="41960.791666666664" u="1"/>
        <n v="42292.999305555553" u="1"/>
        <n v="42063.499999999993" u="1"/>
        <n v="42278.418680555551" u="1"/>
        <n v="40736.089108796295" u="1"/>
        <n v="41859.825624999998" u="1"/>
        <n v="42103.999305555553" u="1"/>
        <n v="42597.631736111107" u="1"/>
        <n v="42650.424305555549" u="1"/>
        <n v="40933.784629629627" u="1"/>
        <n v="41742.554340277777" u="1"/>
        <n v="41847.387094907404" u="1"/>
        <n v="42302.800891203697" u="1"/>
        <n v="42322.084027777775" u="1"/>
        <n v="42527.800057870372" u="1"/>
        <n v="42820.790972222218" u="1"/>
        <n v="41897.916666666664" u="1"/>
        <n v="42571.800763888888" u="1"/>
        <n v="40361.75" u="1"/>
        <n v="41614.765277777777" u="1"/>
        <n v="41764.679594907408" u="1"/>
        <n v="42407.803472222215" u="1"/>
        <n v="42185.705474537033" u="1"/>
        <n v="42415.494016203702" u="1"/>
        <n v="42783.461805555555" u="1"/>
        <n v="40985.797858796293" u="1"/>
        <n v="41800.147916666661" u="1"/>
        <n v="42067.390624999993" u="1"/>
        <n v="41015.666666666664" u="1"/>
        <n v="41958.998067129629" u="1"/>
        <n v="42718.457638888889" u="1"/>
        <n v="42058.862986111104" u="1"/>
        <n v="42236.554884259262" u="1"/>
        <n v="42644.415706018517" u="1"/>
        <n v="42662.908518518518" u="1"/>
        <n v="41982.950520833336" u="1"/>
        <n v="42321.636805555558" u="1"/>
        <n v="42615.083333333336" u="1"/>
        <n v="41899.004618055551" u="1"/>
        <n v="42834.645474537036" u="1"/>
        <n v="42208.07403935185" u="1"/>
        <n v="42410.717777777776" u="1"/>
        <n v="40796.9840625" u="1"/>
        <n v="41991.644745370366" u="1"/>
        <n v="42065.040972222218" u="1"/>
        <n v="42556.662997685176" u="1"/>
        <n v="42063.820891203701" u="1"/>
        <n v="42696.243587962956" u="1"/>
        <n v="42040.859189814808" u="1"/>
        <n v="42288.42155092593" u="1"/>
        <n v="41097.532534722224" u="1"/>
        <n v="42286.776458333326" u="1"/>
        <n v="41731.567129629628" u="1"/>
        <n v="41898.666666666664" u="1"/>
        <n v="41936.916550925926" u="1"/>
        <n v="41957.008333333331" u="1"/>
        <n v="41991.870185185187" u="1"/>
        <n v="41872.772546296292" u="1"/>
        <n v="40730.606365740736" u="1"/>
        <n v="40740.75" u="1"/>
        <n v="42176.36206018518" u="1"/>
        <n v="42592.957638888889" u="1"/>
        <n v="42505.749999999993" u="1"/>
        <n v="42599.295763888884" u="1"/>
        <n v="42171.861273148148" u="1"/>
        <n v="42357.124305555553" u="1"/>
        <n v="41146.554942129631" u="1"/>
        <n v="42718.291666666664" u="1"/>
        <n v="41807.678726851853" u="1"/>
        <n v="42675.813206018516" u="1"/>
        <n v="41835.916666666664" u="1"/>
        <n v="42111.458333333336" u="1"/>
        <n v="42214.957638888889" u="1"/>
        <n v="42795.53628472222" u="1"/>
        <n v="41978.461574074077" u="1"/>
        <n v="41857.688888888886" u="1"/>
        <n v="42539.605775462966" u="1"/>
        <n v="42735.499305555553" u="1"/>
        <n v="42465.961701388886" u="1"/>
        <n v="42615.833333333336" u="1"/>
        <n v="41015.813194444439" u="1"/>
        <n v="41858.306793981479" u="1"/>
        <n v="41899.957638888889" u="1"/>
        <n v="42308.456631944442" u="1"/>
        <n v="42834.782962962963" u="1"/>
        <n v="40878.418229166666" u="1"/>
        <n v="42316.715509259251" u="1"/>
        <n v="41981.76489583333" u="1"/>
        <n v="42696.040972222218" u="1"/>
        <n v="42496.095381944448" u="1"/>
        <n v="42552.958333333336" u="1"/>
        <n v="42104.962870370371" u="1"/>
        <n v="42823.530671296299" u="1"/>
        <n v="41061.613298611104" u="1"/>
        <n v="41933.868379629625" u="1"/>
        <n v="41733.708333333328" u="1"/>
        <n v="42071.427777777775" u="1"/>
        <n v="42277.541666666664" u="1"/>
        <n v="42459.632615740738" u="1"/>
        <n v="42573.654444444437" u="1"/>
        <n v="42024.594444444439" u="1"/>
        <n v="40866.704282407409" u="1"/>
        <n v="41977.249236111107" u="1"/>
        <n v="42391.499699074069" u="1"/>
        <n v="42655.791666666664" u="1"/>
        <n v="42616.208333333336" u="1"/>
        <n v="42075.534155092588" u="1"/>
        <n v="42152.457638888889" u="1"/>
        <n v="42477.568078703705" u="1"/>
        <n v="42656.707638888889" u="1"/>
        <n v="42161.425370370365" u="1"/>
        <n v="42368.493171296293" u="1"/>
        <n v="41467.70208333333" u="1"/>
        <n v="42452.387557870366" u="1"/>
        <n v="41690.658946759257" u="1"/>
        <n v="42796.74858796296" u="1"/>
        <n v="41098.880173611105" u="1"/>
        <n v="42277.791666666664" u="1"/>
        <n v="41622.873668981476" u="1"/>
        <n v="41676.646655092591" u="1"/>
        <n v="41680.723078703704" u="1"/>
        <n v="42139.720393518517" u="1"/>
        <n v="42186.698344907411" u="1"/>
        <n v="42088.791666666664" u="1"/>
        <n v="42195.590000000004" u="1"/>
        <n v="42275.066365740735" u="1"/>
        <n v="41883.631689814814" u="1"/>
        <n v="42194.685659722221" u="1"/>
        <n v="42236.62703703704" u="1"/>
        <n v="42322.32880787037" u="1"/>
        <n v="42422.83189814815" u="1"/>
        <n v="41055.874965277777" u="1"/>
        <n v="41120" u="1"/>
        <n v="42134.864629629628" u="1"/>
        <n v="42653.23359953703" u="1"/>
        <n v="40860.473692129628" u="1"/>
        <n v="42103.749236111107" u="1"/>
        <n v="42263.530231481483" u="1"/>
        <n v="42443.749999999993" u="1"/>
        <n v="42380.749999999993" u="1"/>
        <n v="42065.624999999993" u="1"/>
        <n v="42351.816782407412" u="1"/>
        <n v="42734.743437499994" u="1"/>
        <n v="42614.45826388889" u="1"/>
        <n v="42349.773831018516" u="1"/>
        <n v="42444.918564814812" u="1"/>
        <n v="41823.460428240738" u="1"/>
        <n v="42098.94498842593" u="1"/>
        <n v="42490.708333333336" u="1"/>
        <n v="41206.47657407407" u="1"/>
        <n v="41837.990185185183" u="1"/>
        <n v="42065.749999999993" u="1"/>
        <n v="41852.967372685183" u="1"/>
        <n v="42162.372152777774" u="1"/>
        <n v="42380.999999999993" u="1"/>
        <n v="41866.416921296295" u="1"/>
        <n v="42776.06172453703" u="1"/>
        <n v="42290.75950231481" u="1"/>
        <n v="42759.439444444441" u="1"/>
        <n v="42768.483900462961" u="1"/>
        <n v="41522.957638888889" u="1"/>
        <n v="41971.51390046296" u="1"/>
        <n v="42004.916006944441" u="1"/>
        <n v="42063.63721064815" u="1"/>
        <n v="41908.418854166666" u="1"/>
        <n v="42078.898888888885" u="1"/>
        <n v="42001.432280092595" u="1"/>
        <n v="42155.524305555555" u="1"/>
        <n v="41004.541898148142" u="1"/>
        <n v="41207.957638888889" u="1"/>
        <n v="41859.587395833332" u="1"/>
        <n v="42091.77211805556" u="1"/>
        <n v="42323.425798611112" u="1"/>
        <n v="42635.699849537035" u="1"/>
        <n v="40909.124305555553" u="1"/>
        <n v="41420.787893518514" u="1"/>
        <n v="42198.108148148145" u="1"/>
        <n v="42530.916666666664" u="1"/>
        <n v="42583.551041666658" u="1"/>
        <n v="42131.081944444442" u="1"/>
        <n v="42460.452210648145" u="1"/>
        <n v="42484.999305555553" u="1"/>
        <n v="41378.669351851851" u="1"/>
        <n v="42089.791666666664" u="1"/>
        <n v="42629.756990740738" u="1"/>
        <n v="41481.852268518516" u="1"/>
        <n v="42063.423611111109" u="1"/>
        <n v="42358.999305555553" u="1"/>
        <n v="42806.583333333336" u="1"/>
        <n v="41373.0625" u="1"/>
        <n v="42090.865833333337" u="1"/>
        <n v="41900.791666666664" u="1"/>
        <n v="42822.874999999993" u="1"/>
        <n v="41721.885729166665" u="1"/>
        <n v="42721.082638888889" u="1"/>
        <n v="41834.606006944443" u="1"/>
        <n v="41973.586365740739" u="1"/>
        <n v="42533.145173611112" u="1"/>
        <n v="42504.848831018513" u="1"/>
        <n v="42595.082638888889" u="1"/>
        <n v="41566.300763888888" u="1"/>
        <n v="41980.999305555553" u="1"/>
        <n v="42019.70480324074" u="1"/>
        <n v="42098.549039351848" u="1"/>
        <n v="42214.934305555551" u="1"/>
        <n v="42544.462766203702" u="1"/>
        <n v="41486.772881944438" u="1"/>
        <n v="40337.59097222222" u="1"/>
        <n v="41815.244201388887" u="1"/>
        <n v="42708.704664351848" u="1"/>
        <n v="42425.464270833334" u="1"/>
        <n v="42491.833333333336" u="1"/>
        <n v="42821.790902777771" u="1"/>
        <n v="42173.585821759254" u="1"/>
        <n v="42420.723819444444" u="1"/>
        <n v="42050.379016203697" u="1"/>
        <n v="42554.958333333336" u="1"/>
        <n v="42783.666666666664" u="1"/>
        <n v="42468.289074074077" u="1"/>
        <n v="41517.402916666666" u="1"/>
        <n v="41861.708333333328" u="1"/>
        <n v="41879.745532407404" u="1"/>
        <n v="42173.236886574072" u="1"/>
        <n v="42737.749305555553" u="1"/>
        <n v="41814.875" u="1"/>
        <n v="42004.966840277775" u="1"/>
        <n v="42221.155173611107" u="1"/>
        <n v="42279.541666666664" u="1"/>
        <n v="42386.54237268518" u="1"/>
        <n v="42313.372881944444" u="1"/>
        <n v="42655.826736111114" u="1"/>
        <n v="41806.076446759253" u="1"/>
        <n v="42688.880555555552" u="1"/>
        <n v="42132.134756944441" u="1"/>
        <n v="42494.920057870368" u="1"/>
        <n v="41952.862210648142" u="1"/>
        <n v="40461.80296296296" u="1"/>
        <n v="41166.858067129629" u="1"/>
        <n v="42413.584791666661" u="1"/>
        <n v="41019.957638888889" u="1"/>
        <n v="41861.958333333328" u="1"/>
        <n v="41919.559895833328" u="1"/>
        <n v="42019.583657407398" u="1"/>
        <n v="42564.687291666669" u="1"/>
        <n v="40802.680914351848" u="1"/>
        <n v="41918.890474537038" u="1"/>
        <n v="42342.791666666664" u="1"/>
        <n v="42666.13890046296" u="1"/>
        <n v="42674.999305555553" u="1"/>
        <n v="40818.525150462956" u="1"/>
        <n v="42040.850694444445" u="1"/>
        <n v="42672.780486111107" u="1"/>
        <n v="41687.715474537035" u="1"/>
        <n v="42402.270648148151" u="1"/>
        <n v="42498.166273148141" u="1"/>
        <n v="42009.905775462961" u="1"/>
        <n v="42439.362951388881" u="1"/>
        <n v="40752.845324074071" u="1"/>
        <n v="41811.508935185186" u="1"/>
        <n v="42126.424872685187" u="1"/>
        <n v="42500.2575" u="1"/>
        <n v="42048.863217592596" u="1"/>
        <n v="42193.562499999993" u="1"/>
        <n v="42425.248078703698" u="1"/>
        <n v="41403.481932870367" u="1"/>
        <n v="42027.916666666664" u="1"/>
        <n v="42447.981747685182" u="1"/>
        <n v="42697.874999999993" u="1"/>
        <n v="41320.390150462961" u="1"/>
        <n v="42125.032372685186" u="1"/>
        <n v="42139.593379629623" u="1"/>
        <n v="41163.491354166668" u="1"/>
        <n v="41838.916666666664" u="1"/>
        <n v="42125.568807870368" u="1"/>
        <n v="42154.944710648146" u="1"/>
        <n v="42045.124305555553" u="1"/>
        <n v="40978.421863425923" u="1"/>
        <n v="41654.606249999997" u="1"/>
        <n v="42123.551712962959" u="1"/>
        <n v="41957.848773148151" u="1"/>
        <n v="42102.529733796291" u="1"/>
        <n v="42370.151979166665" u="1"/>
        <n v="42155.082638888889" u="1"/>
        <n v="42332.546504629623" u="1"/>
        <n v="42251.186030092591" u="1"/>
        <n v="40862.609027777777" u="1"/>
        <n v="41887.781527777777" u="1"/>
        <n v="42478.175983796296" u="1"/>
        <n v="41400.083969907406" u="1"/>
        <n v="42028.291666666664" u="1"/>
        <n v="42521.481412037036" u="1"/>
        <n v="41909.932638888888" u="1"/>
        <n v="42600.893981481473" u="1"/>
        <n v="42004.999999999993" u="1"/>
        <n v="42283.423865740733" u="1"/>
        <n v="41088.636238425926" u="1"/>
        <n v="41455.623611111107" u="1"/>
        <n v="42767.771527777775" u="1"/>
        <n v="42199.750173611108" u="1"/>
        <n v="42554.944722222215" u="1"/>
        <n v="42852.593969907401" u="1"/>
        <n v="41145.074826388889" u="1"/>
        <n v="42510.165972222218" u="1"/>
        <n v="42572.374999999993" u="1"/>
        <n v="42820.645567129628" u="1"/>
        <n v="42336.682187499995" u="1"/>
        <n v="42663.019594907404" u="1"/>
        <n v="40894.832638888889" u="1"/>
        <n v="42149.693240740737" u="1"/>
        <n v="42280.666666666664" u="1"/>
        <n v="40704.916666666664" u="1"/>
        <n v="41790.611712962964" u="1"/>
        <n v="40389.791666666664" u="1"/>
        <n v="42157.440891203696" u="1"/>
        <n v="42518.816666666658" u="1"/>
        <n v="42552.566412037035" u="1"/>
        <n v="42555.448611111111" u="1"/>
        <n v="41083.564525462964" u="1"/>
        <n v="41226.893715277773" u="1"/>
        <n v="42229.850659722222" u="1"/>
        <n v="42476.571828703702" u="1"/>
        <n v="41768.078472222223" u="1"/>
        <n v="41774.08253472222" u="1"/>
        <n v="42035.623993055553" u="1"/>
        <n v="41844.577592592592" u="1"/>
        <n v="42097.700682870367" u="1"/>
        <n v="42698.749999999993" u="1"/>
        <n v="41850.568078703705" u="1"/>
        <n v="42082.948287037034" u="1"/>
        <n v="42634.845659722218" u="1"/>
        <n v="41822.821099537032" u="1"/>
        <n v="42045.999305555553" u="1"/>
        <n v="42588.119652777772" u="1"/>
        <n v="42804.239444444444" u="1"/>
        <n v="41874.525925925926" u="1"/>
        <n v="42283.720196759255" u="1"/>
        <n v="42748.753472222219" u="1"/>
        <n v="42155.957638888889" u="1"/>
        <n v="41775.981076388889" u="1"/>
        <n v="41793.999305555553" u="1"/>
        <n v="42270.648888888885" u="1"/>
        <n v="42286.443553240737" u="1"/>
        <n v="41502.290972222218" u="1"/>
        <n v="42235.502546296295" u="1"/>
        <n v="42505.639733796292" u="1"/>
        <n v="42705.527569444443" u="1"/>
        <n v="41840.957638888889" u="1"/>
        <n v="42117.326921296299" u="1"/>
        <n v="42574.869884259257" u="1"/>
        <n v="42644.934537037036" u="1"/>
        <n v="40413.958333333328" u="1"/>
        <n v="41553.848587962959" u="1"/>
        <n v="41963.124976851854" u="1"/>
        <n v="42062.484710648147" u="1"/>
        <n v="42457.471006944441" u="1"/>
        <n v="42659.666666666664" u="1"/>
        <n v="42376.995254629634" u="1"/>
        <n v="42810.333368055559" u="1"/>
        <n v="41576.454664351848" u="1"/>
        <n v="42706.838807870365" u="1"/>
        <n v="42388.352280092593" u="1"/>
        <n v="40745.987511574072" u="1"/>
        <n v="41926.485046296293" u="1"/>
        <n v="42005.139189814807" u="1"/>
        <n v="42361.749305555553" u="1"/>
        <n v="42075.255358796298" u="1"/>
        <n v="42155.666666666664" u="1"/>
        <n v="42161.240972222215" u="1"/>
        <n v="41800.958333333328" u="1"/>
        <n v="41950.645914351851" u="1"/>
        <n v="42015.219027777777" u="1"/>
        <n v="40711.843356481477" u="1"/>
        <n v="41580.585601851846" u="1"/>
        <n v="42109.749305555553" u="1"/>
        <n v="41249.875" u="1"/>
        <n v="42223.468321759261" u="1"/>
        <n v="40390.916666666664" u="1"/>
        <n v="42022.96603009259" u="1"/>
        <n v="42256.964826388888" u="1"/>
        <n v="40985.595312499994" u="1"/>
        <n v="42219.979201388887" u="1"/>
        <n v="41929.553449074068" u="1"/>
        <n v="42763.603472222218" u="1"/>
        <n v="40654.973067129627" u="1"/>
        <n v="40690.890763888885" u="1"/>
        <n v="41761.745057870365" u="1"/>
        <n v="42202.23123842592" u="1"/>
        <n v="40950.909328703703" u="1"/>
        <n v="42488.472592592596" u="1"/>
        <n v="42508.640451388892" u="1"/>
        <n v="40828.790266203701" u="1"/>
        <n v="41908.670046296291" u="1"/>
        <n v="42254.548576388886" u="1"/>
        <n v="41983.999305555553" u="1"/>
        <n v="42811.565289351849" u="1"/>
        <n v="42389.660277777781" u="1"/>
        <n v="40762.633912037032" u="1"/>
        <n v="42162.808252314811" u="1"/>
        <n v="42588.448287037034" u="1"/>
        <n v="42620.264351851853" u="1"/>
        <n v="41904.957638888889" u="1"/>
        <n v="42786.541666666664" u="1"/>
        <n v="41424.495659722219" u="1"/>
        <n v="42384.999999999993" u="1"/>
        <n v="40897.28460648148" u="1"/>
        <n v="41893.169560185182" u="1"/>
        <n v="42093.563877314817" u="1"/>
        <n v="42154.863171296289" u="1"/>
        <n v="42437.368854166663" u="1"/>
        <n v="42536.552071759252" u="1"/>
        <n v="41480.473240740735" u="1"/>
        <n v="42300.322175925925" u="1"/>
        <n v="42455.507986111108" u="1"/>
        <n v="42662.235034722216" u="1"/>
        <n v="42196.998738425922" u="1"/>
        <n v="42749.700011574074" u="1"/>
        <n v="41864.772129629629" u="1"/>
        <n v="41971.981249999997" u="1"/>
        <n v="42132.999999999993" u="1"/>
        <n v="42507.68609953703" u="1"/>
        <n v="41526.957638888889" u="1"/>
        <n v="41779.082638888889" u="1"/>
        <n v="41803.864004629628" u="1"/>
        <n v="41864.708333333328" u="1"/>
        <n v="40811.606099537035" u="1"/>
        <n v="42219.541666666664" u="1"/>
        <n v="42385.249999999993" u="1"/>
        <n v="40975.999305555553" u="1"/>
        <n v="42049.268749999996" u="1"/>
        <n v="42137.656388888885" u="1"/>
        <n v="40579.824178240735" u="1"/>
        <n v="41267.783067129625" u="1"/>
        <n v="42226.720335648148" u="1"/>
        <n v="41943.740069444444" u="1"/>
        <n v="41927.452499999999" u="1"/>
        <n v="42192.521215277775" u="1"/>
        <n v="40863.466527777775" u="1"/>
        <n v="41045.583333333328" u="1"/>
        <n v="42125.166342592587" u="1"/>
        <n v="41721.849189814813" u="1"/>
        <n v="41999.861620370364" u="1"/>
        <n v="42756.698275462964" u="1"/>
        <n v="42796.596701388888" u="1"/>
        <n v="41224.000462962962" u="1"/>
        <n v="41778.666666666664" u="1"/>
        <n v="42469.526076388887" u="1"/>
        <n v="42598.957638888889" u="1"/>
        <n v="41328.131249999999" u="1"/>
        <n v="42141.438391203708" u="1"/>
        <n v="41274.541666666664" u="1"/>
        <n v="41939.684120370366" u="1"/>
        <n v="40329.957638888889" u="1"/>
        <n v="40919.833333333328" u="1"/>
        <n v="41261.388888888883" u="1"/>
        <n v="41459.830555555556" u="1"/>
        <n v="41859.727777777778" u="1"/>
        <n v="41881.4375" u="1"/>
        <n v="42322.749999999993" u="1"/>
        <n v="42432.583333333336" u="1"/>
        <n v="41256.748877314814" u="1"/>
        <n v="41909.352361111109" u="1"/>
        <n v="41914.38958333333" u="1"/>
        <n v="42094.957638888889" u="1"/>
        <n v="42126.709907407399" u="1"/>
        <n v="42347.082638888889" u="1"/>
        <n v="42180.583333333336" u="1"/>
        <n v="42180.981192129628" u="1"/>
        <n v="42325.586724537039" u="1"/>
        <n v="41948.523611111108" u="1"/>
        <n v="41969.829432870371" u="1"/>
        <n v="42004.672314814808" u="1"/>
        <n v="42090.90493055556" u="1"/>
        <n v="42158.082638888889" u="1"/>
        <n v="42239.385358796295" u="1"/>
        <n v="41392.959953703699" u="1"/>
        <n v="41842.957638888889" u="1"/>
        <n v="42722.563159722216" u="1"/>
        <n v="41811.646759259253" u="1"/>
        <n v="41536.547777777778" u="1"/>
        <n v="41855.458020833328" u="1"/>
        <n v="42503.586377314808" u="1"/>
        <n v="42570.385196759256" u="1"/>
        <n v="42621.958333333336" u="1"/>
        <n v="42156.500694444439" u="1"/>
        <n v="42291.291909722226" u="1"/>
        <n v="42524.355115740742" u="1"/>
        <n v="41820.519444444442" u="1"/>
        <n v="42243.833333333336" u="1"/>
        <n v="42476.631018518521" u="1"/>
        <n v="41309.645532407405" u="1"/>
        <n v="41829.360879629625" u="1"/>
        <n v="41880.654918981476" u="1"/>
        <n v="42566.693055555552" u="1"/>
        <n v="42369.958333333336" u="1"/>
        <n v="42564.076377314814" u="1"/>
        <n v="42069.432280092595" u="1"/>
        <n v="42243.958333333336" u="1"/>
        <n v="42180.958333333336" u="1"/>
        <n v="42202.668055555558" u="1"/>
        <n v="41903.564456018517" u="1"/>
        <n v="42131.508321759255" u="1"/>
        <n v="41353.587187500001" u="1"/>
        <n v="42152.484826388885" u="1"/>
        <n v="41991.958333333336" u="1"/>
        <n v="42047.385902777773" u="1"/>
        <n v="42165.207199074073" u="1"/>
        <n v="42740.616284722222" u="1"/>
        <n v="42791.75277777778" u="1"/>
        <n v="41901.547361111108" u="1"/>
        <n v="41948.974039351851" u="1"/>
        <n v="42762.628819444442" u="1"/>
        <n v="40657.626111111109" u="1"/>
        <n v="41630" u="1"/>
        <n v="41802.958333333328" u="1"/>
        <n v="41897.047222222223" u="1"/>
        <n v="41946.040972222218" u="1"/>
        <n v="41235.708333333328" u="1"/>
        <n v="41479.376828703702" u="1"/>
        <n v="42085.463368055549" u="1"/>
        <n v="42254.370289351849" u="1"/>
        <n v="42375.743206018517" u="1"/>
        <n v="42722.823495370372" u="1"/>
        <n v="42157.791666666664" u="1"/>
        <n v="42512.60732638889" u="1"/>
        <n v="40708.957638888889" u="1"/>
        <n v="41668.134571759256" u="1"/>
        <n v="42014.835324074076" u="1"/>
        <n v="42105.883819444447" u="1"/>
        <n v="42242.563888888886" u="1"/>
        <n v="42123.535439814812" u="1"/>
        <n v="42224.69027777778" u="1"/>
        <n v="42638.749999999993" u="1"/>
        <n v="41143.760243055556" u="1"/>
        <n v="42237.999305555553" u="1"/>
        <n v="42575.749999999993" u="1"/>
        <n v="42596.740081018514" u="1"/>
        <n v="42157.979166666664" u="1"/>
        <n v="41300.006643518514" u="1"/>
        <n v="42182.697384259263" u="1"/>
        <n v="42200.520127314812" u="1"/>
        <n v="42386.749999999993" u="1"/>
        <n v="42600.082638888889" u="1"/>
        <n v="41400.591851851852" u="1"/>
        <n v="42284.957638888889" u="1"/>
        <n v="42685.708333333336" u="1"/>
        <n v="41086.541666666664" u="1"/>
        <n v="41909.860104166662" u="1"/>
        <n v="42183.423263888886" u="1"/>
        <n v="42202.345833333333" u="1"/>
        <n v="42371.87195601852" u="1"/>
        <n v="42313.466493055552" u="1"/>
        <n v="42499.659722222219" u="1"/>
        <n v="41556.13758101852" u="1"/>
        <n v="41686.554305555554" u="1"/>
        <n v="42271.651412037034" u="1"/>
        <n v="41882.625" u="1"/>
        <n v="41986.26353009259" u="1"/>
        <n v="42112.673668981479" u="1"/>
        <n v="42536.416666666664" u="1"/>
        <n v="42766.547453703701" u="1"/>
        <n v="41703.876608796294" u="1"/>
        <n v="41034.517858796295" u="1"/>
        <n v="41149.791666666664" u="1"/>
        <n v="42433.833333333336" u="1"/>
        <n v="42454.499490740738" u="1"/>
        <n v="42685.958333333336" u="1"/>
        <n v="41049.584699074068" u="1"/>
        <n v="42515.54619212963" u="1"/>
        <n v="42559.958333333336" u="1"/>
        <n v="41952.574988425928" u="1"/>
        <n v="42401.238576388881" u="1"/>
        <n v="41904.869212962964" u="1"/>
        <n v="41803.708333333328" u="1"/>
        <n v="42095.637361111112" u="1"/>
        <n v="42097.697337962956" u="1"/>
        <n v="42698.507638888892" u="1"/>
        <n v="42410.666666666664" u="1"/>
        <n v="41883" u="1"/>
        <n v="42301.686805555553" u="1"/>
        <n v="41929.958333333328" u="1"/>
        <n v="42119.007905092592" u="1"/>
        <n v="42170.712731481479" u="1"/>
        <n v="42197.043495370373" u="1"/>
        <n v="42070.429687499993" u="1"/>
        <n v="42366.803240740737" u="1"/>
        <n v="42804.583738425928" u="1"/>
        <n v="40635.835532407407" u="1"/>
        <n v="42482.411111111105" u="1"/>
        <n v="41825.319768518515" u="1"/>
        <n v="42312.549629629626" u="1"/>
        <n v="41753.591053240736" u="1"/>
        <n v="42158.791666666664" u="1"/>
        <n v="41897.621562499997" u="1"/>
        <n v="41907.696655092594" u="1"/>
        <n v="42527.631249999999" u="1"/>
        <n v="41816.432210648149" u="1"/>
        <n v="41842.464907407404" u="1"/>
        <n v="42402.484722222223" u="1"/>
        <n v="42600.957638888889" u="1"/>
        <n v="41664.506840277776" u="1"/>
        <n v="42321.705509259256" u="1"/>
        <n v="40367.736111111109" u="1"/>
        <n v="40666.465567129628" u="1"/>
        <n v="41891.994444444441" u="1"/>
        <n v="41969.916666666664" u="1"/>
        <n v="42540.730567129627" u="1"/>
        <n v="42645.070416666662" u="1"/>
        <n v="42762.562395833331" u="1"/>
        <n v="42765.999999999993" u="1"/>
        <n v="42313.386284722219" u="1"/>
        <n v="42517.711111111108" u="1"/>
        <n v="41897.631249999999" u="1"/>
        <n v="42096.957638888889" u="1"/>
        <n v="42187.784791666665" u="1"/>
        <n v="42201.619270833333" u="1"/>
        <n v="42549.760798611103" u="1"/>
        <n v="41790.864166666666" u="1"/>
        <n v="41012.386979166666" u="1"/>
        <n v="42154.684849537036" u="1"/>
        <n v="42293.153981481482" u="1"/>
        <n v="42308.739583333336" u="1"/>
        <n v="42411.922499999993" u="1"/>
        <n v="40712.676458333335" u="1"/>
        <n v="41334.373611111107" u="1"/>
        <n v="41564.359780092593" u="1"/>
        <n v="41222.588275462964" u="1"/>
        <n v="42063.42664351852" u="1"/>
        <n v="41908.922534722216" u="1"/>
        <n v="42554.624305555553" u="1"/>
        <n v="42071.464178240734" u="1"/>
        <n v="41058.621585648143" u="1"/>
        <n v="42090.822743055549" u="1"/>
        <n v="42284.814490740733" u="1"/>
        <n v="42308.958333333336" u="1"/>
        <n v="42473.668576388889" u="1"/>
        <n v="40844.664351851847" u="1"/>
        <n v="40936.579247685186" u="1"/>
        <n v="41993.833333333336" u="1"/>
        <n v="40978.999305555553" u="1"/>
        <n v="42159.333252314813" u="1"/>
        <n v="42416.564664351848" u="1"/>
        <n v="41877.805844907409" u="1"/>
        <n v="42586.798993055556" u="1"/>
        <n v="41417.443182870367" u="1"/>
        <n v="41856.411215277774" u="1"/>
        <n v="41938.630555555552" u="1"/>
        <n v="42431.946597222217" u="1"/>
        <n v="40663.999305555553" u="1"/>
        <n v="42109.704780092587" u="1"/>
        <n v="42184.921319444438" u="1"/>
        <n v="42285.791666666664" u="1"/>
        <n v="41436.439884259256" u="1"/>
        <n v="42231.348611111105" u="1"/>
        <n v="40921.065833333334" u="1"/>
        <n v="41193.832627314812" u="1"/>
        <n v="42298.323298611103" u="1"/>
        <n v="40889.944398148145" u="1"/>
        <n v="41341.446006944439" u="1"/>
        <n v="42124.599849537037" u="1"/>
        <n v="41593.760451388887" u="1"/>
        <n v="41814.859710648147" u="1"/>
        <n v="42057.270833333336" u="1"/>
        <n v="42171.532974537033" u="1"/>
        <n v="41907.475277777776" u="1"/>
        <n v="42322.534386574065" u="1"/>
        <n v="41843.653055555551" u="1"/>
        <n v="42739.337731481479" u="1"/>
        <n v="42467.386469907404" u="1"/>
        <n v="41908.738240740735" u="1"/>
        <n v="41844.916666666664" u="1"/>
        <n v="41924.999305555553" u="1"/>
        <n v="42321.503101851849" u="1"/>
        <n v="42241.804745370369" u="1"/>
        <n v="41839.176828703698" u="1"/>
        <n v="41933.618749999994" u="1"/>
        <n v="42759.232083333329" u="1"/>
        <n v="41001.568298611113" u="1"/>
        <n v="41805.458333333328" u="1"/>
        <n v="42767.124999999993" u="1"/>
        <n v="42644.513680555552" u="1"/>
        <n v="40296.575694444444" u="1"/>
        <n v="41007.698009259257" u="1"/>
        <n v="42093.619791666664" u="1"/>
        <n v="42330.65898148148" u="1"/>
        <n v="42558.779363425921" u="1"/>
        <n v="42173.77311342593" u="1"/>
        <n v="42303.450381944444" u="1"/>
        <n v="42438.815972222219" u="1"/>
        <n v="42521.521527777775" u="1"/>
        <n v="42145.741643518515" u="1"/>
        <n v="42223.416666666664" u="1"/>
        <n v="42498.958333333336" u="1"/>
        <n v="42466.857129629621" u="1"/>
        <n v="42497.743645833332" u="1"/>
        <n v="42818.0002662037" u="1"/>
        <n v="41295.124305555553" u="1"/>
        <n v="42475.666666666664" u="1"/>
        <n v="40899.916666666664" u="1"/>
        <n v="40939.5" u="1"/>
        <n v="41851.83216435185" u="1"/>
        <n v="41948" u="1"/>
        <n v="40963.648587962962" u="1"/>
        <n v="41194.65116898148" u="1"/>
        <n v="42704.499999999993" u="1"/>
        <n v="41089.957638888889" u="1"/>
        <n v="41759" u="1"/>
        <n v="41994.958333333336" u="1"/>
        <n v="42475.791666666664" u="1"/>
        <n v="40808.917094907403" u="1"/>
        <n v="42160.666666666664" u="1"/>
        <n v="42718.568749999999" u="1"/>
        <n v="41949.040972222218" u="1"/>
        <n v="41719.667962962958" u="1"/>
        <n v="41806.020833333328" u="1"/>
        <n v="41861.638495370367" u="1"/>
        <n v="42283.479710648149" u="1"/>
        <n v="42555.999305555553" u="1"/>
        <n v="41419.471226851849" u="1"/>
        <n v="41822.958854166667" u="1"/>
        <n v="42260.549907407411" u="1"/>
        <n v="41186.755011574067" u="1"/>
        <n v="40648.957638888889" u="1"/>
        <n v="42354.637499999997" u="1"/>
        <n v="40354.688888888886" u="1"/>
        <n v="42098.707638888889" u="1"/>
        <n v="42248.811400462961" u="1"/>
        <n v="42303.999305555553" u="1"/>
        <n v="42402.518495370365" u="1"/>
        <n v="42407.498611111114" u="1"/>
        <n v="42432.50131944444" u="1"/>
        <n v="42127.861550925918" u="1"/>
        <n v="42221.615729166668" u="1"/>
        <n v="41610.749305555553" u="1"/>
        <n v="41908.835196759253" u="1"/>
        <n v="42051.999305555553" u="1"/>
        <n v="42087.633159722223" u="1"/>
        <n v="41034.59407407407" u="1"/>
        <n v="41112.958333333328" u="1"/>
        <n v="42468.417071759257" u="1"/>
        <n v="40081.957638888889" u="1"/>
        <n v="41684.73842592592" u="1"/>
        <n v="41818.378749999996" u="1"/>
        <n v="42426.286249999997" u="1"/>
        <n v="40925.689641203702" u="1"/>
        <n v="41866.639282407406" u="1"/>
        <n v="41932.666099537033" u="1"/>
        <n v="42553.441238425927" u="1"/>
        <n v="42165.602361111109" u="1"/>
        <n v="40808.561678240738" u="1"/>
        <n v="41343.54688657407" u="1"/>
        <n v="42427.073333333326" u="1"/>
        <n v="42832.468784722216" u="1"/>
        <n v="41806.708333333328" u="1"/>
        <n v="41830.396562499998" u="1"/>
        <n v="42314.333437499998" u="1"/>
        <n v="42747.487499999996" u="1"/>
        <n v="41825.390590277777" u="1"/>
        <n v="42538.33321759259" u="1"/>
        <n v="42138.78902777777" u="1"/>
        <n v="42190.488460648143" u="1"/>
        <n v="40424.835416666661" u="1"/>
        <n v="41176.615879629629" u="1"/>
        <n v="40764.918298611112" u="1"/>
        <n v="41211.098194444443" u="1"/>
        <n v="42287.666666666664" u="1"/>
        <n v="42719.360983796294" u="1"/>
        <n v="41995.408321759263" u="1"/>
        <n v="42525.51385416666" u="1"/>
        <n v="42616.038194444445" u="1"/>
        <n v="42413.791666666664" u="1"/>
        <n v="42453.735567129632" u="1"/>
        <n v="42565.476076388884" u="1"/>
        <n v="42651.405231481483" u="1"/>
        <n v="42045.494560185187" u="1"/>
        <n v="41381.552569444444" u="1"/>
        <n v="42325.72516203703" u="1"/>
        <n v="40535.024583333332" u="1"/>
        <n v="41858.441168981481" u="1"/>
        <n v="41876.769745370366" u="1"/>
        <n v="41985.09097222222" u="1"/>
        <n v="42264.499999999993" u="1"/>
        <n v="41783.666666666664" u="1"/>
        <n v="42266.067719907405" u="1"/>
        <n v="41468.541666666664" u="1"/>
        <n v="41535.409027777772" u="1"/>
        <n v="41694.475775462961" u="1"/>
        <n v="42187.444178240738" u="1"/>
        <n v="42413.902442129627" u="1"/>
        <n v="42097.367916666662" u="1"/>
        <n v="41877.722361111111" u="1"/>
        <n v="42537.442662037036" u="1"/>
        <n v="41720.791666666664" u="1"/>
        <n v="42604.082638888889" u="1"/>
        <n v="42674.691712962966" u="1"/>
        <n v="41863.999305555553" u="1"/>
        <n v="41895.372685185182" u="1"/>
        <n v="42580.493553240733" u="1"/>
        <n v="42046.342847222222" u="1"/>
        <n v="42774.207696759251" u="1"/>
        <n v="41865.768749999996" u="1"/>
        <n v="41870.458333333328" u="1"/>
        <n v="41990.124305555553" u="1"/>
        <n v="42488.433391203704" u="1"/>
        <n v="41789.382349537031" u="1"/>
        <n v="42226.082638888889" u="1"/>
        <n v="42351.417962962958" u="1"/>
        <n v="40231.708333333328" u="1"/>
        <n v="41806.636111111111" u="1"/>
        <n v="41026.458865740737" u="1"/>
        <n v="42012.874999999993" u="1"/>
        <n v="42537.501921296294" u="1"/>
        <n v="41799.518645833334" u="1"/>
        <n v="42214.438530092586" u="1"/>
        <n v="42767.455543981479" u="1"/>
        <n v="41862.644293981481" u="1"/>
        <n v="42015.662152777775" u="1"/>
        <n v="41583.569328703699" u="1"/>
        <n v="41697.75" u="1"/>
        <n v="41895.98260416666" u="1"/>
        <n v="41971.768124999995" u="1"/>
        <n v="42061.15385416666" u="1"/>
        <n v="42600.702997685185" u="1"/>
        <n v="42659.441874999997" u="1"/>
        <n v="41044.999305555553" u="1"/>
        <n v="42244.299999999996" u="1"/>
        <n v="41953.690844907404" u="1"/>
        <n v="42106.911076388882" u="1"/>
        <n v="42541.582638888889" u="1"/>
        <n v="41872.084664351853" u="1"/>
        <n v="42514.392361111109" u="1"/>
        <n v="41417.812928240739" u="1"/>
        <n v="41955.699305555558" u="1"/>
        <n v="42061.720243055555" u="1"/>
        <n v="42255.95854166666" u="1"/>
        <n v="42351.791666666664" u="1"/>
        <n v="42603.916666666664" u="1"/>
        <n v="42605.565856481473" u="1"/>
        <n v="42639.234131944446" u="1"/>
        <n v="41811.458437499998" u="1"/>
        <n v="42139.501296296294" u="1"/>
        <n v="42159.018055555549" u="1"/>
        <n v="41824.25" u="1"/>
        <n v="42449.790798611109" u="1"/>
        <n v="40593.872696759259" u="1"/>
        <n v="41098.3121412037" u="1"/>
        <n v="41973.791666666664" u="1"/>
        <n v="42730.59642361111" u="1"/>
        <n v="41836.396701388883" u="1"/>
        <n v="41860.059074074074" u="1"/>
        <n v="42627.583333333336" u="1"/>
        <n v="41356.737974537034" u="1"/>
        <n v="42666.660185185181" u="1"/>
        <n v="41973.916666666664" u="1"/>
        <n v="40795.668553240735" u="1"/>
        <n v="41899.489803240736" u="1"/>
        <n v="42732.004004629627" u="1"/>
        <n v="40810.501770833333" u="1"/>
        <n v="42396.774293981485" u="1"/>
        <n v="42518.697222222218" u="1"/>
        <n v="41889.717523148145" u="1"/>
        <n v="41950.5625" u="1"/>
        <n v="42420.835370370369" u="1"/>
        <n v="42468.577789351846" u="1"/>
        <n v="42054.680358796293" u="1"/>
        <n v="41848.927037037036" u="1"/>
        <n v="41343.791666666664" u="1"/>
        <n v="41552.660810185182" u="1"/>
        <n v="41829.516956018517" u="1"/>
        <n v="42525.748298611106" u="1"/>
        <n v="41960.982638888883" u="1"/>
        <n v="42622.542222222219" u="1"/>
        <n v="40810.132569444439" u="1"/>
        <n v="41333.684027777774" u="1"/>
        <n v="41963.996527777774" u="1"/>
        <n v="42415.416666666664" u="1"/>
        <n v="42227.333935185183" u="1"/>
        <n v="42420.63040509259" u="1"/>
        <n v="42504.669409722213" u="1"/>
        <n v="41773.549710648142" u="1"/>
        <n v="42040.305555555555" u="1"/>
        <n v="42138.78056712963" u="1"/>
        <n v="41875.658460648148" u="1"/>
        <n v="42163.416666666664" u="1"/>
        <n v="42667.666666666664" u="1"/>
        <n v="42792.875694444439" u="1"/>
        <n v="42742.092233796291" u="1"/>
        <n v="42262.257638888892" u="1"/>
        <n v="42540.396365740737" u="1"/>
        <n v="42718.416932870365" u="1"/>
        <n v="42793.791666666664" u="1"/>
        <n v="42088.691736111105" u="1"/>
        <n v="42176.725694444445" u="1"/>
        <n v="41496.343981481477" u="1"/>
        <n v="42573.418287037035" u="1"/>
        <n v="42787.988680555551" u="1"/>
        <n v="40331.861805555556" u="1"/>
        <n v="41724.59065972222" u="1"/>
        <n v="42072.700937499998" u="1"/>
        <n v="42094.834374999999" u="1"/>
        <n v="42222.438738425924" u="1"/>
        <n v="42351.572881944441" u="1"/>
        <n v="42780.6253125" u="1"/>
        <n v="41838.78361111111" u="1"/>
        <n v="41052.583333333328" u="1"/>
        <n v="41808.958333333328" u="1"/>
        <n v="42352.791666666664" u="1"/>
        <n v="42615.502337962964" u="1"/>
        <n v="41156.35355324074" u="1"/>
        <n v="40667.884641203702" u="1"/>
        <n v="40801.708368055552" u="1"/>
        <n v="41088.518703703703" u="1"/>
        <n v="42631.643344907403" u="1"/>
        <n v="42668.957638888889" u="1"/>
        <n v="42569.641435185178" u="1"/>
        <n v="42087.606990740744" u="1"/>
        <n v="42231.118738425925" u="1"/>
        <n v="42353.642546296294" u="1"/>
        <n v="40962.52344907407" u="1"/>
        <n v="41843.672326388885" u="1"/>
        <n v="41925.670324074068" u="1"/>
        <n v="42230.638113425921" u="1"/>
        <n v="42712.59648148148" u="1"/>
        <n v="41549.352708333332" u="1"/>
        <n v="41679.806724537033" u="1"/>
        <n v="41785.916666666664" u="1"/>
        <n v="42226.742951388886" u="1"/>
        <n v="42354.082638888889" u="1"/>
        <n v="41361.003159722219" u="1"/>
        <n v="42133.191145833327" u="1"/>
        <n v="42032.718657407408" u="1"/>
        <n v="42808.376793981479" u="1"/>
        <n v="41912.957638888889" u="1"/>
        <n v="42079.519444444442" u="1"/>
        <n v="42166.212418981479" u="1"/>
        <n v="42208.564583333333" u="1"/>
        <n v="42440.773668981477" u="1"/>
        <n v="40740.522847222215" u="1"/>
        <n v="41693.36100694444" u="1"/>
        <n v="41893.375787037032" u="1"/>
        <n v="41973.737523148149" u="1"/>
        <n v="42313.833333333336" u="1"/>
        <n v="41383.943298611113" u="1"/>
        <n v="42075.592384259253" u="1"/>
        <n v="42303.726342592585" u="1"/>
        <n v="41983.659166666665" u="1"/>
        <n v="42121.445949074077" u="1"/>
        <n v="42490.525196759256" u="1"/>
        <n v="42582.249999999993" u="1"/>
        <n v="41885.575972222221" u="1"/>
        <n v="41935.220821759256" u="1"/>
        <n v="42221.493425925924" u="1"/>
        <n v="42288.436863425923" u="1"/>
        <n v="42741.803611111107" u="1"/>
        <n v="42830.551817129628" u="1"/>
        <n v="42017.610636574071" u="1"/>
        <n v="42103.583969907406" u="1"/>
        <n v="42482.617407407401" u="1"/>
        <n v="42398.761805555558" u="1"/>
        <n v="42498.633414351854" u="1"/>
        <n v="40943.530601851846" u="1"/>
        <n v="42794.916666666664" u="1"/>
        <n v="41935.958333333328" u="1"/>
        <n v="42559.874305555553" u="1"/>
        <n v="40701.429178240738" u="1"/>
        <n v="42834.624999999993" u="1"/>
        <n v="42064.131030092591" u="1"/>
        <n v="42166.94798611111" u="1"/>
        <n v="42278.416932870365" u="1"/>
        <n v="42067.581562499996" u="1"/>
        <n v="41969.643634259257" u="1"/>
        <n v="42227.791666666664" u="1"/>
        <n v="42566.654467592591" u="1"/>
        <n v="40913.754247685181" u="1"/>
        <n v="42571.293182870366" u="1"/>
        <n v="42060.930497685178" u="1"/>
        <n v="42012.934837962959" u="1"/>
        <n v="42165.884155092594" u="1"/>
        <n v="42606.957638888889" u="1"/>
        <n v="42612.822476851848" u="1"/>
        <n v="41912.791666666664" u="1"/>
        <n v="41806.504560185182" u="1"/>
        <n v="40733.026053240741" u="1"/>
        <n v="41782.626238425924" u="1"/>
        <n v="41986.742650462962" u="1"/>
        <n v="42316.694826388884" u="1"/>
        <n v="42696.5002662037" u="1"/>
        <n v="41992.999305555553" u="1"/>
        <n v="41929.999305555553" u="1"/>
        <n v="42426.703379629624" u="1"/>
        <n v="42165.957638888889" u="1"/>
        <n v="42644.148437499993" u="1"/>
        <n v="42683.643611111103" u="1"/>
        <n v="41998.636111111111" u="1"/>
        <n v="42692.833333333336" u="1"/>
        <n v="41093.666666666664" u="1"/>
        <n v="41243.208333333328" u="1"/>
        <n v="41913.957638888889" u="1"/>
        <n v="42127.743750000001" u="1"/>
        <n v="42040.082638888889" u="1"/>
        <n v="42085.733182870368" u="1"/>
        <n v="42137.628101851849" u="1"/>
        <n v="42464.887523148143" u="1"/>
        <n v="42125.708333333336" u="1"/>
        <n v="42202.460694444446" u="1"/>
        <n v="42141.999999999993" u="1"/>
        <n v="42245.960960648146" u="1"/>
        <n v="41830.56649305555" u="1"/>
        <n v="42832.524699074071" u="1"/>
        <n v="42012.480277777773" u="1"/>
        <n v="40401.457638888889" u="1"/>
        <n v="41826.875" u="1"/>
        <n v="42314.958333333336" u="1"/>
        <n v="42298.417523148142" u="1"/>
        <n v="40178.777083333334" u="1"/>
        <n v="41984.019699074073" u="1"/>
        <n v="42004.496412037035" u="1"/>
        <n v="42190.500196759262" u="1"/>
        <n v="42057.30190972222" u="1"/>
        <n v="42457.45172453703" u="1"/>
        <n v="41938.703217592592" u="1"/>
        <n v="42107.931921296295" u="1"/>
        <n v="42300.558969907412" u="1"/>
        <n v="42460.497511574074" u="1"/>
        <n v="42049.381840277776" u="1"/>
        <n v="42527.042442129627" u="1"/>
        <n v="42371.477094907408" u="1"/>
        <n v="42456.768078703702" u="1"/>
        <n v="40900.553807870368" u="1"/>
        <n v="40543.999305555553" u="1"/>
        <n v="41974.624363425923" u="1"/>
        <n v="42169.59652777778" u="1"/>
        <n v="42355.712384259255" u="1"/>
        <n v="42333.414710648147" u="1"/>
        <n v="42148.138101851851" u="1"/>
        <n v="41175.510972222219" u="1"/>
        <n v="42508.830879629626" u="1"/>
        <n v="41893.427673611113" u="1"/>
        <n v="42505.524317129624" u="1"/>
        <n v="42363.390196759261" u="1"/>
        <n v="42693.708333333336" u="1"/>
        <n v="42035.813738425924" u="1"/>
        <n v="40991.958333333328" u="1"/>
        <n v="42011.487337962964" u="1"/>
        <n v="42193.3752662037" u="1"/>
        <n v="42808.80972222222" u="1"/>
        <n v="42175.374710648146" u="1"/>
        <n v="40883.040972222218" u="1"/>
        <n v="42377.74623842592" u="1"/>
        <n v="42398.773611111108" u="1"/>
        <n v="41569.697662037033" u="1"/>
        <n v="41816.911736111106" u="1"/>
        <n v="42233.462488425925" u="1"/>
        <n v="40613.958333333328" u="1"/>
        <n v="41838.64666666666" u="1"/>
        <n v="42111.817361111105" u="1"/>
        <n v="41987.625393518516" u="1"/>
        <n v="42063.708333333336" u="1"/>
        <n v="42204.016099537032" u="1"/>
        <n v="42653.223460648143" u="1"/>
        <n v="41085.474999999999" u="1"/>
        <n v="41852.082638888889" u="1"/>
        <n v="42035.633333333331" u="1"/>
        <n v="42166.416666666664" u="1"/>
        <n v="42521.249999999993" u="1"/>
        <n v="42568.241527777776" u="1"/>
        <n v="41085.960567129623" u="1"/>
        <n v="41410.957638888889" u="1"/>
        <n v="41973.757719907408" u="1"/>
        <n v="41805.545428240737" u="1"/>
        <n v="42207.755868055552" u="1"/>
        <n v="42559.752476851849" u="1"/>
        <n v="42561.749305555553" u="1"/>
        <n v="41118.458333333328" u="1"/>
        <n v="41987.554259259261" u="1"/>
        <n v="42463.400590277779" u="1"/>
        <n v="42808.51530092593" u="1"/>
        <n v="42403.314687500002" u="1"/>
        <n v="42489.572511574072" u="1"/>
        <n v="40977.959826388884" u="1"/>
        <n v="42117.027858796289" u="1"/>
        <n v="42372.749305555553" u="1"/>
        <n v="42484.805555555555" u="1"/>
        <n v="42579.457384259258" u="1"/>
        <n v="42104.759803240733" u="1"/>
        <n v="42111.522939814815" u="1"/>
        <n v="41579.419282407405" u="1"/>
        <n v="41863.32844907407" u="1"/>
        <n v="41869.522604166668" u="1"/>
        <n v="42307.416469907403" u="1"/>
        <n v="41812.450590277775" u="1"/>
        <n v="41450" u="1"/>
        <n v="41782.378761574073" u="1"/>
        <n v="41875.083333333328" u="1"/>
        <n v="42411.471180555549" u="1"/>
        <n v="42548.891354166662" u="1"/>
        <n v="40970.082638888889" u="1"/>
        <n v="41959.129027777781" u="1"/>
        <n v="42066.875231481477" u="1"/>
        <n v="42378.827499999999" u="1"/>
        <n v="42435.999305555553" u="1"/>
        <n v="42241.786215277774" u="1"/>
        <n v="40993.788541666661" u="1"/>
        <n v="42608.957638888889" u="1"/>
        <n v="42734.166666666664" u="1"/>
        <n v="42545.957638888889" u="1"/>
        <n v="42584.749999999993" u="1"/>
        <n v="41015.048888888887" u="1"/>
        <n v="41111.861134259256" u="1"/>
        <n v="41830.686921296292" u="1"/>
        <n v="41994.999305555553" u="1"/>
        <n v="42190.526874999996" u="1"/>
        <n v="42769.78564814815" u="1"/>
        <n v="42230.957638888889" u="1"/>
        <n v="42256.10496527778" u="1"/>
        <n v="41929.59039351852" u="1"/>
        <n v="42057.63140046296" u="1"/>
        <n v="42442.708333333336" u="1"/>
        <n v="40748.631203703699" u="1"/>
        <n v="41853.451192129629" u="1"/>
        <n v="42691.602847222217" u="1"/>
        <n v="41616.999305555553" u="1"/>
        <n v="41990.655416666668" u="1"/>
        <n v="42143.667233796288" u="1"/>
        <n v="42169.333969907406" u="1"/>
        <n v="42625.499305555553" u="1"/>
        <n v="40760.670578703699" u="1"/>
        <n v="41929.583703703705" u="1"/>
        <n v="42088.54247685185" u="1"/>
        <n v="42517.341666666667" u="1"/>
        <n v="41871.992928240739" u="1"/>
        <n v="42788.351296296292" u="1"/>
        <n v="41859.68069444444" u="1"/>
        <n v="42465.148680555554" u="1"/>
        <n v="41916.082638888889" u="1"/>
        <n v="42254.199942129628" u="1"/>
        <n v="40782.581377314811" u="1"/>
        <n v="42091.713263888887" u="1"/>
        <n v="42400.752083333333" u="1"/>
        <n v="42600.494652777772" u="1"/>
        <n v="42624.638495370367" u="1"/>
        <n v="41238.999305555553" u="1"/>
        <n v="42586.375034722216" u="1"/>
        <n v="40969.916666666664" u="1"/>
        <n v="42368.391597222224" u="1"/>
        <n v="41749.833333333328" u="1"/>
        <n v="42445.003437499996" u="1"/>
        <n v="42749.857858796291" u="1"/>
        <n v="41096.957638888889" u="1"/>
        <n v="41527.898923611108" u="1"/>
        <n v="42197.712638888886" u="1"/>
        <n v="42480.573495370372" u="1"/>
        <n v="42482.064490740733" u="1"/>
        <n v="42482.791666666664" u="1"/>
        <n v="42660.427303240744" u="1"/>
        <n v="42167.666666666664" u="1"/>
        <n v="42671.916666666664" u="1"/>
        <n v="41868.797337962962" u="1"/>
        <n v="42796.619212962956" u="1"/>
        <n v="41662.796817129631" u="1"/>
        <n v="42265.951585648152" u="1"/>
        <n v="42430.503634259258" u="1"/>
        <n v="42573.580231481479" u="1"/>
        <n v="40844.957638888889" u="1"/>
        <n v="41927.327800925923" u="1"/>
        <n v="42540.133298611108" u="1"/>
        <n v="41764.316967592589" u="1"/>
        <n v="42679.935231481482" u="1"/>
        <n v="42790.848773148151" u="1"/>
        <n v="42436.999305555553" u="1"/>
        <n v="41998.643784722219" u="1"/>
        <n v="42006.676574074074" u="1"/>
        <n v="42081.499999999993" u="1"/>
        <n v="42289.365659722222" u="1"/>
        <n v="42552.139479166661" u="1"/>
        <n v="42235.510555555556" u="1"/>
        <n v="42231.041666666664" u="1"/>
        <n v="42452.286192129628" u="1"/>
        <n v="41562.795023148145" u="1"/>
        <n v="41899.326284722221" u="1"/>
        <n v="42333.749999999993" u="1"/>
        <n v="42082.699814814812" u="1"/>
        <n v="42105.041666666664" u="1"/>
        <n v="42774.999999999993" u="1"/>
        <n v="41288.680555555555" u="1"/>
        <n v="41979.041666666664" u="1"/>
        <n v="42088.084027777775" u="1"/>
        <n v="42181.350694444445" u="1"/>
        <n v="42641.725636574069" u="1"/>
        <n v="41486.154085648144" u="1"/>
        <n v="41813.458333333328" u="1"/>
        <n v="42019.603472222218" u="1"/>
        <n v="42109.00277777778" u="1"/>
        <n v="42115.467847222222" u="1"/>
        <n v="42712.124999999993" u="1"/>
        <n v="42753.428206018514" u="1"/>
        <n v="41468.691261574073" u="1"/>
        <n v="41790.957638888889" u="1"/>
        <n v="41992.652858796289" u="1"/>
        <n v="40696.040972222218" u="1"/>
        <n v="41801.606458333328" u="1"/>
        <n v="42026.57372685185" u="1"/>
        <n v="41309.288506944438" u="1"/>
        <n v="40622.454652777778" u="1"/>
        <n v="42298.51829861111" u="1"/>
        <n v="42658.597916666658" u="1"/>
        <n v="40363.958333333328" u="1"/>
        <n v="41007.555300925924" u="1"/>
        <n v="42398.040972222218" u="1"/>
        <n v="41357.964571759258" u="1"/>
        <n v="41948.327777777777" u="1"/>
        <n v="42165.419803240737" u="1"/>
        <n v="42649.374999999993" u="1"/>
        <n v="41885.775208333333" u="1"/>
        <n v="41955.854085648149" u="1"/>
        <n v="42513.597974537035" u="1"/>
        <n v="42565.549999999996" u="1"/>
        <n v="40889.884212962963" u="1"/>
        <n v="42037.693888888891" u="1"/>
        <n v="42555.841516203705" u="1"/>
        <n v="42155.4065625" u="1"/>
        <n v="42349.25304398148" u="1"/>
        <n v="42484.707638888889" u="1"/>
        <n v="42785.984583333331" u="1"/>
        <n v="42037.977083333331" u="1"/>
        <n v="42205.740648148152" u="1"/>
        <n v="42783.120706018519" u="1"/>
        <n v="41782.476331018515" u="1"/>
        <n v="41641.125" u="1"/>
        <n v="41490.754421296297" u="1"/>
        <n v="42516.540081018517" u="1"/>
        <n v="41844.557766203703" u="1"/>
        <n v="42444.458333333336" u="1"/>
        <n v="41808.634027777778" u="1"/>
        <n v="42023.552060185182" u="1"/>
        <n v="42345.748402777775" u="1"/>
        <n v="42662.996527777774" u="1"/>
        <n v="40657.082638888889" u="1"/>
        <n v="40735.926874999997" u="1"/>
        <n v="42502.798703703702" u="1"/>
        <n v="42563.598854166667" u="1"/>
        <n v="41806.983541666668" u="1"/>
        <n v="41933.999305555553" u="1"/>
        <n v="42142.041481481479" u="1"/>
        <n v="42155.888888888883" u="1"/>
        <n v="42358.166666666664" u="1"/>
        <n v="42475.658645833326" u="1"/>
        <n v="42775.999999999993" u="1"/>
        <n v="42508.617418981477" u="1"/>
        <n v="42566.081249999996" u="1"/>
        <n v="42582.81689814815" u="1"/>
        <n v="41970.724999999999" u="1"/>
        <n v="42132.628472222219" u="1"/>
        <n v="41878.916782407403" u="1"/>
        <n v="41959.726597222216" u="1"/>
        <n v="42120.663877314808" u="1"/>
        <n v="41943.312731481477" u="1"/>
        <n v="41981.480497685181" u="1"/>
        <n v="42162.952245370368" u="1"/>
        <n v="42195.576956018522" u="1"/>
        <n v="42564.593055555553" u="1"/>
        <n v="41940.708333333328" u="1"/>
        <n v="42074.474953703706" u="1"/>
        <n v="42075.707314814812" u="1"/>
        <n v="42158.419560185182" u="1"/>
        <n v="42176.627881944441" u="1"/>
        <n v="41454.634108796294" u="1"/>
        <n v="42748.503020833326" u="1"/>
        <n v="41940.833333333328" u="1"/>
        <n v="42650.374999999993" u="1"/>
        <n v="42027.299571759257" u="1"/>
        <n v="41258.441863425927" u="1"/>
        <n v="41509.586446759255" u="1"/>
        <n v="42091.587546296294" u="1"/>
        <n v="42421.141863425924" u="1"/>
        <n v="42205.572083333333" u="1"/>
        <n v="42633.145798611113" u="1"/>
        <n v="42132.459699074076" u="1"/>
        <n v="41909.678703703699" u="1"/>
        <n v="42090.613368055558" u="1"/>
        <n v="42663.253622685181" u="1"/>
        <n v="41872.477777777778" u="1"/>
        <n v="42004.083333333336" u="1"/>
        <n v="42166.46743055556" u="1"/>
        <n v="42421.190138888887" u="1"/>
        <n v="42674.957638888889" u="1"/>
        <n v="42322.347222222219" u="1"/>
        <n v="42452.068668981483" u="1"/>
        <n v="42525.44527777777" u="1"/>
        <n v="42256.458333333336" u="1"/>
        <n v="42537.996527777774" u="1"/>
        <n v="40252.704861111109" u="1"/>
        <n v="42043.979166666664" u="1"/>
        <n v="42058.288229166668" u="1"/>
        <n v="41802.800405092588" u="1"/>
        <n v="41831.46875" u="1"/>
        <n v="42193.489583333336" u="1"/>
        <n v="42566.607314814813" u="1"/>
        <n v="41849.846898148149" u="1"/>
        <n v="41957.687499999993" u="1"/>
        <n v="42707.502384259256" u="1"/>
        <n v="41876.656342592592" u="1"/>
        <n v="42449.353703703695" u="1"/>
        <n v="42034.818749999999" u="1"/>
        <n v="42295.608668981477" u="1"/>
        <n v="40853.985856481479" u="1"/>
        <n v="41792.957638888889" u="1"/>
        <n v="41942.650613425925" u="1"/>
        <n v="42192.601620370369" u="1"/>
        <n v="41961.516273148147" u="1"/>
        <n v="42419.962928240733" u="1"/>
        <n v="42714.249999999993" u="1"/>
        <n v="41778.268391203703" u="1"/>
        <n v="41793.082638888889" u="1"/>
        <n v="41941.739583333328" u="1"/>
        <n v="42248.420358796291" u="1"/>
        <n v="41011.501909722218" u="1"/>
        <n v="41748.669849537036" u="1"/>
        <n v="41864.575787037036" u="1"/>
        <n v="41893.225162037037" u="1"/>
        <n v="42316.49422453704" u="1"/>
        <n v="42343.728032407402" u="1"/>
        <n v="40972.916666666664" u="1"/>
        <n v="41878.833333333328" u="1"/>
        <n v="41942.724097222221" u="1"/>
        <n v="42164.632002314807" u="1"/>
        <n v="42244.872835648144" u="1"/>
        <n v="41891.46670138889" u="1"/>
        <n v="42041.419803240737" u="1"/>
        <n v="42201.693703703706" u="1"/>
        <n v="41187.739004629628" u="1"/>
        <n v="42067.958333333336" u="1"/>
        <n v="41814.581354166665" u="1"/>
        <n v="41557.500601851847" u="1"/>
        <n v="41964.793090277781" u="1"/>
        <n v="41059.583333333328" u="1"/>
        <n v="41608.959722222222" u="1"/>
        <n v="42363.121944444443" u="1"/>
        <n v="42319.594525462955" u="1"/>
        <n v="41804.391597222217" u="1"/>
        <n v="41836.42900462963" u="1"/>
        <n v="40953.617361111108" u="1"/>
        <n v="42077.657337962963" u="1"/>
        <n v="41917.175023148149" u="1"/>
        <n v="40612.617210648146" u="1"/>
        <n v="42085.954999999994" u="1"/>
        <n v="42094.544490740744" u="1"/>
        <n v="42675.957638888889" u="1"/>
        <n v="41633.125335648147" u="1"/>
        <n v="42572.520833333336" u="1"/>
        <n v="41431.605983796297" u="1"/>
        <n v="41810.204270833332" u="1"/>
        <n v="42609.745474537034" u="1"/>
        <n v="40659.082638888889" u="1"/>
        <n v="41805.975694444445" u="1"/>
        <n v="42218.595289351848" u="1"/>
        <n v="42258.557511574072" u="1"/>
        <n v="41843.434606481482" u="1"/>
        <n v="42168.475856481477" u="1"/>
        <n v="42791.798483796294" u="1"/>
        <n v="42347.741712962961" u="1"/>
        <n v="41999.64975694444" u="1"/>
        <n v="42752.807847222219" u="1"/>
        <n v="41918.979166666664" u="1"/>
        <n v="41958.624999999993" u="1"/>
        <n v="42154.640081018515" u="1"/>
        <n v="42168.298043981478" u="1"/>
        <n v="42274.634722222218" u="1"/>
        <n v="42329.759479166663" u="1"/>
        <n v="42551.57298611111" u="1"/>
        <n v="41917.360578703701" u="1"/>
        <n v="41748.471979166665" u="1"/>
        <n v="41898.266886574071" u="1"/>
        <n v="42034.934027777774" u="1"/>
        <n v="42156.478067129625" u="1"/>
        <n v="41620.999305555553" u="1"/>
        <n v="40922.042662037034" u="1"/>
        <n v="41735.584074074075" u="1"/>
        <n v="41896.875034722223" u="1"/>
        <n v="42741.586805555555" u="1"/>
        <n v="40954.69862268518" u="1"/>
        <n v="42035.912499999999" u="1"/>
        <n v="42125.374305555553" u="1"/>
        <n v="41863.566678240735" u="1"/>
        <n v="42485.720092592594" u="1"/>
        <n v="41863.452662037031" u="1"/>
        <n v="42274.568333333329" u="1"/>
        <n v="42493.57571759259" u="1"/>
        <n v="42085.884722222218" u="1"/>
        <n v="41843.454629629625" u="1"/>
        <n v="41905.714525462965" u="1"/>
        <n v="41592.504884259259" u="1"/>
        <n v="41879.833333333328" u="1"/>
        <n v="41911.428055555552" u="1"/>
        <n v="42085.124999999993" u="1"/>
        <n v="41871.641701388886" u="1"/>
        <n v="42288.57199074074" u="1"/>
        <n v="42709.382569444446" u="1"/>
        <n v="42195.083333333336" u="1"/>
        <n v="42841.624999999993" u="1"/>
        <n v="40595.916666666664" u="1"/>
        <n v="41586.846516203703" u="1"/>
        <n v="40625.861550925925" u="1"/>
        <n v="42459.31689814815" u="1"/>
      </sharedItems>
    </cacheField>
    <cacheField name="Year"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pivotCacheId="11947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x v="0"/>
    <x v="0"/>
  </r>
  <r>
    <n v="1"/>
    <s v="FannibalFest Fan Convention"/>
    <s v="A Hannibal TV Show Fan Convention and Art Collective"/>
    <n v="10275"/>
    <n v="14653"/>
    <x v="0"/>
    <s v="US"/>
    <s v="USD"/>
    <n v="1488464683"/>
    <n v="1485872683"/>
    <b v="0"/>
    <n v="79"/>
    <b v="1"/>
    <s v="film &amp; video/television"/>
    <n v="142.60827250608273"/>
    <n v="185.48101265822785"/>
    <x v="0"/>
    <s v="television"/>
    <x v="1"/>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x v="5"/>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x v="2"/>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x v="9"/>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x v="11"/>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x v="12"/>
    <x v="3"/>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x v="2"/>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x v="3"/>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x v="3"/>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x v="3"/>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x v="18"/>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x v="19"/>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x v="3"/>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x v="23"/>
    <x v="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x v="25"/>
    <x v="0"/>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3"/>
    <x v="26"/>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6"/>
    <x v="27"/>
    <x v="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7"/>
    <x v="28"/>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8"/>
    <x v="29"/>
    <x v="3"/>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29"/>
    <x v="30"/>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0"/>
    <x v="31"/>
    <x v="2"/>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1"/>
    <x v="32"/>
    <x v="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2"/>
    <x v="33"/>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3"/>
    <x v="34"/>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4"/>
    <x v="35"/>
    <x v="0"/>
  </r>
  <r>
    <n v="36"/>
    <s v="THE LISTENING BOX"/>
    <s v="A modern day priest makes an unusual discovery, setting off a chain of events."/>
    <n v="6000"/>
    <n v="8529"/>
    <x v="0"/>
    <s v="US"/>
    <s v="USD"/>
    <n v="1428128525"/>
    <n v="1425540125"/>
    <b v="0"/>
    <n v="44"/>
    <b v="1"/>
    <s v="film &amp; video/television"/>
    <n v="142.15"/>
    <n v="193.84090909090909"/>
    <x v="0"/>
    <s v="television"/>
    <x v="35"/>
    <x v="36"/>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6"/>
    <x v="37"/>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7"/>
    <x v="38"/>
    <x v="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8"/>
    <x v="39"/>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39"/>
    <x v="4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0"/>
    <x v="41"/>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1"/>
    <x v="42"/>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2"/>
    <x v="43"/>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3"/>
    <x v="44"/>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4"/>
    <x v="45"/>
    <x v="2"/>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5"/>
    <x v="46"/>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6"/>
    <x v="4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7"/>
    <x v="48"/>
    <x v="0"/>
  </r>
  <r>
    <n v="49"/>
    <s v="Driving Jersey - Season Five"/>
    <s v="Driving Jersey is real people telling real stories."/>
    <n v="12000"/>
    <n v="12000"/>
    <x v="0"/>
    <s v="US"/>
    <s v="USD"/>
    <n v="1445660045"/>
    <n v="1443068045"/>
    <b v="0"/>
    <n v="87"/>
    <b v="1"/>
    <s v="film &amp; video/television"/>
    <n v="100"/>
    <n v="137.93103448275863"/>
    <x v="0"/>
    <s v="television"/>
    <x v="48"/>
    <x v="49"/>
    <x v="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49"/>
    <x v="5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0"/>
    <x v="51"/>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14"/>
    <x v="52"/>
    <x v="3"/>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1"/>
    <x v="53"/>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2"/>
    <x v="54"/>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3"/>
    <x v="55"/>
    <x v="2"/>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4"/>
    <x v="56"/>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5"/>
    <x v="57"/>
    <x v="0"/>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46"/>
    <x v="58"/>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6"/>
    <x v="59"/>
    <x v="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57"/>
    <x v="6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58"/>
    <x v="61"/>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59"/>
    <x v="62"/>
    <x v="4"/>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0"/>
    <x v="63"/>
    <x v="4"/>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1"/>
    <x v="64"/>
    <x v="4"/>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2"/>
    <x v="65"/>
    <x v="3"/>
  </r>
  <r>
    <n v="66"/>
    <s v="A Stagnant Fever: Short Film"/>
    <s v="A dark comedy set in the '60s about clinical depression and one night stands."/>
    <n v="2000"/>
    <n v="2372"/>
    <x v="0"/>
    <s v="US"/>
    <s v="USD"/>
    <n v="1468873420"/>
    <n v="1466281420"/>
    <b v="0"/>
    <n v="26"/>
    <b v="1"/>
    <s v="film &amp; video/shorts"/>
    <n v="118.6"/>
    <n v="91.230769230769226"/>
    <x v="0"/>
    <s v="shorts"/>
    <x v="63"/>
    <x v="66"/>
    <x v="2"/>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4"/>
    <x v="67"/>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5"/>
    <x v="68"/>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6"/>
    <x v="69"/>
    <x v="6"/>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67"/>
    <x v="70"/>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68"/>
    <x v="71"/>
    <x v="5"/>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69"/>
    <x v="72"/>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0"/>
    <x v="73"/>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1"/>
    <x v="74"/>
    <x v="0"/>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2"/>
    <x v="75"/>
    <x v="4"/>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3"/>
    <x v="76"/>
    <x v="6"/>
  </r>
  <r>
    <n v="77"/>
    <s v="Jonah and the Crab"/>
    <s v="A short film about a boy searching for companionship in a hermit crab he finds on the beach."/>
    <n v="400"/>
    <n v="1570"/>
    <x v="0"/>
    <s v="US"/>
    <s v="USD"/>
    <n v="1337569140"/>
    <n v="1332991717"/>
    <b v="0"/>
    <n v="26"/>
    <b v="1"/>
    <s v="film &amp; video/shorts"/>
    <n v="392.5"/>
    <n v="60.384615384615387"/>
    <x v="0"/>
    <s v="shorts"/>
    <x v="74"/>
    <x v="77"/>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5"/>
    <x v="78"/>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6"/>
    <x v="79"/>
    <x v="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77"/>
    <x v="80"/>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78"/>
    <x v="81"/>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79"/>
    <x v="82"/>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0"/>
    <x v="83"/>
    <x v="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1"/>
    <x v="84"/>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2"/>
    <x v="85"/>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3"/>
    <x v="86"/>
    <x v="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4"/>
    <x v="87"/>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5"/>
    <x v="88"/>
    <x v="3"/>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6"/>
    <x v="89"/>
    <x v="4"/>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87"/>
    <x v="90"/>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88"/>
    <x v="91"/>
    <x v="6"/>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89"/>
    <x v="92"/>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0"/>
    <x v="93"/>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1"/>
    <x v="94"/>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2"/>
    <x v="95"/>
    <x v="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3"/>
    <x v="96"/>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4"/>
    <x v="97"/>
    <x v="6"/>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5"/>
    <x v="98"/>
    <x v="5"/>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6"/>
    <x v="9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97"/>
    <x v="100"/>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98"/>
    <x v="101"/>
    <x v="5"/>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99"/>
    <x v="102"/>
    <x v="7"/>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0"/>
    <x v="103"/>
    <x v="3"/>
  </r>
  <r>
    <n v="104"/>
    <s v="Good 'Ol Trumpet"/>
    <s v="UCF short film about an old man, his love for music, and his misplaced trumpet.  "/>
    <n v="500"/>
    <n v="600"/>
    <x v="0"/>
    <s v="US"/>
    <s v="USD"/>
    <n v="1301792400"/>
    <n v="1299775266"/>
    <b v="0"/>
    <n v="10"/>
    <b v="1"/>
    <s v="film &amp; video/shorts"/>
    <n v="120"/>
    <n v="60"/>
    <x v="0"/>
    <s v="shorts"/>
    <x v="101"/>
    <x v="104"/>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2"/>
    <x v="105"/>
    <x v="2"/>
  </r>
  <r>
    <n v="106"/>
    <s v="LOST WEEKEND"/>
    <s v="A Boy. A Girl. A Car. A Serial Killer."/>
    <n v="5000"/>
    <n v="5025"/>
    <x v="0"/>
    <s v="US"/>
    <s v="USD"/>
    <n v="1333391901"/>
    <n v="1332182301"/>
    <b v="0"/>
    <n v="27"/>
    <b v="1"/>
    <s v="film &amp; video/shorts"/>
    <n v="100.49999999999999"/>
    <n v="186.11111111111111"/>
    <x v="0"/>
    <s v="shorts"/>
    <x v="103"/>
    <x v="106"/>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4"/>
    <x v="107"/>
    <x v="6"/>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5"/>
    <x v="108"/>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6"/>
    <x v="109"/>
    <x v="6"/>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07"/>
    <x v="110"/>
    <x v="4"/>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08"/>
    <x v="111"/>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09"/>
    <x v="112"/>
    <x v="3"/>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0"/>
    <x v="113"/>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1"/>
    <x v="114"/>
    <x v="6"/>
  </r>
  <r>
    <n v="115"/>
    <s v="The World's Greatest Lover"/>
    <s v="Never judge a book (or a lover) by their cover."/>
    <n v="450"/>
    <n v="632"/>
    <x v="0"/>
    <s v="US"/>
    <s v="USD"/>
    <n v="1328377444"/>
    <n v="1326217444"/>
    <b v="0"/>
    <n v="22"/>
    <b v="1"/>
    <s v="film &amp; video/shorts"/>
    <n v="140.44444444444443"/>
    <n v="28.727272727272727"/>
    <x v="0"/>
    <s v="shorts"/>
    <x v="112"/>
    <x v="115"/>
    <x v="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3"/>
    <x v="116"/>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4"/>
    <x v="117"/>
    <x v="7"/>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5"/>
    <x v="118"/>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6"/>
    <x v="119"/>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17"/>
    <x v="12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18"/>
    <x v="121"/>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19"/>
    <x v="122"/>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0"/>
    <x v="123"/>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1"/>
    <x v="124"/>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2"/>
    <x v="125"/>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3"/>
    <x v="126"/>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4"/>
    <x v="127"/>
    <x v="0"/>
  </r>
  <r>
    <n v="128"/>
    <s v="Ralphi3 (Canceled)"/>
    <s v="A Science Fiction film filled with entertainment and Excitement"/>
    <n v="100000"/>
    <n v="1867"/>
    <x v="1"/>
    <s v="US"/>
    <s v="USD"/>
    <n v="1476941293"/>
    <n v="1473917293"/>
    <b v="0"/>
    <n v="6"/>
    <b v="0"/>
    <s v="film &amp; video/science fiction"/>
    <n v="1.867"/>
    <n v="311.16666666666669"/>
    <x v="0"/>
    <s v="science fiction"/>
    <x v="125"/>
    <x v="128"/>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6"/>
    <x v="129"/>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27"/>
    <x v="130"/>
    <x v="3"/>
  </r>
  <r>
    <n v="131"/>
    <s v="I (Canceled)"/>
    <s v="I"/>
    <n v="1200"/>
    <n v="0"/>
    <x v="1"/>
    <s v="US"/>
    <s v="USD"/>
    <n v="1467763200"/>
    <n v="1466453161"/>
    <b v="0"/>
    <n v="0"/>
    <b v="0"/>
    <s v="film &amp; video/science fiction"/>
    <n v="0"/>
    <n v="0"/>
    <x v="0"/>
    <s v="science fiction"/>
    <x v="128"/>
    <x v="131"/>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29"/>
    <x v="132"/>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0"/>
    <x v="133"/>
    <x v="2"/>
  </r>
  <r>
    <n v="134"/>
    <s v="MARLEY'S GHOST (AMBASSADORS OF STEAM) (Canceled)"/>
    <s v="steampunk  remake of &quot;a Christmas carol&quot;"/>
    <n v="5000"/>
    <n v="0"/>
    <x v="1"/>
    <s v="US"/>
    <s v="USD"/>
    <n v="1441386000"/>
    <n v="1438811418"/>
    <b v="0"/>
    <n v="0"/>
    <b v="0"/>
    <s v="film &amp; video/science fiction"/>
    <n v="0"/>
    <n v="0"/>
    <x v="0"/>
    <s v="science fiction"/>
    <x v="131"/>
    <x v="134"/>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2"/>
    <x v="135"/>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18"/>
    <x v="136"/>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3"/>
    <x v="137"/>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4"/>
    <x v="138"/>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5"/>
    <x v="139"/>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36"/>
    <x v="140"/>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37"/>
    <x v="141"/>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38"/>
    <x v="142"/>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39"/>
    <x v="143"/>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0"/>
    <x v="144"/>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20"/>
    <x v="145"/>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1"/>
    <x v="146"/>
    <x v="2"/>
  </r>
  <r>
    <n v="147"/>
    <s v="Consumed (Static Air) (Canceled)"/>
    <s v="Film makers catch live footage beyond their wildest dreams."/>
    <n v="7000"/>
    <n v="0"/>
    <x v="1"/>
    <s v="GB"/>
    <s v="GBP"/>
    <n v="1420741080"/>
    <n v="1417026340"/>
    <b v="0"/>
    <n v="0"/>
    <b v="0"/>
    <s v="film &amp; video/science fiction"/>
    <n v="0"/>
    <n v="0"/>
    <x v="0"/>
    <s v="science fiction"/>
    <x v="142"/>
    <x v="147"/>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3"/>
    <x v="148"/>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4"/>
    <x v="149"/>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55"/>
    <x v="150"/>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45"/>
    <x v="151"/>
    <x v="0"/>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46"/>
    <x v="152"/>
    <x v="3"/>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47"/>
    <x v="153"/>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48"/>
    <x v="154"/>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49"/>
    <x v="15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6"/>
    <x v="156"/>
    <x v="3"/>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0"/>
    <x v="157"/>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1"/>
    <x v="15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2"/>
    <x v="159"/>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53"/>
    <x v="160"/>
    <x v="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54"/>
    <x v="161"/>
    <x v="3"/>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55"/>
    <x v="162"/>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56"/>
    <x v="163"/>
    <x v="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33"/>
    <x v="164"/>
    <x v="3"/>
  </r>
  <r>
    <n v="165"/>
    <s v="NET"/>
    <s v="A teacher. A boy. The beach and a heatwave that drove them all insane."/>
    <n v="17000"/>
    <n v="0"/>
    <x v="2"/>
    <s v="GB"/>
    <s v="GBP"/>
    <n v="1452613724"/>
    <n v="1450021724"/>
    <b v="0"/>
    <n v="0"/>
    <b v="0"/>
    <s v="film &amp; video/drama"/>
    <n v="0"/>
    <n v="0"/>
    <x v="0"/>
    <s v="drama"/>
    <x v="157"/>
    <x v="165"/>
    <x v="0"/>
  </r>
  <r>
    <n v="166"/>
    <s v="Pressure"/>
    <s v="A young teen makes a bad decision after joining gang and the film expresses his choices that led him to that point."/>
    <n v="5000"/>
    <n v="3000"/>
    <x v="2"/>
    <s v="US"/>
    <s v="USD"/>
    <n v="1484531362"/>
    <n v="1481939362"/>
    <b v="0"/>
    <n v="1"/>
    <b v="0"/>
    <s v="film &amp; video/drama"/>
    <n v="60"/>
    <n v="3000"/>
    <x v="0"/>
    <s v="drama"/>
    <x v="89"/>
    <x v="166"/>
    <x v="2"/>
  </r>
  <r>
    <n v="167"/>
    <s v="Past"/>
    <s v="A young man experiences a tragedy and has the opportunity to go back and learn from his mistakes and find out his true self."/>
    <n v="110000"/>
    <n v="11"/>
    <x v="2"/>
    <s v="US"/>
    <s v="USD"/>
    <n v="1438726535"/>
    <n v="1433542535"/>
    <b v="0"/>
    <n v="2"/>
    <b v="0"/>
    <s v="film &amp; video/drama"/>
    <n v="0.01"/>
    <n v="5.5"/>
    <x v="0"/>
    <s v="drama"/>
    <x v="158"/>
    <x v="167"/>
    <x v="0"/>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36"/>
    <x v="168"/>
    <x v="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59"/>
    <x v="169"/>
    <x v="3"/>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60"/>
    <x v="170"/>
    <x v="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61"/>
    <x v="171"/>
    <x v="2"/>
  </r>
  <r>
    <n v="172"/>
    <s v="The Blind Dolphin Story"/>
    <s v="A short film on the rarest mammal and the second most endangered freshwater river dolphin, in Pakistan."/>
    <n v="95000"/>
    <n v="0"/>
    <x v="2"/>
    <s v="US"/>
    <s v="USD"/>
    <n v="1426753723"/>
    <n v="1423733323"/>
    <b v="0"/>
    <n v="0"/>
    <b v="0"/>
    <s v="film &amp; video/drama"/>
    <n v="0"/>
    <n v="0"/>
    <x v="0"/>
    <s v="drama"/>
    <x v="140"/>
    <x v="172"/>
    <x v="0"/>
  </r>
  <r>
    <n v="173"/>
    <s v="7 Sins"/>
    <s v="This is a film inspired by Quentin Tarantino, I want to make a film thats entertaining yet gritty. 7 Sins is in pre-production."/>
    <n v="1110"/>
    <n v="0"/>
    <x v="2"/>
    <s v="GB"/>
    <s v="GBP"/>
    <n v="1425131108"/>
    <n v="1422539108"/>
    <b v="0"/>
    <n v="0"/>
    <b v="0"/>
    <s v="film &amp; video/drama"/>
    <n v="0"/>
    <n v="0"/>
    <x v="0"/>
    <s v="drama"/>
    <x v="47"/>
    <x v="173"/>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62"/>
    <x v="174"/>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63"/>
    <x v="175"/>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64"/>
    <x v="176"/>
    <x v="0"/>
  </r>
  <r>
    <n v="177"/>
    <s v="The Good Samaritan"/>
    <s v="I'm making a modern day version of the bible story &quot; The Good Samaritan&quot;"/>
    <n v="450"/>
    <n v="180"/>
    <x v="2"/>
    <s v="US"/>
    <s v="USD"/>
    <n v="1427155726"/>
    <n v="1425690526"/>
    <b v="0"/>
    <n v="7"/>
    <b v="0"/>
    <s v="film &amp; video/drama"/>
    <n v="40"/>
    <n v="25.714285714285715"/>
    <x v="0"/>
    <s v="drama"/>
    <x v="165"/>
    <x v="177"/>
    <x v="0"/>
  </r>
  <r>
    <n v="178"/>
    <s v="El viaje de LucÃ­a"/>
    <s v="El viaje de LucÃ­a es un largometraje de ficciÃ³n con temÃ¡tica sobre el cÃ¡ncer infantil."/>
    <n v="500000"/>
    <n v="0"/>
    <x v="2"/>
    <s v="ES"/>
    <s v="EUR"/>
    <n v="1448582145"/>
    <n v="1445986545"/>
    <b v="0"/>
    <n v="0"/>
    <b v="0"/>
    <s v="film &amp; video/drama"/>
    <n v="0"/>
    <n v="0"/>
    <x v="0"/>
    <s v="drama"/>
    <x v="166"/>
    <x v="178"/>
    <x v="0"/>
  </r>
  <r>
    <n v="179"/>
    <s v="Sustain: A Film About Survival"/>
    <s v="A feature-length film about how three people survive in a diseased world."/>
    <n v="1000"/>
    <n v="200"/>
    <x v="2"/>
    <s v="US"/>
    <s v="USD"/>
    <n v="1457056555"/>
    <n v="1454464555"/>
    <b v="0"/>
    <n v="2"/>
    <b v="0"/>
    <s v="film &amp; video/drama"/>
    <n v="20"/>
    <n v="100"/>
    <x v="0"/>
    <s v="drama"/>
    <x v="167"/>
    <x v="179"/>
    <x v="2"/>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24"/>
    <x v="180"/>
    <x v="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68"/>
    <x v="181"/>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69"/>
    <x v="182"/>
    <x v="2"/>
  </r>
  <r>
    <n v="183"/>
    <s v="Three Little Words"/>
    <s v="Don't kill me until I meet my Dad"/>
    <n v="12500"/>
    <n v="4482"/>
    <x v="2"/>
    <s v="GB"/>
    <s v="GBP"/>
    <n v="1417033610"/>
    <n v="1414438010"/>
    <b v="0"/>
    <n v="12"/>
    <b v="0"/>
    <s v="film &amp; video/drama"/>
    <n v="35.856000000000002"/>
    <n v="373.5"/>
    <x v="0"/>
    <s v="drama"/>
    <x v="170"/>
    <x v="183"/>
    <x v="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71"/>
    <x v="184"/>
    <x v="3"/>
  </r>
  <r>
    <n v="185"/>
    <s v="BLANK Short Movie"/>
    <s v="Love has no boundaries!"/>
    <n v="40000"/>
    <n v="2200"/>
    <x v="2"/>
    <s v="NO"/>
    <s v="NOK"/>
    <n v="1471557139"/>
    <n v="1468965139"/>
    <b v="0"/>
    <n v="10"/>
    <b v="0"/>
    <s v="film &amp; video/drama"/>
    <n v="5.5"/>
    <n v="220"/>
    <x v="0"/>
    <s v="drama"/>
    <x v="172"/>
    <x v="185"/>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73"/>
    <x v="186"/>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74"/>
    <x v="187"/>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75"/>
    <x v="188"/>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76"/>
    <x v="189"/>
    <x v="2"/>
  </r>
  <r>
    <n v="190"/>
    <s v="REGIONRAT, the movie"/>
    <s v="Because hope can be a 4 letter word"/>
    <n v="12000"/>
    <n v="50"/>
    <x v="2"/>
    <s v="US"/>
    <s v="USD"/>
    <n v="1466091446"/>
    <n v="1465227446"/>
    <b v="0"/>
    <n v="1"/>
    <b v="0"/>
    <s v="film &amp; video/drama"/>
    <n v="0.41666666666666669"/>
    <n v="50"/>
    <x v="0"/>
    <s v="drama"/>
    <x v="177"/>
    <x v="190"/>
    <x v="2"/>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33"/>
    <x v="191"/>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78"/>
    <x v="19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79"/>
    <x v="193"/>
    <x v="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80"/>
    <x v="194"/>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23"/>
    <x v="195"/>
    <x v="0"/>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81"/>
    <x v="196"/>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82"/>
    <x v="197"/>
    <x v="1"/>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40"/>
    <x v="198"/>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83"/>
    <x v="199"/>
    <x v="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184"/>
    <x v="200"/>
    <x v="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185"/>
    <x v="201"/>
    <x v="0"/>
  </r>
  <r>
    <n v="202"/>
    <s v="Modern Gangsters"/>
    <s v="new web series created by jonney terry"/>
    <n v="6000"/>
    <n v="0"/>
    <x v="2"/>
    <s v="US"/>
    <s v="USD"/>
    <n v="1444337940"/>
    <n v="1441750564"/>
    <b v="0"/>
    <n v="0"/>
    <b v="0"/>
    <s v="film &amp; video/drama"/>
    <n v="0"/>
    <n v="0"/>
    <x v="0"/>
    <s v="drama"/>
    <x v="186"/>
    <x v="202"/>
    <x v="0"/>
  </r>
  <r>
    <n v="203"/>
    <s v="TheM"/>
    <s v="We are aiming to make a Web Series based on Youth Culture and the misrepresentation of socially stereotyped people."/>
    <n v="2500"/>
    <n v="746"/>
    <x v="2"/>
    <s v="GB"/>
    <s v="GBP"/>
    <n v="1422562864"/>
    <n v="1417378864"/>
    <b v="0"/>
    <n v="8"/>
    <b v="0"/>
    <s v="film &amp; video/drama"/>
    <n v="29.84"/>
    <n v="93.25"/>
    <x v="0"/>
    <s v="drama"/>
    <x v="187"/>
    <x v="203"/>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176"/>
    <x v="204"/>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188"/>
    <x v="205"/>
    <x v="0"/>
  </r>
  <r>
    <n v="206"/>
    <s v="Blood Bond Movie Development"/>
    <s v="A love story featuring adoption,struggle,dysfunction,grace, healing, and restoration."/>
    <n v="12700"/>
    <n v="0"/>
    <x v="2"/>
    <s v="US"/>
    <s v="USD"/>
    <n v="1470441983"/>
    <n v="1468627583"/>
    <b v="0"/>
    <n v="0"/>
    <b v="0"/>
    <s v="film &amp; video/drama"/>
    <n v="0"/>
    <n v="0"/>
    <x v="0"/>
    <s v="drama"/>
    <x v="189"/>
    <x v="206"/>
    <x v="2"/>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190"/>
    <x v="207"/>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191"/>
    <x v="208"/>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192"/>
    <x v="209"/>
    <x v="0"/>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188"/>
    <x v="21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193"/>
    <x v="211"/>
    <x v="0"/>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194"/>
    <x v="212"/>
    <x v="2"/>
  </r>
  <r>
    <n v="213"/>
    <s v="Hart Blvd. A feature film by Andrew Greve"/>
    <s v="A family dramedy about a grandfather  and grandson who are both on their path to redemption."/>
    <n v="50000"/>
    <n v="20"/>
    <x v="2"/>
    <s v="US"/>
    <s v="USD"/>
    <n v="1439734001"/>
    <n v="1437142547"/>
    <b v="0"/>
    <n v="1"/>
    <b v="0"/>
    <s v="film &amp; video/drama"/>
    <n v="0.04"/>
    <n v="20"/>
    <x v="0"/>
    <s v="drama"/>
    <x v="195"/>
    <x v="213"/>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196"/>
    <x v="214"/>
    <x v="0"/>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180"/>
    <x v="215"/>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197"/>
    <x v="216"/>
    <x v="0"/>
  </r>
  <r>
    <n v="217"/>
    <s v="Bitch"/>
    <s v="A roadmovie by paw"/>
    <n v="100000"/>
    <n v="11943"/>
    <x v="2"/>
    <s v="SE"/>
    <s v="SEK"/>
    <n v="1419780149"/>
    <n v="1417101749"/>
    <b v="0"/>
    <n v="38"/>
    <b v="0"/>
    <s v="film &amp; video/drama"/>
    <n v="11.943"/>
    <n v="314.28947368421052"/>
    <x v="0"/>
    <s v="drama"/>
    <x v="198"/>
    <x v="217"/>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199"/>
    <x v="218"/>
    <x v="0"/>
  </r>
  <r>
    <n v="219"/>
    <s v="True Colors"/>
    <s v="An hour-long pilot about a group of suburban LGBT teens coming of age in the early 90's."/>
    <n v="50000"/>
    <n v="8815"/>
    <x v="2"/>
    <s v="US"/>
    <s v="USD"/>
    <n v="1459493940"/>
    <n v="1456732225"/>
    <b v="0"/>
    <n v="76"/>
    <b v="0"/>
    <s v="film &amp; video/drama"/>
    <n v="17.630000000000003"/>
    <n v="115.98684210526316"/>
    <x v="0"/>
    <s v="drama"/>
    <x v="200"/>
    <x v="219"/>
    <x v="2"/>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01"/>
    <x v="220"/>
    <x v="0"/>
  </r>
  <r>
    <n v="221"/>
    <s v="Archetypes"/>
    <s v="Film about Schizophrenia with Surreal Twists!"/>
    <n v="50000"/>
    <n v="0"/>
    <x v="2"/>
    <s v="US"/>
    <s v="USD"/>
    <n v="1427569564"/>
    <n v="1422389164"/>
    <b v="0"/>
    <n v="0"/>
    <b v="0"/>
    <s v="film &amp; video/drama"/>
    <n v="0"/>
    <n v="0"/>
    <x v="0"/>
    <s v="drama"/>
    <x v="202"/>
    <x v="221"/>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02"/>
    <x v="222"/>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03"/>
    <x v="223"/>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123"/>
    <x v="224"/>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04"/>
    <x v="225"/>
    <x v="2"/>
  </r>
  <r>
    <n v="226"/>
    <s v="MAGGIE Film"/>
    <s v="A TRUE STORY OF DOMESTIC VILOLENCE THAT SEEKS TO OFFER THE VIEWER OUTLEST OF SUPPORT."/>
    <n v="29000"/>
    <n v="250"/>
    <x v="2"/>
    <s v="GB"/>
    <s v="GBP"/>
    <n v="1433064540"/>
    <n v="1428854344"/>
    <b v="0"/>
    <n v="2"/>
    <b v="0"/>
    <s v="film &amp; video/drama"/>
    <n v="0.86206896551724133"/>
    <n v="125"/>
    <x v="0"/>
    <s v="drama"/>
    <x v="205"/>
    <x v="226"/>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06"/>
    <x v="227"/>
    <x v="0"/>
  </r>
  <r>
    <n v="228"/>
    <s v="Facets of a Geek life"/>
    <s v="I am making a film from one one of my books called facets of a Geek life."/>
    <n v="8000"/>
    <n v="0"/>
    <x v="2"/>
    <s v="GB"/>
    <s v="GBP"/>
    <n v="1433176105"/>
    <n v="1427992105"/>
    <b v="0"/>
    <n v="0"/>
    <b v="0"/>
    <s v="film &amp; video/drama"/>
    <n v="0"/>
    <n v="0"/>
    <x v="0"/>
    <s v="drama"/>
    <x v="118"/>
    <x v="228"/>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07"/>
    <x v="229"/>
    <x v="2"/>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08"/>
    <x v="230"/>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09"/>
    <x v="231"/>
    <x v="0"/>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36"/>
    <x v="232"/>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10"/>
    <x v="233"/>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123"/>
    <x v="234"/>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06"/>
    <x v="235"/>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11"/>
    <x v="236"/>
    <x v="0"/>
  </r>
  <r>
    <n v="237"/>
    <s v="Making The Choice"/>
    <s v="Making The Choice is a christian short film series."/>
    <n v="15000"/>
    <n v="50"/>
    <x v="2"/>
    <s v="US"/>
    <s v="USD"/>
    <n v="1457445069"/>
    <n v="1452261069"/>
    <b v="0"/>
    <n v="1"/>
    <b v="0"/>
    <s v="film &amp; video/drama"/>
    <n v="0.33333333333333337"/>
    <n v="50"/>
    <x v="0"/>
    <s v="drama"/>
    <x v="212"/>
    <x v="237"/>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13"/>
    <x v="238"/>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14"/>
    <x v="239"/>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15"/>
    <x v="24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16"/>
    <x v="241"/>
    <x v="3"/>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17"/>
    <x v="242"/>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18"/>
    <x v="243"/>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19"/>
    <x v="244"/>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20"/>
    <x v="245"/>
    <x v="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21"/>
    <x v="246"/>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22"/>
    <x v="247"/>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23"/>
    <x v="248"/>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24"/>
    <x v="249"/>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25"/>
    <x v="25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26"/>
    <x v="251"/>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27"/>
    <x v="252"/>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28"/>
    <x v="253"/>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29"/>
    <x v="254"/>
    <x v="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30"/>
    <x v="255"/>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31"/>
    <x v="256"/>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32"/>
    <x v="257"/>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33"/>
    <x v="258"/>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162"/>
    <x v="25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34"/>
    <x v="260"/>
    <x v="7"/>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35"/>
    <x v="261"/>
    <x v="5"/>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36"/>
    <x v="262"/>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37"/>
    <x v="263"/>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38"/>
    <x v="264"/>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39"/>
    <x v="265"/>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40"/>
    <x v="266"/>
    <x v="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41"/>
    <x v="267"/>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42"/>
    <x v="26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43"/>
    <x v="269"/>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44"/>
    <x v="27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45"/>
    <x v="271"/>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46"/>
    <x v="272"/>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47"/>
    <x v="273"/>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48"/>
    <x v="274"/>
    <x v="5"/>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49"/>
    <x v="275"/>
    <x v="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50"/>
    <x v="276"/>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51"/>
    <x v="277"/>
    <x v="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52"/>
    <x v="278"/>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53"/>
    <x v="279"/>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54"/>
    <x v="280"/>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55"/>
    <x v="281"/>
    <x v="8"/>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56"/>
    <x v="282"/>
    <x v="7"/>
  </r>
  <r>
    <n v="283"/>
    <s v="SOLE SURVIVOR"/>
    <s v="What is the impact of survivorship on the human condition?"/>
    <n v="18000"/>
    <n v="20569.05"/>
    <x v="0"/>
    <s v="US"/>
    <s v="USD"/>
    <n v="1306904340"/>
    <n v="1305219744"/>
    <b v="1"/>
    <n v="202"/>
    <b v="1"/>
    <s v="film &amp; video/documentary"/>
    <n v="114.27249999999999"/>
    <n v="101.8269801980198"/>
    <x v="0"/>
    <s v="documentary"/>
    <x v="257"/>
    <x v="283"/>
    <x v="6"/>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58"/>
    <x v="284"/>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59"/>
    <x v="285"/>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60"/>
    <x v="286"/>
    <x v="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61"/>
    <x v="287"/>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62"/>
    <x v="288"/>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63"/>
    <x v="289"/>
    <x v="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64"/>
    <x v="29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65"/>
    <x v="291"/>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66"/>
    <x v="292"/>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51"/>
    <x v="293"/>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67"/>
    <x v="294"/>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68"/>
    <x v="295"/>
    <x v="4"/>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69"/>
    <x v="296"/>
    <x v="5"/>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55"/>
    <x v="297"/>
    <x v="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70"/>
    <x v="298"/>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71"/>
    <x v="299"/>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272"/>
    <x v="300"/>
    <x v="6"/>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273"/>
    <x v="301"/>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274"/>
    <x v="302"/>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275"/>
    <x v="303"/>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276"/>
    <x v="304"/>
    <x v="5"/>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277"/>
    <x v="305"/>
    <x v="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278"/>
    <x v="306"/>
    <x v="4"/>
  </r>
  <r>
    <n v="307"/>
    <s v="Grammar Revolution"/>
    <s v="Why is grammar important?"/>
    <n v="22000"/>
    <n v="24490"/>
    <x v="0"/>
    <s v="US"/>
    <s v="USD"/>
    <n v="1360276801"/>
    <n v="1357684801"/>
    <b v="1"/>
    <n v="576"/>
    <b v="1"/>
    <s v="film &amp; video/documentary"/>
    <n v="111.31818181818183"/>
    <n v="42.517361111111114"/>
    <x v="0"/>
    <s v="documentary"/>
    <x v="279"/>
    <x v="307"/>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280"/>
    <x v="308"/>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269"/>
    <x v="309"/>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281"/>
    <x v="31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282"/>
    <x v="311"/>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283"/>
    <x v="31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284"/>
    <x v="313"/>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285"/>
    <x v="314"/>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276"/>
    <x v="315"/>
    <x v="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286"/>
    <x v="316"/>
    <x v="3"/>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287"/>
    <x v="317"/>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288"/>
    <x v="318"/>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289"/>
    <x v="319"/>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290"/>
    <x v="320"/>
    <x v="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291"/>
    <x v="321"/>
    <x v="2"/>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292"/>
    <x v="322"/>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293"/>
    <x v="323"/>
    <x v="2"/>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294"/>
    <x v="324"/>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295"/>
    <x v="325"/>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296"/>
    <x v="326"/>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297"/>
    <x v="327"/>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298"/>
    <x v="328"/>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83"/>
    <x v="329"/>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299"/>
    <x v="33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00"/>
    <x v="331"/>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229"/>
    <x v="332"/>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01"/>
    <x v="333"/>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02"/>
    <x v="334"/>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02"/>
    <x v="335"/>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83"/>
    <x v="336"/>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03"/>
    <x v="337"/>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04"/>
    <x v="338"/>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05"/>
    <x v="339"/>
    <x v="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06"/>
    <x v="34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07"/>
    <x v="341"/>
    <x v="3"/>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08"/>
    <x v="342"/>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09"/>
    <x v="343"/>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10"/>
    <x v="344"/>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121"/>
    <x v="345"/>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11"/>
    <x v="346"/>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12"/>
    <x v="347"/>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13"/>
    <x v="348"/>
    <x v="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14"/>
    <x v="349"/>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15"/>
    <x v="35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16"/>
    <x v="351"/>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17"/>
    <x v="352"/>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18"/>
    <x v="353"/>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204"/>
    <x v="354"/>
    <x v="2"/>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19"/>
    <x v="355"/>
    <x v="3"/>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20"/>
    <x v="356"/>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21"/>
    <x v="3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00"/>
    <x v="358"/>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22"/>
    <x v="359"/>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23"/>
    <x v="36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24"/>
    <x v="361"/>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25"/>
    <x v="362"/>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26"/>
    <x v="363"/>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27"/>
    <x v="364"/>
    <x v="3"/>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28"/>
    <x v="365"/>
    <x v="3"/>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29"/>
    <x v="366"/>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30"/>
    <x v="367"/>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31"/>
    <x v="368"/>
    <x v="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32"/>
    <x v="36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169"/>
    <x v="370"/>
    <x v="2"/>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33"/>
    <x v="371"/>
    <x v="5"/>
  </r>
  <r>
    <n v="372"/>
    <s v="Wild Equus"/>
    <s v="A short documentary exploring the uses of 'Natural Horsemanship' across Europe"/>
    <n v="300"/>
    <n v="376"/>
    <x v="0"/>
    <s v="GB"/>
    <s v="GBP"/>
    <n v="1459872000"/>
    <n v="1456408244"/>
    <b v="0"/>
    <n v="9"/>
    <b v="1"/>
    <s v="film &amp; video/documentary"/>
    <n v="125.33333333333334"/>
    <n v="41.777777777777779"/>
    <x v="0"/>
    <s v="documentary"/>
    <x v="334"/>
    <x v="37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35"/>
    <x v="373"/>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36"/>
    <x v="374"/>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37"/>
    <x v="375"/>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38"/>
    <x v="37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12"/>
    <x v="377"/>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39"/>
    <x v="378"/>
    <x v="2"/>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103"/>
    <x v="379"/>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40"/>
    <x v="380"/>
    <x v="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41"/>
    <x v="381"/>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42"/>
    <x v="382"/>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43"/>
    <x v="383"/>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44"/>
    <x v="384"/>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22"/>
    <x v="385"/>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45"/>
    <x v="386"/>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20"/>
    <x v="387"/>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46"/>
    <x v="388"/>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47"/>
    <x v="389"/>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10"/>
    <x v="390"/>
    <x v="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48"/>
    <x v="391"/>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49"/>
    <x v="392"/>
    <x v="6"/>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50"/>
    <x v="393"/>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51"/>
    <x v="394"/>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52"/>
    <x v="395"/>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53"/>
    <x v="39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54"/>
    <x v="397"/>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21"/>
    <x v="398"/>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55"/>
    <x v="399"/>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356"/>
    <x v="4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357"/>
    <x v="401"/>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312"/>
    <x v="402"/>
    <x v="0"/>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358"/>
    <x v="403"/>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359"/>
    <x v="404"/>
    <x v="3"/>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347"/>
    <x v="405"/>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244"/>
    <x v="406"/>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360"/>
    <x v="407"/>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361"/>
    <x v="408"/>
    <x v="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362"/>
    <x v="409"/>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145"/>
    <x v="410"/>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363"/>
    <x v="411"/>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78"/>
    <x v="412"/>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364"/>
    <x v="413"/>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365"/>
    <x v="414"/>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120"/>
    <x v="415"/>
    <x v="3"/>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366"/>
    <x v="416"/>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367"/>
    <x v="417"/>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368"/>
    <x v="418"/>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369"/>
    <x v="419"/>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100"/>
    <x v="420"/>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370"/>
    <x v="421"/>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371"/>
    <x v="422"/>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372"/>
    <x v="423"/>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92"/>
    <x v="424"/>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373"/>
    <x v="425"/>
    <x v="0"/>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374"/>
    <x v="426"/>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375"/>
    <x v="427"/>
    <x v="0"/>
  </r>
  <r>
    <n v="428"/>
    <s v="Little Clay Bible - Zacchaeus"/>
    <s v="Fresh, fun, entertaining Bible stories on YouTube, stop-motion style."/>
    <n v="12000"/>
    <n v="676"/>
    <x v="2"/>
    <s v="US"/>
    <s v="USD"/>
    <n v="1402956000"/>
    <n v="1400523845"/>
    <b v="0"/>
    <n v="13"/>
    <b v="0"/>
    <s v="film &amp; video/animation"/>
    <n v="5.6333333333333329"/>
    <n v="52"/>
    <x v="0"/>
    <s v="animation"/>
    <x v="127"/>
    <x v="428"/>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376"/>
    <x v="429"/>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377"/>
    <x v="430"/>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378"/>
    <x v="431"/>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379"/>
    <x v="432"/>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380"/>
    <x v="433"/>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381"/>
    <x v="434"/>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382"/>
    <x v="435"/>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383"/>
    <x v="436"/>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384"/>
    <x v="437"/>
    <x v="2"/>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214"/>
    <x v="43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385"/>
    <x v="439"/>
    <x v="3"/>
  </r>
  <r>
    <n v="440"/>
    <s v="Consumed"/>
    <s v="A stop-motion animation made by a one girl team, with a camera, creativity, and a lot of determination."/>
    <n v="5000"/>
    <n v="5"/>
    <x v="2"/>
    <s v="US"/>
    <s v="USD"/>
    <n v="1458859153"/>
    <n v="1456270753"/>
    <b v="0"/>
    <n v="1"/>
    <b v="0"/>
    <s v="film &amp; video/animation"/>
    <n v="0.1"/>
    <n v="5"/>
    <x v="0"/>
    <s v="animation"/>
    <x v="386"/>
    <x v="440"/>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263"/>
    <x v="441"/>
    <x v="4"/>
  </r>
  <r>
    <n v="442"/>
    <s v="The Paranormal Idiot"/>
    <s v="Doomsday is here"/>
    <n v="17000"/>
    <n v="6691"/>
    <x v="2"/>
    <s v="US"/>
    <s v="USD"/>
    <n v="1424380783"/>
    <n v="1421788783"/>
    <b v="0"/>
    <n v="17"/>
    <b v="0"/>
    <s v="film &amp; video/animation"/>
    <n v="39.358823529411765"/>
    <n v="393.58823529411762"/>
    <x v="0"/>
    <s v="animation"/>
    <x v="387"/>
    <x v="442"/>
    <x v="0"/>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388"/>
    <x v="443"/>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389"/>
    <x v="444"/>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390"/>
    <x v="445"/>
    <x v="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391"/>
    <x v="446"/>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392"/>
    <x v="447"/>
    <x v="4"/>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38"/>
    <x v="448"/>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393"/>
    <x v="449"/>
    <x v="4"/>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394"/>
    <x v="45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395"/>
    <x v="451"/>
    <x v="4"/>
  </r>
  <r>
    <n v="452"/>
    <s v="Lost in the Shadows"/>
    <s v="A man must find his way out of the depths of the shadows by using the aid of a little girl."/>
    <n v="750"/>
    <n v="480"/>
    <x v="2"/>
    <s v="US"/>
    <s v="USD"/>
    <n v="1431536015"/>
    <n v="1428944015"/>
    <b v="0"/>
    <n v="12"/>
    <b v="0"/>
    <s v="film &amp; video/animation"/>
    <n v="64"/>
    <n v="40"/>
    <x v="0"/>
    <s v="animation"/>
    <x v="396"/>
    <x v="452"/>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397"/>
    <x v="453"/>
    <x v="0"/>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138"/>
    <x v="454"/>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398"/>
    <x v="455"/>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399"/>
    <x v="456"/>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325"/>
    <x v="457"/>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00"/>
    <x v="458"/>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01"/>
    <x v="459"/>
    <x v="6"/>
  </r>
  <r>
    <n v="460"/>
    <s v="Darwin's Kiss"/>
    <s v="An animated web series about biological evolution gone haywire."/>
    <n v="8500"/>
    <n v="25"/>
    <x v="2"/>
    <s v="US"/>
    <s v="USD"/>
    <n v="1401595200"/>
    <n v="1398862875"/>
    <b v="0"/>
    <n v="2"/>
    <b v="0"/>
    <s v="film &amp; video/animation"/>
    <n v="0.29411764705882354"/>
    <n v="12.5"/>
    <x v="0"/>
    <s v="animation"/>
    <x v="402"/>
    <x v="46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03"/>
    <x v="461"/>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04"/>
    <x v="462"/>
    <x v="6"/>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05"/>
    <x v="463"/>
    <x v="6"/>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06"/>
    <x v="464"/>
    <x v="2"/>
  </r>
  <r>
    <n v="465"/>
    <s v="&quot;Amp&quot; A Story About a Robot"/>
    <s v="&quot;Amp&quot; is a short film about a robot with needs."/>
    <n v="512"/>
    <n v="138"/>
    <x v="2"/>
    <s v="US"/>
    <s v="USD"/>
    <n v="1403837574"/>
    <n v="1402455174"/>
    <b v="0"/>
    <n v="8"/>
    <b v="0"/>
    <s v="film &amp; video/animation"/>
    <n v="26.953125"/>
    <n v="17.25"/>
    <x v="0"/>
    <s v="animation"/>
    <x v="407"/>
    <x v="465"/>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08"/>
    <x v="466"/>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09"/>
    <x v="467"/>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10"/>
    <x v="468"/>
    <x v="5"/>
  </r>
  <r>
    <n v="469"/>
    <s v="Dreamland PERSONALISED Animated Shorts Film"/>
    <s v="Create a personalised animation film using your child's name and photo."/>
    <n v="6000"/>
    <n v="0"/>
    <x v="2"/>
    <s v="GB"/>
    <s v="GBP"/>
    <n v="1409960724"/>
    <n v="1404776724"/>
    <b v="0"/>
    <n v="0"/>
    <b v="0"/>
    <s v="film &amp; video/animation"/>
    <n v="0"/>
    <n v="0"/>
    <x v="0"/>
    <s v="animation"/>
    <x v="411"/>
    <x v="469"/>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12"/>
    <x v="47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13"/>
    <x v="471"/>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14"/>
    <x v="472"/>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18"/>
    <x v="473"/>
    <x v="3"/>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15"/>
    <x v="474"/>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16"/>
    <x v="475"/>
    <x v="0"/>
  </r>
  <r>
    <n v="476"/>
    <s v="Sight Word Music Videos"/>
    <s v="Animated Music Videos that teach kids how to read."/>
    <n v="220000"/>
    <n v="4906.59"/>
    <x v="2"/>
    <s v="US"/>
    <s v="USD"/>
    <n v="1401767940"/>
    <n v="1398727441"/>
    <b v="0"/>
    <n v="124"/>
    <b v="0"/>
    <s v="film &amp; video/animation"/>
    <n v="2.230268181818182"/>
    <n v="39.569274193548388"/>
    <x v="0"/>
    <s v="animation"/>
    <x v="417"/>
    <x v="476"/>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103"/>
    <x v="477"/>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18"/>
    <x v="478"/>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120"/>
    <x v="479"/>
    <x v="3"/>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19"/>
    <x v="480"/>
    <x v="4"/>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20"/>
    <x v="481"/>
    <x v="5"/>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21"/>
    <x v="482"/>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22"/>
    <x v="483"/>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23"/>
    <x v="484"/>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24"/>
    <x v="485"/>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25"/>
    <x v="486"/>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26"/>
    <x v="487"/>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213"/>
    <x v="488"/>
    <x v="2"/>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27"/>
    <x v="489"/>
    <x v="6"/>
  </r>
  <r>
    <n v="490"/>
    <s v="PROJECT IS CANCELLED"/>
    <s v="Cancelled"/>
    <n v="1000"/>
    <n v="0"/>
    <x v="2"/>
    <s v="US"/>
    <s v="USD"/>
    <n v="1345677285"/>
    <n v="1343085285"/>
    <b v="0"/>
    <n v="0"/>
    <b v="0"/>
    <s v="film &amp; video/animation"/>
    <n v="0"/>
    <n v="0"/>
    <x v="0"/>
    <s v="animation"/>
    <x v="276"/>
    <x v="490"/>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28"/>
    <x v="491"/>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29"/>
    <x v="492"/>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121"/>
    <x v="493"/>
    <x v="0"/>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30"/>
    <x v="494"/>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153"/>
    <x v="495"/>
    <x v="0"/>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31"/>
    <x v="496"/>
    <x v="4"/>
  </r>
  <r>
    <n v="497"/>
    <s v="Galaxy Probe Kids"/>
    <s v="live-action/animated series pilot."/>
    <n v="4480"/>
    <n v="30"/>
    <x v="2"/>
    <s v="US"/>
    <s v="USD"/>
    <n v="1419483600"/>
    <n v="1414889665"/>
    <b v="0"/>
    <n v="3"/>
    <b v="0"/>
    <s v="film &amp; video/animation"/>
    <n v="0.6696428571428571"/>
    <n v="10"/>
    <x v="0"/>
    <s v="animation"/>
    <x v="432"/>
    <x v="497"/>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33"/>
    <x v="498"/>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34"/>
    <x v="499"/>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435"/>
    <x v="5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436"/>
    <x v="50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437"/>
    <x v="502"/>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438"/>
    <x v="50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439"/>
    <x v="504"/>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25"/>
    <x v="505"/>
    <x v="0"/>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440"/>
    <x v="506"/>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441"/>
    <x v="50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442"/>
    <x v="508"/>
    <x v="5"/>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443"/>
    <x v="509"/>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444"/>
    <x v="510"/>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445"/>
    <x v="511"/>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446"/>
    <x v="512"/>
    <x v="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447"/>
    <x v="513"/>
    <x v="2"/>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448"/>
    <x v="514"/>
    <x v="3"/>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4"/>
    <x v="515"/>
    <x v="0"/>
  </r>
  <r>
    <n v="516"/>
    <s v="Shipmates"/>
    <s v="A big brother style comedy animation series starring famous seafarers"/>
    <n v="5000"/>
    <n v="0"/>
    <x v="2"/>
    <s v="GB"/>
    <s v="GBP"/>
    <n v="1432752080"/>
    <n v="1427568080"/>
    <b v="0"/>
    <n v="0"/>
    <b v="0"/>
    <s v="film &amp; video/animation"/>
    <n v="0"/>
    <n v="0"/>
    <x v="0"/>
    <s v="animation"/>
    <x v="449"/>
    <x v="516"/>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450"/>
    <x v="517"/>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451"/>
    <x v="518"/>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452"/>
    <x v="519"/>
    <x v="5"/>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453"/>
    <x v="520"/>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454"/>
    <x v="521"/>
    <x v="2"/>
  </r>
  <r>
    <n v="522"/>
    <s v="COMPASS PLAYERS"/>
    <s v="*** TO MAKE DONATIONS IN THE FUTURE                                   GO TO OUR WEBSITE: www.compassplayers.com ***"/>
    <n v="3000"/>
    <n v="3440"/>
    <x v="0"/>
    <s v="US"/>
    <s v="USD"/>
    <n v="1458518325"/>
    <n v="1456793925"/>
    <b v="0"/>
    <n v="31"/>
    <b v="1"/>
    <s v="theater/plays"/>
    <n v="114.66666666666667"/>
    <n v="110.96774193548387"/>
    <x v="1"/>
    <s v="plays"/>
    <x v="200"/>
    <x v="522"/>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455"/>
    <x v="523"/>
    <x v="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456"/>
    <x v="524"/>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457"/>
    <x v="525"/>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458"/>
    <x v="526"/>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459"/>
    <x v="527"/>
    <x v="1"/>
  </r>
  <r>
    <n v="528"/>
    <s v="Devastated No Matter What"/>
    <s v="A Festival Backed Production of a Full-Length Play."/>
    <n v="1150"/>
    <n v="1330"/>
    <x v="0"/>
    <s v="US"/>
    <s v="USD"/>
    <n v="1434921600"/>
    <n v="1433109907"/>
    <b v="0"/>
    <n v="30"/>
    <b v="1"/>
    <s v="theater/plays"/>
    <n v="115.65217391304347"/>
    <n v="44.333333333333336"/>
    <x v="1"/>
    <s v="plays"/>
    <x v="460"/>
    <x v="528"/>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461"/>
    <x v="529"/>
    <x v="2"/>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462"/>
    <x v="53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463"/>
    <x v="531"/>
    <x v="2"/>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464"/>
    <x v="532"/>
    <x v="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465"/>
    <x v="533"/>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48"/>
    <x v="534"/>
    <x v="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169"/>
    <x v="53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466"/>
    <x v="536"/>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467"/>
    <x v="537"/>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292"/>
    <x v="538"/>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468"/>
    <x v="539"/>
    <x v="2"/>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196"/>
    <x v="540"/>
    <x v="0"/>
  </r>
  <r>
    <n v="541"/>
    <s v="Deviations"/>
    <s v="A website dedicated to local Kink Communities; to find others with matching interests and bring them together."/>
    <n v="4500"/>
    <n v="25"/>
    <x v="2"/>
    <s v="US"/>
    <s v="USD"/>
    <n v="1446080834"/>
    <n v="1443488834"/>
    <b v="0"/>
    <n v="1"/>
    <b v="0"/>
    <s v="technology/web"/>
    <n v="0.55555555555555558"/>
    <n v="25"/>
    <x v="2"/>
    <s v="web"/>
    <x v="373"/>
    <x v="541"/>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469"/>
    <x v="542"/>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470"/>
    <x v="543"/>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471"/>
    <x v="544"/>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472"/>
    <x v="545"/>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473"/>
    <x v="546"/>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474"/>
    <x v="547"/>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475"/>
    <x v="5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323"/>
    <x v="549"/>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415"/>
    <x v="55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476"/>
    <x v="551"/>
    <x v="0"/>
  </r>
  <r>
    <n v="552"/>
    <s v="Spinnable Social Media"/>
    <s v="Axoral is a 3d interactive social media interface, with the potential to be so much more, but we need your help!"/>
    <n v="45000"/>
    <n v="0"/>
    <x v="2"/>
    <s v="CA"/>
    <s v="CAD"/>
    <n v="1452350896"/>
    <n v="1447166896"/>
    <b v="0"/>
    <n v="0"/>
    <b v="0"/>
    <s v="technology/web"/>
    <n v="0"/>
    <n v="0"/>
    <x v="2"/>
    <s v="web"/>
    <x v="453"/>
    <x v="552"/>
    <x v="0"/>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477"/>
    <x v="553"/>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478"/>
    <x v="554"/>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479"/>
    <x v="555"/>
    <x v="2"/>
  </r>
  <r>
    <n v="556"/>
    <s v="Braille Academy"/>
    <s v="An educational platform for learning Unified English Braille Code"/>
    <n v="8000"/>
    <n v="200"/>
    <x v="2"/>
    <s v="US"/>
    <s v="USD"/>
    <n v="1452112717"/>
    <n v="1449520717"/>
    <b v="0"/>
    <n v="1"/>
    <b v="0"/>
    <s v="technology/web"/>
    <n v="2.5"/>
    <n v="200"/>
    <x v="2"/>
    <s v="web"/>
    <x v="480"/>
    <x v="556"/>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481"/>
    <x v="557"/>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482"/>
    <x v="558"/>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483"/>
    <x v="559"/>
    <x v="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484"/>
    <x v="560"/>
    <x v="3"/>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485"/>
    <x v="561"/>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141"/>
    <x v="562"/>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486"/>
    <x v="563"/>
    <x v="0"/>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487"/>
    <x v="564"/>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192"/>
    <x v="565"/>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488"/>
    <x v="566"/>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489"/>
    <x v="567"/>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490"/>
    <x v="568"/>
    <x v="0"/>
  </r>
  <r>
    <n v="569"/>
    <s v="Mioti"/>
    <s v="Mioti is an indie game marketplace that doubles as a community for developers to join networks and discuss projects."/>
    <n v="2500"/>
    <n v="20"/>
    <x v="2"/>
    <s v="CA"/>
    <s v="CAD"/>
    <n v="1451679612"/>
    <n v="1449087612"/>
    <b v="0"/>
    <n v="1"/>
    <b v="0"/>
    <s v="technology/web"/>
    <n v="0.8"/>
    <n v="20"/>
    <x v="2"/>
    <s v="web"/>
    <x v="491"/>
    <x v="569"/>
    <x v="0"/>
  </r>
  <r>
    <n v="570"/>
    <s v="Relaunching in May"/>
    <s v="Humans have AM/FM/Satellite radio, kids have radio Disney, pets have DogCatRadio."/>
    <n v="85000"/>
    <n v="142"/>
    <x v="2"/>
    <s v="US"/>
    <s v="USD"/>
    <n v="1455822569"/>
    <n v="1453230569"/>
    <b v="0"/>
    <n v="1"/>
    <b v="0"/>
    <s v="technology/web"/>
    <n v="0.16705882352941176"/>
    <n v="142"/>
    <x v="2"/>
    <s v="web"/>
    <x v="492"/>
    <x v="570"/>
    <x v="2"/>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458"/>
    <x v="571"/>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467"/>
    <x v="572"/>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493"/>
    <x v="573"/>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494"/>
    <x v="574"/>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495"/>
    <x v="575"/>
    <x v="0"/>
  </r>
  <r>
    <n v="576"/>
    <s v="Uthtopia"/>
    <s v="UthTopia Is a social media organization that believes in positive online usage, youth mentorship, and youth empowerment."/>
    <n v="80000"/>
    <n v="1"/>
    <x v="2"/>
    <s v="US"/>
    <s v="USD"/>
    <n v="1427537952"/>
    <n v="1422357552"/>
    <b v="0"/>
    <n v="1"/>
    <b v="0"/>
    <s v="technology/web"/>
    <n v="1.25E-3"/>
    <n v="1"/>
    <x v="2"/>
    <s v="web"/>
    <x v="202"/>
    <x v="576"/>
    <x v="0"/>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496"/>
    <x v="577"/>
    <x v="2"/>
  </r>
  <r>
    <n v="578"/>
    <s v="weBuy Crowdsourced Shopping"/>
    <s v="weBuy trade built on technology and Crowd Sourced Power"/>
    <n v="125000"/>
    <n v="14"/>
    <x v="2"/>
    <s v="GB"/>
    <s v="GBP"/>
    <n v="1441633993"/>
    <n v="1439560393"/>
    <b v="0"/>
    <n v="7"/>
    <b v="0"/>
    <s v="technology/web"/>
    <n v="1.12E-2"/>
    <n v="2"/>
    <x v="2"/>
    <s v="web"/>
    <x v="56"/>
    <x v="578"/>
    <x v="0"/>
  </r>
  <r>
    <n v="579"/>
    <s v="Course: Learn Cryptography"/>
    <s v="Learn classic and public key cryptography with a full proof-of-concept system in JavaScript."/>
    <n v="12000"/>
    <n v="175"/>
    <x v="2"/>
    <s v="US"/>
    <s v="USD"/>
    <n v="1419539223"/>
    <n v="1416947223"/>
    <b v="0"/>
    <n v="5"/>
    <b v="0"/>
    <s v="technology/web"/>
    <n v="1.4583333333333333"/>
    <n v="35"/>
    <x v="2"/>
    <s v="web"/>
    <x v="497"/>
    <x v="579"/>
    <x v="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498"/>
    <x v="580"/>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135"/>
    <x v="581"/>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499"/>
    <x v="582"/>
    <x v="0"/>
  </r>
  <r>
    <n v="583"/>
    <s v="HackersArchive.com"/>
    <s v="HackersArchive.com will help rid the web of viruses and scams found everywhere else you look!"/>
    <n v="9000"/>
    <n v="1"/>
    <x v="2"/>
    <s v="US"/>
    <s v="USD"/>
    <n v="1426800687"/>
    <n v="1424212287"/>
    <b v="0"/>
    <n v="1"/>
    <b v="0"/>
    <s v="technology/web"/>
    <n v="1.1111111111111112E-2"/>
    <n v="1"/>
    <x v="2"/>
    <s v="web"/>
    <x v="136"/>
    <x v="583"/>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00"/>
    <x v="584"/>
    <x v="0"/>
  </r>
  <r>
    <n v="585"/>
    <s v="Link Card"/>
    <s v="SAVE UP TO 40% WHEN YOU SPEND!_x000a__x000a_PRE-ORDER YOUR LINK CARD TODAY"/>
    <n v="9000"/>
    <n v="0"/>
    <x v="2"/>
    <s v="GB"/>
    <s v="GBP"/>
    <n v="1448928000"/>
    <n v="1444123377"/>
    <b v="0"/>
    <n v="0"/>
    <b v="0"/>
    <s v="technology/web"/>
    <n v="0"/>
    <n v="0"/>
    <x v="2"/>
    <s v="web"/>
    <x v="472"/>
    <x v="585"/>
    <x v="0"/>
  </r>
  <r>
    <n v="586"/>
    <s v="Employ College 2K"/>
    <s v="Employ College is a movement for companies to hire college graduates from their respected institutions."/>
    <n v="10000"/>
    <n v="56"/>
    <x v="2"/>
    <s v="US"/>
    <s v="USD"/>
    <n v="1424032207"/>
    <n v="1421440207"/>
    <b v="0"/>
    <n v="4"/>
    <b v="0"/>
    <s v="technology/web"/>
    <n v="0.55999999999999994"/>
    <n v="14"/>
    <x v="2"/>
    <s v="web"/>
    <x v="501"/>
    <x v="586"/>
    <x v="0"/>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02"/>
    <x v="587"/>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03"/>
    <x v="588"/>
    <x v="2"/>
  </r>
  <r>
    <n v="589"/>
    <s v="Get Neighborly"/>
    <s v="Services closer than you think..."/>
    <n v="7500"/>
    <n v="1"/>
    <x v="2"/>
    <s v="US"/>
    <s v="USD"/>
    <n v="1436366699"/>
    <n v="1435070699"/>
    <b v="0"/>
    <n v="1"/>
    <b v="0"/>
    <s v="technology/web"/>
    <n v="1.3333333333333334E-2"/>
    <n v="1"/>
    <x v="2"/>
    <s v="web"/>
    <x v="368"/>
    <x v="58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212"/>
    <x v="59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370"/>
    <x v="591"/>
    <x v="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04"/>
    <x v="592"/>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05"/>
    <x v="593"/>
    <x v="0"/>
  </r>
  <r>
    <n v="594"/>
    <s v="Unleashed Fitness"/>
    <s v="Creating a fitness site that will change the fitness game forever!"/>
    <n v="25000"/>
    <n v="26"/>
    <x v="2"/>
    <s v="US"/>
    <s v="USD"/>
    <n v="1460832206"/>
    <n v="1458240206"/>
    <b v="0"/>
    <n v="2"/>
    <b v="0"/>
    <s v="technology/web"/>
    <n v="0.104"/>
    <n v="13"/>
    <x v="2"/>
    <s v="web"/>
    <x v="9"/>
    <x v="594"/>
    <x v="2"/>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06"/>
    <x v="595"/>
    <x v="0"/>
  </r>
  <r>
    <n v="596"/>
    <s v="DigitaliBook free library"/>
    <s v="We present digitaibook,com site which can become a free electronic library with your help,"/>
    <n v="20000"/>
    <n v="6"/>
    <x v="2"/>
    <s v="US"/>
    <s v="USD"/>
    <n v="1478122292"/>
    <n v="1475530292"/>
    <b v="0"/>
    <n v="2"/>
    <b v="0"/>
    <s v="technology/web"/>
    <n v="0.03"/>
    <n v="3"/>
    <x v="2"/>
    <s v="web"/>
    <x v="507"/>
    <x v="596"/>
    <x v="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08"/>
    <x v="597"/>
    <x v="2"/>
  </r>
  <r>
    <n v="598"/>
    <s v="Goals not creeds"/>
    <s v="This is a project to create a crowd-funding site for Urantia Book readers worldwide."/>
    <n v="2500"/>
    <n v="850"/>
    <x v="2"/>
    <s v="US"/>
    <s v="USD"/>
    <n v="1417737781"/>
    <n v="1415145781"/>
    <b v="0"/>
    <n v="7"/>
    <b v="0"/>
    <s v="technology/web"/>
    <n v="34"/>
    <n v="121.42857142857143"/>
    <x v="2"/>
    <s v="web"/>
    <x v="509"/>
    <x v="598"/>
    <x v="3"/>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140"/>
    <x v="599"/>
    <x v="0"/>
  </r>
  <r>
    <n v="600"/>
    <s v="Anaheim California here we come but we need your help."/>
    <s v="Science Technology Engineering and Math + youth = a brighter tomorrow."/>
    <n v="5000"/>
    <n v="100"/>
    <x v="1"/>
    <s v="US"/>
    <s v="USD"/>
    <n v="1431198562"/>
    <n v="1426014562"/>
    <b v="0"/>
    <n v="1"/>
    <b v="0"/>
    <s v="technology/web"/>
    <n v="2"/>
    <n v="100"/>
    <x v="2"/>
    <s v="web"/>
    <x v="510"/>
    <x v="600"/>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142"/>
    <x v="601"/>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511"/>
    <x v="602"/>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2"/>
    <x v="60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512"/>
    <x v="604"/>
    <x v="3"/>
  </r>
  <r>
    <n v="605"/>
    <s v="Teach Your Parents iPad (Canceled)"/>
    <s v="An iPad support care package for your parents / seniors."/>
    <n v="5000"/>
    <n v="131"/>
    <x v="1"/>
    <s v="US"/>
    <s v="USD"/>
    <n v="1440318908"/>
    <n v="1436430908"/>
    <b v="0"/>
    <n v="8"/>
    <b v="0"/>
    <s v="technology/web"/>
    <n v="2.62"/>
    <n v="16.375"/>
    <x v="2"/>
    <s v="web"/>
    <x v="513"/>
    <x v="605"/>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514"/>
    <x v="606"/>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515"/>
    <x v="607"/>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516"/>
    <x v="608"/>
    <x v="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517"/>
    <x v="609"/>
    <x v="0"/>
  </r>
  <r>
    <n v="610"/>
    <s v="UniteChrist (Canceled)"/>
    <s v="We are creating a Christian social network to empower, educate, and connect Christians all over the world."/>
    <n v="13803"/>
    <n v="0"/>
    <x v="1"/>
    <s v="US"/>
    <s v="USD"/>
    <n v="1429732586"/>
    <n v="1427140586"/>
    <b v="0"/>
    <n v="0"/>
    <b v="0"/>
    <s v="technology/web"/>
    <n v="0"/>
    <n v="0"/>
    <x v="2"/>
    <s v="web"/>
    <x v="518"/>
    <x v="610"/>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519"/>
    <x v="611"/>
    <x v="0"/>
  </r>
  <r>
    <n v="612"/>
    <s v="Web Streaming 2.0 (Canceled)"/>
    <s v="A Fast and Reliable new Web platform to stream videos from Internet"/>
    <n v="10000"/>
    <n v="0"/>
    <x v="1"/>
    <s v="IT"/>
    <s v="EUR"/>
    <n v="1472777146"/>
    <n v="1470185146"/>
    <b v="0"/>
    <n v="0"/>
    <b v="0"/>
    <s v="technology/web"/>
    <n v="0"/>
    <n v="0"/>
    <x v="2"/>
    <s v="web"/>
    <x v="520"/>
    <x v="612"/>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521"/>
    <x v="613"/>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152"/>
    <x v="614"/>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522"/>
    <x v="615"/>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523"/>
    <x v="616"/>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524"/>
    <x v="617"/>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25"/>
    <x v="618"/>
    <x v="0"/>
  </r>
  <r>
    <n v="619"/>
    <s v="Big Data (Canceled)"/>
    <s v="Big Data Sets for researchers interested in improving the quality of life."/>
    <n v="2500000"/>
    <n v="1"/>
    <x v="1"/>
    <s v="US"/>
    <s v="USD"/>
    <n v="1416933390"/>
    <n v="1411745790"/>
    <b v="0"/>
    <n v="1"/>
    <b v="0"/>
    <s v="technology/web"/>
    <n v="3.9999999999999996E-5"/>
    <n v="1"/>
    <x v="2"/>
    <s v="web"/>
    <x v="525"/>
    <x v="619"/>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526"/>
    <x v="620"/>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527"/>
    <x v="621"/>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528"/>
    <x v="622"/>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529"/>
    <x v="623"/>
    <x v="0"/>
  </r>
  <r>
    <n v="624"/>
    <s v="NeedSomeLoven.com (Canceled)"/>
    <s v="I am designing a fun, high tech dating website, with over 25 cool features. It is innovate as well as user friendly."/>
    <n v="5000"/>
    <n v="0"/>
    <x v="1"/>
    <s v="US"/>
    <s v="USD"/>
    <n v="1431647041"/>
    <n v="1429055041"/>
    <b v="0"/>
    <n v="0"/>
    <b v="0"/>
    <s v="technology/web"/>
    <n v="0"/>
    <n v="0"/>
    <x v="2"/>
    <s v="web"/>
    <x v="530"/>
    <x v="624"/>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531"/>
    <x v="625"/>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532"/>
    <x v="626"/>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533"/>
    <x v="627"/>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534"/>
    <x v="628"/>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535"/>
    <x v="629"/>
    <x v="2"/>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451"/>
    <x v="630"/>
    <x v="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536"/>
    <x v="631"/>
    <x v="2"/>
  </r>
  <r>
    <n v="632"/>
    <s v="UniWherse.com - Bring students future (Canceled)"/>
    <s v="Our goal is to create a system, students can find universities that best match their interests."/>
    <n v="20000"/>
    <n v="0"/>
    <x v="1"/>
    <s v="NL"/>
    <s v="EUR"/>
    <n v="1448470165"/>
    <n v="1445874565"/>
    <b v="0"/>
    <n v="0"/>
    <b v="0"/>
    <s v="technology/web"/>
    <n v="0"/>
    <n v="0"/>
    <x v="2"/>
    <s v="web"/>
    <x v="537"/>
    <x v="632"/>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300"/>
    <x v="633"/>
    <x v="2"/>
  </r>
  <r>
    <n v="634"/>
    <s v="pitchtograndma (Canceled)"/>
    <s v="We help companies to explain what they do in simple, grandma-would-understand terms."/>
    <n v="5000"/>
    <n v="1"/>
    <x v="1"/>
    <s v="US"/>
    <s v="USD"/>
    <n v="1424989029"/>
    <n v="1422397029"/>
    <b v="0"/>
    <n v="1"/>
    <b v="0"/>
    <s v="technology/web"/>
    <n v="0.02"/>
    <n v="1"/>
    <x v="2"/>
    <s v="web"/>
    <x v="202"/>
    <x v="634"/>
    <x v="0"/>
  </r>
  <r>
    <n v="635"/>
    <s v="Pleero, A Technology Team Building Website (Canceled)"/>
    <s v="Network used for building technology development teams."/>
    <n v="25000"/>
    <n v="2"/>
    <x v="1"/>
    <s v="US"/>
    <s v="USD"/>
    <n v="1428804762"/>
    <n v="1426212762"/>
    <b v="0"/>
    <n v="1"/>
    <b v="0"/>
    <s v="technology/web"/>
    <n v="8.0000000000000002E-3"/>
    <n v="2"/>
    <x v="2"/>
    <s v="web"/>
    <x v="538"/>
    <x v="635"/>
    <x v="0"/>
  </r>
  <r>
    <n v="636"/>
    <s v="Keto Advice (Canceled)"/>
    <s v="With no central location for keto knowledge, keto advice will be a community run knowledge base."/>
    <n v="2000"/>
    <n v="4"/>
    <x v="1"/>
    <s v="GB"/>
    <s v="GBP"/>
    <n v="1433587620"/>
    <n v="1430996150"/>
    <b v="0"/>
    <n v="1"/>
    <b v="0"/>
    <s v="technology/web"/>
    <n v="0.2"/>
    <n v="4"/>
    <x v="2"/>
    <s v="web"/>
    <x v="539"/>
    <x v="636"/>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540"/>
    <x v="637"/>
    <x v="1"/>
  </r>
  <r>
    <n v="638"/>
    <s v="W (Canceled)"/>
    <s v="O0"/>
    <n v="200000"/>
    <n v="18"/>
    <x v="1"/>
    <s v="DE"/>
    <s v="EUR"/>
    <n v="1490447662"/>
    <n v="1485267262"/>
    <b v="0"/>
    <n v="6"/>
    <b v="0"/>
    <s v="technology/web"/>
    <n v="9.0000000000000011E-3"/>
    <n v="3"/>
    <x v="2"/>
    <s v="web"/>
    <x v="253"/>
    <x v="638"/>
    <x v="1"/>
  </r>
  <r>
    <n v="639"/>
    <s v="Kids Educational Social Media Site (Canceled)"/>
    <s v="Development of a Safe and Educational Social Media site for kids."/>
    <n v="1000000"/>
    <n v="1"/>
    <x v="1"/>
    <s v="US"/>
    <s v="USD"/>
    <n v="1413208795"/>
    <n v="1408024795"/>
    <b v="0"/>
    <n v="1"/>
    <b v="0"/>
    <s v="technology/web"/>
    <n v="9.9999999999999991E-5"/>
    <n v="1"/>
    <x v="2"/>
    <s v="web"/>
    <x v="541"/>
    <x v="639"/>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542"/>
    <x v="64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543"/>
    <x v="641"/>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543"/>
    <x v="642"/>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544"/>
    <x v="643"/>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545"/>
    <x v="644"/>
    <x v="3"/>
  </r>
  <r>
    <n v="645"/>
    <s v="Carbon Fiber Collar Stays"/>
    <s v="Ever wanted to own something made out of carbon fiber? Now you can!"/>
    <n v="2000"/>
    <n v="5574"/>
    <x v="0"/>
    <s v="US"/>
    <s v="USD"/>
    <n v="1470962274"/>
    <n v="1468370274"/>
    <b v="0"/>
    <n v="237"/>
    <b v="1"/>
    <s v="technology/wearables"/>
    <n v="278.7"/>
    <n v="23.518987341772153"/>
    <x v="2"/>
    <s v="wearables"/>
    <x v="5"/>
    <x v="645"/>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546"/>
    <x v="646"/>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194"/>
    <x v="647"/>
    <x v="2"/>
  </r>
  <r>
    <n v="648"/>
    <s v="Audio Jacket"/>
    <s v="Get ready for the next product that you canâ€™t live without"/>
    <n v="35000"/>
    <n v="44388"/>
    <x v="0"/>
    <s v="US"/>
    <s v="USD"/>
    <n v="1413304708"/>
    <n v="1410280708"/>
    <b v="0"/>
    <n v="27"/>
    <b v="1"/>
    <s v="technology/wearables"/>
    <n v="126.82285714285715"/>
    <n v="1644"/>
    <x v="2"/>
    <s v="wearables"/>
    <x v="547"/>
    <x v="648"/>
    <x v="3"/>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548"/>
    <x v="649"/>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549"/>
    <x v="650"/>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550"/>
    <x v="65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463"/>
    <x v="652"/>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543"/>
    <x v="653"/>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323"/>
    <x v="654"/>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551"/>
    <x v="655"/>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351"/>
    <x v="656"/>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290"/>
    <x v="657"/>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368"/>
    <x v="658"/>
    <x v="0"/>
  </r>
  <r>
    <n v="659"/>
    <s v="Lulu Watch Designs - Apple Watch"/>
    <s v="Sync up your lifestyle"/>
    <n v="3000"/>
    <n v="3017"/>
    <x v="0"/>
    <s v="US"/>
    <s v="USD"/>
    <n v="1440339295"/>
    <n v="1437747295"/>
    <b v="0"/>
    <n v="21"/>
    <b v="1"/>
    <s v="technology/wearables"/>
    <n v="100.56666666666668"/>
    <n v="143.66666666666666"/>
    <x v="2"/>
    <s v="wearables"/>
    <x v="552"/>
    <x v="659"/>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553"/>
    <x v="660"/>
    <x v="3"/>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554"/>
    <x v="661"/>
    <x v="2"/>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555"/>
    <x v="662"/>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476"/>
    <x v="663"/>
    <x v="0"/>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556"/>
    <x v="664"/>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295"/>
    <x v="665"/>
    <x v="2"/>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557"/>
    <x v="666"/>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494"/>
    <x v="667"/>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558"/>
    <x v="668"/>
    <x v="0"/>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177"/>
    <x v="669"/>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559"/>
    <x v="67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560"/>
    <x v="671"/>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561"/>
    <x v="672"/>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557"/>
    <x v="673"/>
    <x v="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42"/>
    <x v="674"/>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489"/>
    <x v="675"/>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562"/>
    <x v="676"/>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563"/>
    <x v="677"/>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203"/>
    <x v="67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176"/>
    <x v="67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564"/>
    <x v="680"/>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565"/>
    <x v="681"/>
    <x v="2"/>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566"/>
    <x v="68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567"/>
    <x v="683"/>
    <x v="2"/>
  </r>
  <r>
    <n v="684"/>
    <s v="Arcus Motion Analyzer | The Versatile Smart Ring"/>
    <s v="Arcus gives your fingers super powers."/>
    <n v="320000"/>
    <n v="23948"/>
    <x v="2"/>
    <s v="US"/>
    <s v="USD"/>
    <n v="1406257200"/>
    <n v="1403176891"/>
    <b v="0"/>
    <n v="135"/>
    <b v="0"/>
    <s v="technology/wearables"/>
    <n v="7.4837500000000006"/>
    <n v="177.39259259259259"/>
    <x v="2"/>
    <s v="wearables"/>
    <x v="568"/>
    <x v="684"/>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41"/>
    <x v="685"/>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569"/>
    <x v="686"/>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169"/>
    <x v="687"/>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311"/>
    <x v="688"/>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463"/>
    <x v="689"/>
    <x v="2"/>
  </r>
  <r>
    <n v="690"/>
    <s v="BLOXSHIELD"/>
    <s v="A radiation shield for your fitness tracker, smartwatch or other wearable smart device"/>
    <n v="20000"/>
    <n v="2468"/>
    <x v="2"/>
    <s v="US"/>
    <s v="USD"/>
    <n v="1473400800"/>
    <n v="1469718841"/>
    <b v="0"/>
    <n v="34"/>
    <b v="0"/>
    <s v="technology/wearables"/>
    <n v="12.34"/>
    <n v="72.588235294117652"/>
    <x v="2"/>
    <s v="wearables"/>
    <x v="570"/>
    <x v="69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462"/>
    <x v="691"/>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571"/>
    <x v="692"/>
    <x v="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572"/>
    <x v="693"/>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573"/>
    <x v="694"/>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470"/>
    <x v="695"/>
    <x v="3"/>
  </r>
  <r>
    <n v="696"/>
    <s v="trustee"/>
    <s v="Show your fidelity by wearing the Trustee rings! Show where you are (at)!"/>
    <n v="175000"/>
    <n v="1"/>
    <x v="2"/>
    <s v="NL"/>
    <s v="EUR"/>
    <n v="1406326502"/>
    <n v="1403734502"/>
    <b v="0"/>
    <n v="1"/>
    <b v="0"/>
    <s v="technology/wearables"/>
    <n v="5.7142857142857147E-4"/>
    <n v="1"/>
    <x v="2"/>
    <s v="wearables"/>
    <x v="574"/>
    <x v="696"/>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492"/>
    <x v="697"/>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184"/>
    <x v="698"/>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575"/>
    <x v="699"/>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576"/>
    <x v="700"/>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577"/>
    <x v="701"/>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578"/>
    <x v="702"/>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169"/>
    <x v="703"/>
    <x v="2"/>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579"/>
    <x v="704"/>
    <x v="2"/>
  </r>
  <r>
    <n v="705"/>
    <s v="SomnoScope"/>
    <s v="The closest thing ever to the Holy Grail of wearables technology"/>
    <n v="100000"/>
    <n v="977"/>
    <x v="2"/>
    <s v="NL"/>
    <s v="EUR"/>
    <n v="1484999278"/>
    <n v="1482407278"/>
    <b v="0"/>
    <n v="5"/>
    <b v="0"/>
    <s v="technology/wearables"/>
    <n v="0.97699999999999987"/>
    <n v="195.4"/>
    <x v="2"/>
    <s v="wearables"/>
    <x v="580"/>
    <x v="705"/>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481"/>
    <x v="706"/>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571"/>
    <x v="70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62"/>
    <x v="708"/>
    <x v="3"/>
  </r>
  <r>
    <n v="709"/>
    <s v="lumiglove"/>
    <s v="A &quot;handheld&quot; light, which eases the way you illuminate objects and/or paths."/>
    <n v="15000"/>
    <n v="61"/>
    <x v="2"/>
    <s v="US"/>
    <s v="USD"/>
    <n v="1417741159"/>
    <n v="1415149159"/>
    <b v="0"/>
    <n v="2"/>
    <b v="0"/>
    <s v="technology/wearables"/>
    <n v="0.40666666666666662"/>
    <n v="30.5"/>
    <x v="2"/>
    <s v="wearables"/>
    <x v="509"/>
    <x v="709"/>
    <x v="3"/>
  </r>
  <r>
    <n v="710"/>
    <s v="Hate York Shirt 2.0"/>
    <s v="Shirts, so technologically advanced, they connect mentally to their audience upon sight."/>
    <n v="1200"/>
    <n v="0"/>
    <x v="2"/>
    <s v="CA"/>
    <s v="CAD"/>
    <n v="1408495440"/>
    <n v="1405640302"/>
    <b v="0"/>
    <n v="0"/>
    <b v="0"/>
    <s v="technology/wearables"/>
    <n v="0"/>
    <n v="0"/>
    <x v="2"/>
    <s v="wearables"/>
    <x v="325"/>
    <x v="71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581"/>
    <x v="711"/>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533"/>
    <x v="71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53"/>
    <x v="713"/>
    <x v="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582"/>
    <x v="714"/>
    <x v="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423"/>
    <x v="715"/>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583"/>
    <x v="716"/>
    <x v="3"/>
  </r>
  <r>
    <n v="717"/>
    <s v="cool air belt"/>
    <s v="Cool air flowing under clothing keeps you cool."/>
    <n v="100000"/>
    <n v="305"/>
    <x v="2"/>
    <s v="US"/>
    <s v="USD"/>
    <n v="1409949002"/>
    <n v="1407357002"/>
    <b v="0"/>
    <n v="4"/>
    <b v="0"/>
    <s v="technology/wearables"/>
    <n v="0.30499999999999999"/>
    <n v="76.25"/>
    <x v="2"/>
    <s v="wearables"/>
    <x v="584"/>
    <x v="717"/>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459"/>
    <x v="718"/>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585"/>
    <x v="719"/>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586"/>
    <x v="720"/>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14"/>
    <x v="721"/>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587"/>
    <x v="722"/>
    <x v="5"/>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294"/>
    <x v="723"/>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588"/>
    <x v="724"/>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483"/>
    <x v="725"/>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589"/>
    <x v="726"/>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590"/>
    <x v="727"/>
    <x v="5"/>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591"/>
    <x v="728"/>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592"/>
    <x v="729"/>
    <x v="5"/>
  </r>
  <r>
    <n v="730"/>
    <s v="Encyclopedia of Surfing"/>
    <s v="A Massive but Cheerful Online Digital Archive of Surfing"/>
    <n v="20000"/>
    <n v="26438"/>
    <x v="0"/>
    <s v="US"/>
    <s v="USD"/>
    <n v="1323280391"/>
    <n v="1320688391"/>
    <b v="0"/>
    <n v="265"/>
    <b v="1"/>
    <s v="publishing/nonfiction"/>
    <n v="132.19"/>
    <n v="99.766037735849054"/>
    <x v="3"/>
    <s v="nonfiction"/>
    <x v="593"/>
    <x v="730"/>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594"/>
    <x v="731"/>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595"/>
    <x v="732"/>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596"/>
    <x v="733"/>
    <x v="4"/>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302"/>
    <x v="734"/>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597"/>
    <x v="735"/>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598"/>
    <x v="736"/>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599"/>
    <x v="737"/>
    <x v="3"/>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319"/>
    <x v="738"/>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600"/>
    <x v="73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601"/>
    <x v="740"/>
    <x v="0"/>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225"/>
    <x v="741"/>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602"/>
    <x v="74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352"/>
    <x v="743"/>
    <x v="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603"/>
    <x v="744"/>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604"/>
    <x v="745"/>
    <x v="4"/>
  </r>
  <r>
    <n v="746"/>
    <s v="Attention: People With Body Parts"/>
    <s v="This is a book of letters. Letters to our body parts."/>
    <n v="2987"/>
    <n v="3318"/>
    <x v="0"/>
    <s v="US"/>
    <s v="USD"/>
    <n v="1348372740"/>
    <n v="1346806909"/>
    <b v="0"/>
    <n v="97"/>
    <b v="1"/>
    <s v="publishing/nonfiction"/>
    <n v="111.08135252761969"/>
    <n v="34.206185567010309"/>
    <x v="3"/>
    <s v="nonfiction"/>
    <x v="441"/>
    <x v="746"/>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605"/>
    <x v="747"/>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526"/>
    <x v="748"/>
    <x v="3"/>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606"/>
    <x v="749"/>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607"/>
    <x v="750"/>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608"/>
    <x v="751"/>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565"/>
    <x v="752"/>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609"/>
    <x v="753"/>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610"/>
    <x v="754"/>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611"/>
    <x v="755"/>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612"/>
    <x v="756"/>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613"/>
    <x v="757"/>
    <x v="5"/>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614"/>
    <x v="758"/>
    <x v="7"/>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39"/>
    <x v="75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615"/>
    <x v="760"/>
    <x v="2"/>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616"/>
    <x v="761"/>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617"/>
    <x v="762"/>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618"/>
    <x v="763"/>
    <x v="4"/>
  </r>
  <r>
    <n v="764"/>
    <s v="[JOE]KES"/>
    <s v="[JOE]KES is a book full of over 200 original, sometimes funny, pun-ish Joekes. If you hate the book, use it as a coster!"/>
    <n v="5000"/>
    <n v="0"/>
    <x v="2"/>
    <s v="US"/>
    <s v="USD"/>
    <n v="1441858161"/>
    <n v="1439266161"/>
    <b v="0"/>
    <n v="0"/>
    <b v="0"/>
    <s v="publishing/fiction"/>
    <n v="0"/>
    <n v="0"/>
    <x v="3"/>
    <s v="fiction"/>
    <x v="619"/>
    <x v="764"/>
    <x v="0"/>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478"/>
    <x v="765"/>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486"/>
    <x v="766"/>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121"/>
    <x v="767"/>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620"/>
    <x v="768"/>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412"/>
    <x v="769"/>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621"/>
    <x v="770"/>
    <x v="4"/>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622"/>
    <x v="771"/>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623"/>
    <x v="772"/>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544"/>
    <x v="773"/>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65"/>
    <x v="774"/>
    <x v="3"/>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217"/>
    <x v="775"/>
    <x v="6"/>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624"/>
    <x v="776"/>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383"/>
    <x v="777"/>
    <x v="4"/>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625"/>
    <x v="778"/>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626"/>
    <x v="779"/>
    <x v="7"/>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627"/>
    <x v="780"/>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86"/>
    <x v="781"/>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628"/>
    <x v="78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103"/>
    <x v="783"/>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629"/>
    <x v="784"/>
    <x v="3"/>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630"/>
    <x v="785"/>
    <x v="4"/>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631"/>
    <x v="786"/>
    <x v="5"/>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632"/>
    <x v="787"/>
    <x v="4"/>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633"/>
    <x v="788"/>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634"/>
    <x v="789"/>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635"/>
    <x v="790"/>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107"/>
    <x v="791"/>
    <x v="4"/>
  </r>
  <r>
    <n v="792"/>
    <s v="&quot;Believable Lies&quot; - The Album"/>
    <s v="Rock n' Roll about the intersection of lies and belief: the Believable Lie."/>
    <n v="2500"/>
    <n v="2511.11"/>
    <x v="0"/>
    <s v="US"/>
    <s v="USD"/>
    <n v="1383861483"/>
    <n v="1381265883"/>
    <b v="0"/>
    <n v="60"/>
    <b v="1"/>
    <s v="music/rock"/>
    <n v="100.44440000000002"/>
    <n v="41.851833333333339"/>
    <x v="4"/>
    <s v="rock"/>
    <x v="636"/>
    <x v="792"/>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637"/>
    <x v="793"/>
    <x v="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638"/>
    <x v="794"/>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639"/>
    <x v="795"/>
    <x v="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640"/>
    <x v="796"/>
    <x v="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4"/>
    <x v="797"/>
    <x v="5"/>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126"/>
    <x v="798"/>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4"/>
    <x v="799"/>
    <x v="5"/>
  </r>
  <r>
    <n v="800"/>
    <s v="LF4 WildFire"/>
    <s v="Scotland's premier classic rock and metal festival, 3 days, 3-4 stages, family friendly,  for people of all ages"/>
    <n v="1500"/>
    <n v="2282"/>
    <x v="0"/>
    <s v="GB"/>
    <s v="GBP"/>
    <n v="1410431054"/>
    <n v="1407839054"/>
    <b v="0"/>
    <n v="56"/>
    <b v="1"/>
    <s v="music/rock"/>
    <n v="152.13333333333335"/>
    <n v="40.75"/>
    <x v="4"/>
    <s v="rock"/>
    <x v="371"/>
    <x v="800"/>
    <x v="3"/>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641"/>
    <x v="801"/>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642"/>
    <x v="802"/>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643"/>
    <x v="803"/>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644"/>
    <x v="804"/>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645"/>
    <x v="805"/>
    <x v="6"/>
  </r>
  <r>
    <n v="806"/>
    <s v="Golden Animals NEW Album!"/>
    <s v="Help Golden Animals finish their NEW Album!"/>
    <n v="8000"/>
    <n v="8355"/>
    <x v="0"/>
    <s v="US"/>
    <s v="USD"/>
    <n v="1315413339"/>
    <n v="1312821339"/>
    <b v="0"/>
    <n v="71"/>
    <b v="1"/>
    <s v="music/rock"/>
    <n v="104.4375"/>
    <n v="117.67605633802818"/>
    <x v="4"/>
    <s v="rock"/>
    <x v="349"/>
    <x v="806"/>
    <x v="6"/>
  </r>
  <r>
    <n v="807"/>
    <s v="Sic Vita - New EP Release - 2017"/>
    <s v="Join the Sic Vita family and lend a hand as we create a new album!"/>
    <n v="4000"/>
    <n v="4205"/>
    <x v="0"/>
    <s v="US"/>
    <s v="USD"/>
    <n v="1488333600"/>
    <n v="1485270311"/>
    <b v="0"/>
    <n v="57"/>
    <b v="1"/>
    <s v="music/rock"/>
    <n v="105.125"/>
    <n v="73.771929824561397"/>
    <x v="4"/>
    <s v="rock"/>
    <x v="253"/>
    <x v="807"/>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646"/>
    <x v="808"/>
    <x v="3"/>
  </r>
  <r>
    <n v="809"/>
    <s v="Peter's New Album!!"/>
    <s v="Acknowledged songwriter looking to record album of new songs to secure a Publishing Contract"/>
    <n v="4000"/>
    <n v="4151"/>
    <x v="0"/>
    <s v="US"/>
    <s v="USD"/>
    <n v="1390161630"/>
    <n v="1387569630"/>
    <b v="0"/>
    <n v="52"/>
    <b v="1"/>
    <s v="music/rock"/>
    <n v="103.77499999999999"/>
    <n v="79.82692307692308"/>
    <x v="4"/>
    <s v="rock"/>
    <x v="647"/>
    <x v="809"/>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642"/>
    <x v="810"/>
    <x v="5"/>
  </r>
  <r>
    <n v="811"/>
    <s v="Love Water Tour"/>
    <s v="We need your financial support to cover the tour costs!  (Sound, lights, travel, stage design)"/>
    <n v="1000"/>
    <n v="1040"/>
    <x v="0"/>
    <s v="US"/>
    <s v="USD"/>
    <n v="1373475120"/>
    <n v="1371569202"/>
    <b v="0"/>
    <n v="12"/>
    <b v="1"/>
    <s v="music/rock"/>
    <n v="104"/>
    <n v="86.666666666666671"/>
    <x v="4"/>
    <s v="rock"/>
    <x v="648"/>
    <x v="811"/>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649"/>
    <x v="812"/>
    <x v="4"/>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650"/>
    <x v="813"/>
    <x v="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651"/>
    <x v="814"/>
    <x v="6"/>
  </r>
  <r>
    <n v="815"/>
    <s v="Some Late Help for The Early Reset"/>
    <s v="Be a part of helping The Early Reset finish their new 7 song EP."/>
    <n v="4000"/>
    <n v="4280"/>
    <x v="0"/>
    <s v="US"/>
    <s v="USD"/>
    <n v="1414879303"/>
    <n v="1412287303"/>
    <b v="0"/>
    <n v="43"/>
    <b v="1"/>
    <s v="music/rock"/>
    <n v="107"/>
    <n v="99.534883720930239"/>
    <x v="4"/>
    <s v="rock"/>
    <x v="652"/>
    <x v="815"/>
    <x v="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653"/>
    <x v="816"/>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654"/>
    <x v="817"/>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655"/>
    <x v="818"/>
    <x v="5"/>
  </r>
  <r>
    <n v="819"/>
    <s v="Winter Tour"/>
    <s v="We are touring the Southeast in support of our new EP"/>
    <n v="400"/>
    <n v="435"/>
    <x v="0"/>
    <s v="US"/>
    <s v="USD"/>
    <n v="1387601040"/>
    <n v="1386806254"/>
    <b v="0"/>
    <n v="14"/>
    <b v="1"/>
    <s v="music/rock"/>
    <n v="108.74999999999999"/>
    <n v="31.071428571428573"/>
    <x v="4"/>
    <s v="rock"/>
    <x v="656"/>
    <x v="819"/>
    <x v="4"/>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657"/>
    <x v="82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305"/>
    <x v="821"/>
    <x v="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658"/>
    <x v="822"/>
    <x v="5"/>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499"/>
    <x v="823"/>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659"/>
    <x v="824"/>
    <x v="7"/>
  </r>
  <r>
    <n v="825"/>
    <s v="KILL FREEMAN"/>
    <s v="Kickstarting Kill Freeman independently. Help fund the New Record, Video and Live Shows."/>
    <n v="12500"/>
    <n v="12554"/>
    <x v="0"/>
    <s v="US"/>
    <s v="USD"/>
    <n v="1351495284"/>
    <n v="1349335284"/>
    <b v="0"/>
    <n v="99"/>
    <b v="1"/>
    <s v="music/rock"/>
    <n v="100.43200000000002"/>
    <n v="126.8080808080808"/>
    <x v="4"/>
    <s v="rock"/>
    <x v="660"/>
    <x v="825"/>
    <x v="5"/>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661"/>
    <x v="826"/>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662"/>
    <x v="827"/>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663"/>
    <x v="828"/>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563"/>
    <x v="829"/>
    <x v="2"/>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664"/>
    <x v="830"/>
    <x v="4"/>
  </r>
  <r>
    <n v="831"/>
    <s v="Let The 7Horse Run!"/>
    <s v="7Horse is a new band with a self-funded album and a show they want to rock in your town!"/>
    <n v="1500"/>
    <n v="3500"/>
    <x v="0"/>
    <s v="US"/>
    <s v="USD"/>
    <n v="1335540694"/>
    <n v="1332948694"/>
    <b v="0"/>
    <n v="20"/>
    <b v="1"/>
    <s v="music/rock"/>
    <n v="233.33333333333334"/>
    <n v="175"/>
    <x v="4"/>
    <s v="rock"/>
    <x v="74"/>
    <x v="831"/>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665"/>
    <x v="832"/>
    <x v="6"/>
  </r>
  <r>
    <n v="833"/>
    <s v="Ragman Rolls"/>
    <s v="This is an American rock album."/>
    <n v="6000"/>
    <n v="6100"/>
    <x v="0"/>
    <s v="US"/>
    <s v="USD"/>
    <n v="1397941475"/>
    <n v="1395349475"/>
    <b v="0"/>
    <n v="41"/>
    <b v="1"/>
    <s v="music/rock"/>
    <n v="101.66666666666666"/>
    <n v="148.78048780487805"/>
    <x v="4"/>
    <s v="rock"/>
    <x v="666"/>
    <x v="833"/>
    <x v="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667"/>
    <x v="834"/>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668"/>
    <x v="835"/>
    <x v="5"/>
  </r>
  <r>
    <n v="836"/>
    <s v="DESMADRE Full Album + Press Kit"/>
    <s v="An album you can bring home to mom."/>
    <n v="5000"/>
    <n v="5046.5200000000004"/>
    <x v="0"/>
    <s v="US"/>
    <s v="USD"/>
    <n v="1381108918"/>
    <n v="1378516918"/>
    <b v="0"/>
    <n v="46"/>
    <b v="1"/>
    <s v="music/rock"/>
    <n v="100.93039999999999"/>
    <n v="109.70695652173914"/>
    <x v="4"/>
    <s v="rock"/>
    <x v="669"/>
    <x v="836"/>
    <x v="4"/>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670"/>
    <x v="837"/>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671"/>
    <x v="838"/>
    <x v="6"/>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342"/>
    <x v="839"/>
    <x v="5"/>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672"/>
    <x v="840"/>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673"/>
    <x v="841"/>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350"/>
    <x v="842"/>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674"/>
    <x v="843"/>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129"/>
    <x v="844"/>
    <x v="3"/>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675"/>
    <x v="845"/>
    <x v="2"/>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676"/>
    <x v="846"/>
    <x v="3"/>
  </r>
  <r>
    <n v="847"/>
    <s v="CENTROPYMUSIC"/>
    <s v="MUSIC WITH MEANING!  MUSIC THAT MATTERS!!!"/>
    <n v="10"/>
    <n v="10"/>
    <x v="0"/>
    <s v="US"/>
    <s v="USD"/>
    <n v="1436555376"/>
    <n v="1433963376"/>
    <b v="0"/>
    <n v="1"/>
    <b v="1"/>
    <s v="music/metal"/>
    <n v="100"/>
    <n v="10"/>
    <x v="4"/>
    <s v="metal"/>
    <x v="192"/>
    <x v="847"/>
    <x v="0"/>
  </r>
  <r>
    <n v="848"/>
    <s v="God Am"/>
    <s v="God Am, a Grunge/Doom metal band, who have been trying to fund the production of our EP to bring you a unique aural assault."/>
    <n v="300"/>
    <n v="300"/>
    <x v="0"/>
    <s v="US"/>
    <s v="USD"/>
    <n v="1429038033"/>
    <n v="1426446033"/>
    <b v="0"/>
    <n v="16"/>
    <b v="1"/>
    <s v="music/metal"/>
    <n v="100"/>
    <n v="18.75"/>
    <x v="4"/>
    <s v="metal"/>
    <x v="321"/>
    <x v="848"/>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677"/>
    <x v="849"/>
    <x v="0"/>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678"/>
    <x v="850"/>
    <x v="2"/>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679"/>
    <x v="851"/>
    <x v="2"/>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680"/>
    <x v="852"/>
    <x v="2"/>
  </r>
  <r>
    <n v="853"/>
    <s v="sloggoth"/>
    <s v="Help release a CD of sloggoth's first album &quot;sloggoth&quot;.  All contributors of $5 or more get a CD when the goal is met!"/>
    <n v="300"/>
    <n v="300"/>
    <x v="0"/>
    <s v="US"/>
    <s v="USD"/>
    <n v="1424116709"/>
    <n v="1421524709"/>
    <b v="0"/>
    <n v="10"/>
    <b v="1"/>
    <s v="music/metal"/>
    <n v="100"/>
    <n v="30"/>
    <x v="4"/>
    <s v="metal"/>
    <x v="486"/>
    <x v="853"/>
    <x v="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681"/>
    <x v="854"/>
    <x v="2"/>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682"/>
    <x v="855"/>
    <x v="2"/>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683"/>
    <x v="856"/>
    <x v="2"/>
  </r>
  <r>
    <n v="857"/>
    <s v="A Reason To Breathe - DEBUT ALBUM"/>
    <s v="Modern Post-Hardcore/Electro music (Hardstyle, EDM, Trap, Dubstep, Dembow, House)."/>
    <n v="1200"/>
    <n v="1200"/>
    <x v="0"/>
    <s v="ES"/>
    <s v="EUR"/>
    <n v="1448463431"/>
    <n v="1444831031"/>
    <b v="0"/>
    <n v="24"/>
    <b v="1"/>
    <s v="music/metal"/>
    <n v="100"/>
    <n v="50"/>
    <x v="4"/>
    <s v="metal"/>
    <x v="83"/>
    <x v="857"/>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199"/>
    <x v="858"/>
    <x v="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684"/>
    <x v="859"/>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685"/>
    <x v="860"/>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686"/>
    <x v="861"/>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687"/>
    <x v="862"/>
    <x v="4"/>
  </r>
  <r>
    <n v="863"/>
    <s v="Help Fund Jason's Debut Jazz CD &quot;Exodus&quot;"/>
    <s v="I'm making the move from a side man in local groups to the leader with this debut jazz CD project."/>
    <n v="2000"/>
    <n v="90"/>
    <x v="2"/>
    <s v="US"/>
    <s v="USD"/>
    <n v="1329014966"/>
    <n v="1326422966"/>
    <b v="0"/>
    <n v="5"/>
    <b v="0"/>
    <s v="music/jazz"/>
    <n v="4.5"/>
    <n v="18"/>
    <x v="4"/>
    <s v="jazz"/>
    <x v="688"/>
    <x v="863"/>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689"/>
    <x v="864"/>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690"/>
    <x v="865"/>
    <x v="5"/>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691"/>
    <x v="866"/>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692"/>
    <x v="867"/>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693"/>
    <x v="86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694"/>
    <x v="869"/>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695"/>
    <x v="870"/>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696"/>
    <x v="871"/>
    <x v="4"/>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280"/>
    <x v="872"/>
    <x v="6"/>
  </r>
  <r>
    <n v="873"/>
    <s v="The Dreamer-An Original Jazz CD"/>
    <s v="Fall in love with &quot;The Dreamer&quot;, new original music from trumpeter Freddie Dunn!"/>
    <n v="3500"/>
    <n v="45"/>
    <x v="2"/>
    <s v="US"/>
    <s v="USD"/>
    <n v="1352610040"/>
    <n v="1349150440"/>
    <b v="0"/>
    <n v="5"/>
    <b v="0"/>
    <s v="music/jazz"/>
    <n v="1.2857142857142856"/>
    <n v="9"/>
    <x v="4"/>
    <s v="jazz"/>
    <x v="697"/>
    <x v="873"/>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698"/>
    <x v="87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188"/>
    <x v="875"/>
    <x v="0"/>
  </r>
  <r>
    <n v="876"/>
    <s v="Sound Of Dobells"/>
    <s v="What was the greatest record shop ever?  DOBELLS!"/>
    <n v="3152"/>
    <n v="1286"/>
    <x v="2"/>
    <s v="GB"/>
    <s v="GBP"/>
    <n v="1359978927"/>
    <n v="1357127727"/>
    <b v="0"/>
    <n v="45"/>
    <b v="0"/>
    <s v="music/jazz"/>
    <n v="40.799492385786799"/>
    <n v="28.577777777777779"/>
    <x v="4"/>
    <s v="jazz"/>
    <x v="634"/>
    <x v="876"/>
    <x v="4"/>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363"/>
    <x v="877"/>
    <x v="4"/>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699"/>
    <x v="878"/>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700"/>
    <x v="879"/>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701"/>
    <x v="880"/>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702"/>
    <x v="881"/>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703"/>
    <x v="882"/>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704"/>
    <x v="883"/>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705"/>
    <x v="884"/>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213"/>
    <x v="885"/>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706"/>
    <x v="886"/>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707"/>
    <x v="887"/>
    <x v="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708"/>
    <x v="888"/>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40"/>
    <x v="889"/>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709"/>
    <x v="890"/>
    <x v="4"/>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33"/>
    <x v="891"/>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710"/>
    <x v="892"/>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418"/>
    <x v="89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53"/>
    <x v="894"/>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222"/>
    <x v="895"/>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711"/>
    <x v="896"/>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712"/>
    <x v="897"/>
    <x v="5"/>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713"/>
    <x v="898"/>
    <x v="6"/>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714"/>
    <x v="899"/>
    <x v="6"/>
  </r>
  <r>
    <n v="900"/>
    <s v="Project Revive: Protecting the Creative Impulse"/>
    <s v="With Project Revive, I aim to protect and nurture the creative impulse through music."/>
    <n v="5000"/>
    <n v="21"/>
    <x v="2"/>
    <s v="US"/>
    <s v="USD"/>
    <n v="1459365802"/>
    <n v="1456777402"/>
    <b v="0"/>
    <n v="2"/>
    <b v="0"/>
    <s v="music/jazz"/>
    <n v="0.42"/>
    <n v="10.5"/>
    <x v="4"/>
    <s v="jazz"/>
    <x v="200"/>
    <x v="900"/>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715"/>
    <x v="901"/>
    <x v="7"/>
  </r>
  <r>
    <n v="902"/>
    <s v="MISTER BROWN"/>
    <s v="I'VE STARTED A BRAND NEW ALBUM THAT WILL FEATURE ACID JAZZ, FUNK, ROCK, AND DANCE WITH THE PROMISE OF TOURING NEXT YEAR IN THE USA"/>
    <n v="30000"/>
    <n v="90"/>
    <x v="2"/>
    <s v="US"/>
    <s v="USD"/>
    <n v="1409412600"/>
    <n v="1404947422"/>
    <b v="0"/>
    <n v="3"/>
    <b v="0"/>
    <s v="music/jazz"/>
    <n v="0.3"/>
    <n v="30"/>
    <x v="4"/>
    <s v="jazz"/>
    <x v="600"/>
    <x v="902"/>
    <x v="3"/>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237"/>
    <x v="903"/>
    <x v="5"/>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209"/>
    <x v="904"/>
    <x v="0"/>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716"/>
    <x v="905"/>
    <x v="7"/>
  </r>
  <r>
    <n v="906"/>
    <s v="24th Music Presents Channeling Motown (Live)"/>
    <s v="The DMV's most respected saxophonist pay tribute to Motown."/>
    <n v="15000"/>
    <n v="0"/>
    <x v="2"/>
    <s v="US"/>
    <s v="USD"/>
    <n v="1394681590"/>
    <n v="1392093190"/>
    <b v="0"/>
    <n v="0"/>
    <b v="0"/>
    <s v="music/jazz"/>
    <n v="0"/>
    <n v="0"/>
    <x v="4"/>
    <s v="jazz"/>
    <x v="717"/>
    <x v="906"/>
    <x v="3"/>
  </r>
  <r>
    <n v="907"/>
    <s v="Greg Chambers Saxophone CD"/>
    <s v="Greg Chambers' self-titled CD needs support for post production, replication, and promotion."/>
    <n v="2900"/>
    <n v="0"/>
    <x v="2"/>
    <s v="US"/>
    <s v="USD"/>
    <n v="1315715823"/>
    <n v="1313123823"/>
    <b v="0"/>
    <n v="0"/>
    <b v="0"/>
    <s v="music/jazz"/>
    <n v="0"/>
    <n v="0"/>
    <x v="4"/>
    <s v="jazz"/>
    <x v="718"/>
    <x v="907"/>
    <x v="6"/>
  </r>
  <r>
    <n v="908"/>
    <s v="Help Tony Copeland and get free cd's and mp3's"/>
    <s v="This project is designed to help protect the environment by using Eco-friendly product packaging."/>
    <n v="2500"/>
    <n v="0"/>
    <x v="2"/>
    <s v="US"/>
    <s v="USD"/>
    <n v="1280206740"/>
    <n v="1276283655"/>
    <b v="0"/>
    <n v="0"/>
    <b v="0"/>
    <s v="music/jazz"/>
    <n v="0"/>
    <n v="0"/>
    <x v="4"/>
    <s v="jazz"/>
    <x v="719"/>
    <x v="908"/>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720"/>
    <x v="909"/>
    <x v="5"/>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573"/>
    <x v="910"/>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721"/>
    <x v="911"/>
    <x v="3"/>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722"/>
    <x v="912"/>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723"/>
    <x v="913"/>
    <x v="5"/>
  </r>
  <r>
    <n v="914"/>
    <s v="Soul Of Man Video Project"/>
    <s v="This project is for the making of a music video. All funds will go towards production costs for this event only."/>
    <n v="1500"/>
    <n v="0"/>
    <x v="2"/>
    <s v="US"/>
    <s v="USD"/>
    <n v="1345918747"/>
    <n v="1343326747"/>
    <b v="0"/>
    <n v="0"/>
    <b v="0"/>
    <s v="music/jazz"/>
    <n v="0"/>
    <n v="0"/>
    <x v="4"/>
    <s v="jazz"/>
    <x v="628"/>
    <x v="914"/>
    <x v="5"/>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724"/>
    <x v="915"/>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725"/>
    <x v="916"/>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42"/>
    <x v="917"/>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432"/>
    <x v="918"/>
    <x v="3"/>
  </r>
  <r>
    <n v="919"/>
    <s v="Jazz CD:  Out of The Blue"/>
    <s v="Cool jazz with a New Orleans flavor."/>
    <n v="20000"/>
    <n v="100"/>
    <x v="2"/>
    <s v="US"/>
    <s v="USD"/>
    <n v="1355930645"/>
    <n v="1352906645"/>
    <b v="0"/>
    <n v="1"/>
    <b v="0"/>
    <s v="music/jazz"/>
    <n v="0.5"/>
    <n v="100"/>
    <x v="4"/>
    <s v="jazz"/>
    <x v="726"/>
    <x v="919"/>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727"/>
    <x v="920"/>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728"/>
    <x v="921"/>
    <x v="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21"/>
    <x v="922"/>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322"/>
    <x v="92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729"/>
    <x v="924"/>
    <x v="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730"/>
    <x v="925"/>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731"/>
    <x v="926"/>
    <x v="7"/>
  </r>
  <r>
    <n v="927"/>
    <s v="JETRO DA SILVA FUNK PROJECT"/>
    <s v="Studio CD/DVD Solo project of Pianist &amp; Keyboardist Jetro da Silva"/>
    <n v="20000"/>
    <n v="0"/>
    <x v="2"/>
    <s v="US"/>
    <s v="USD"/>
    <n v="1337024695"/>
    <n v="1334432695"/>
    <b v="0"/>
    <n v="0"/>
    <b v="0"/>
    <s v="music/jazz"/>
    <n v="0"/>
    <n v="0"/>
    <x v="4"/>
    <s v="jazz"/>
    <x v="226"/>
    <x v="927"/>
    <x v="5"/>
  </r>
  <r>
    <n v="928"/>
    <s v="In a Jazzy Motown"/>
    <s v="A real Motown Backup singer on 22 gold and platinum albums headlines her own Jazz CD of Motown songs."/>
    <n v="14500"/>
    <n v="1575"/>
    <x v="2"/>
    <s v="US"/>
    <s v="USD"/>
    <n v="1353196800"/>
    <n v="1348864913"/>
    <b v="0"/>
    <n v="28"/>
    <b v="0"/>
    <s v="music/jazz"/>
    <n v="10.86206896551724"/>
    <n v="56.25"/>
    <x v="4"/>
    <s v="jazz"/>
    <x v="732"/>
    <x v="928"/>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733"/>
    <x v="92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734"/>
    <x v="93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717"/>
    <x v="931"/>
    <x v="3"/>
  </r>
  <r>
    <n v="932"/>
    <s v="Mandy Harvey Christmas Album"/>
    <s v="Help me to create my 3rd album, a Christmas CD with 16 Holiday/Original favorites!"/>
    <n v="9500"/>
    <n v="1381"/>
    <x v="2"/>
    <s v="US"/>
    <s v="USD"/>
    <n v="1363990545"/>
    <n v="1360106145"/>
    <b v="0"/>
    <n v="30"/>
    <b v="0"/>
    <s v="music/jazz"/>
    <n v="14.536842105263158"/>
    <n v="46.033333333333331"/>
    <x v="4"/>
    <s v="jazz"/>
    <x v="735"/>
    <x v="932"/>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736"/>
    <x v="933"/>
    <x v="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737"/>
    <x v="934"/>
    <x v="3"/>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738"/>
    <x v="935"/>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427"/>
    <x v="936"/>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739"/>
    <x v="937"/>
    <x v="4"/>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740"/>
    <x v="93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741"/>
    <x v="939"/>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742"/>
    <x v="94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743"/>
    <x v="94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744"/>
    <x v="942"/>
    <x v="2"/>
  </r>
  <r>
    <n v="943"/>
    <s v="SleepMode"/>
    <s v="A mask for home or travel that will give you the best, undisturbed sleep of your life."/>
    <n v="3000"/>
    <n v="289"/>
    <x v="2"/>
    <s v="US"/>
    <s v="USD"/>
    <n v="1480438905"/>
    <n v="1477843305"/>
    <b v="0"/>
    <n v="12"/>
    <b v="0"/>
    <s v="technology/wearables"/>
    <n v="9.6333333333333346"/>
    <n v="24.083333333333332"/>
    <x v="2"/>
    <s v="wearables"/>
    <x v="745"/>
    <x v="943"/>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746"/>
    <x v="944"/>
    <x v="2"/>
  </r>
  <r>
    <n v="945"/>
    <s v="CT BAND"/>
    <s v="Make your watch Smart ! CT Band is an ultra-thin, high-tech smart watch-strap awarded twice at CES 2017 las vegas"/>
    <n v="100000"/>
    <n v="2484"/>
    <x v="2"/>
    <s v="FR"/>
    <s v="EUR"/>
    <n v="1487462340"/>
    <n v="1482958626"/>
    <b v="0"/>
    <n v="16"/>
    <b v="0"/>
    <s v="technology/wearables"/>
    <n v="2.484"/>
    <n v="155.25"/>
    <x v="2"/>
    <s v="wearables"/>
    <x v="747"/>
    <x v="945"/>
    <x v="2"/>
  </r>
  <r>
    <n v="946"/>
    <s v="OmniTrade Apron"/>
    <s v="Soft edged-Hard working. The perfect wearable organization for the home and professional shop."/>
    <n v="15000"/>
    <n v="286"/>
    <x v="2"/>
    <s v="US"/>
    <s v="USD"/>
    <n v="1473444048"/>
    <n v="1470852048"/>
    <b v="0"/>
    <n v="5"/>
    <b v="0"/>
    <s v="technology/wearables"/>
    <n v="1.9066666666666665"/>
    <n v="57.2"/>
    <x v="2"/>
    <s v="wearables"/>
    <x v="748"/>
    <x v="946"/>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130"/>
    <x v="947"/>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487"/>
    <x v="948"/>
    <x v="2"/>
  </r>
  <r>
    <n v="949"/>
    <s v="INBED"/>
    <s v="Der INBED ist ein innovatives Multisensor-Wearable fÃ¼r die SturzprÃ¤vention motorisch eingeschrÃ¤nkter Personen."/>
    <n v="20000"/>
    <n v="273"/>
    <x v="2"/>
    <s v="DE"/>
    <s v="EUR"/>
    <n v="1456016576"/>
    <n v="1450832576"/>
    <b v="0"/>
    <n v="7"/>
    <b v="0"/>
    <s v="technology/wearables"/>
    <n v="1.365"/>
    <n v="39"/>
    <x v="2"/>
    <s v="wearables"/>
    <x v="71"/>
    <x v="949"/>
    <x v="0"/>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749"/>
    <x v="950"/>
    <x v="0"/>
  </r>
  <r>
    <n v="951"/>
    <s v="Smart Harness"/>
    <s v="Revolutionizing the way we walk our dogs!"/>
    <n v="50000"/>
    <n v="19195"/>
    <x v="2"/>
    <s v="US"/>
    <s v="USD"/>
    <n v="1465054872"/>
    <n v="1461166872"/>
    <b v="0"/>
    <n v="121"/>
    <b v="0"/>
    <s v="technology/wearables"/>
    <n v="38.39"/>
    <n v="158.63636363636363"/>
    <x v="2"/>
    <s v="wearables"/>
    <x v="750"/>
    <x v="951"/>
    <x v="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751"/>
    <x v="95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752"/>
    <x v="953"/>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513"/>
    <x v="954"/>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753"/>
    <x v="955"/>
    <x v="2"/>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754"/>
    <x v="956"/>
    <x v="0"/>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755"/>
    <x v="957"/>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506"/>
    <x v="958"/>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756"/>
    <x v="959"/>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1"/>
    <x v="960"/>
    <x v="1"/>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757"/>
    <x v="96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758"/>
    <x v="962"/>
    <x v="2"/>
  </r>
  <r>
    <n v="963"/>
    <s v="The Ultimate Learning Center"/>
    <s v="WE are molding an educated, motivated, non violent GENERATION!"/>
    <n v="35000"/>
    <n v="377"/>
    <x v="2"/>
    <s v="US"/>
    <s v="USD"/>
    <n v="1476717319"/>
    <n v="1473693319"/>
    <b v="0"/>
    <n v="9"/>
    <b v="0"/>
    <s v="technology/wearables"/>
    <n v="1.077142857142857"/>
    <n v="41.888888888888886"/>
    <x v="2"/>
    <s v="wearables"/>
    <x v="759"/>
    <x v="963"/>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760"/>
    <x v="964"/>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554"/>
    <x v="965"/>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761"/>
    <x v="966"/>
    <x v="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762"/>
    <x v="967"/>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763"/>
    <x v="968"/>
    <x v="3"/>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764"/>
    <x v="969"/>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765"/>
    <x v="97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310"/>
    <x v="971"/>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175"/>
    <x v="972"/>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15"/>
    <x v="973"/>
    <x v="0"/>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766"/>
    <x v="974"/>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536"/>
    <x v="97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294"/>
    <x v="976"/>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767"/>
    <x v="97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768"/>
    <x v="978"/>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559"/>
    <x v="979"/>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26"/>
    <x v="980"/>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448"/>
    <x v="981"/>
    <x v="3"/>
  </r>
  <r>
    <n v="982"/>
    <s v="Smart 2-in-1 I-PHONE HANDLE/WALLETtm"/>
    <s v="revolutonary ultra-slim 2-in-1 Smart  2-in-1 I-PHONE handle/WALLETtm with 360 rotatiion"/>
    <n v="17500"/>
    <n v="3"/>
    <x v="2"/>
    <s v="US"/>
    <s v="USD"/>
    <n v="1475431486"/>
    <n v="1472839486"/>
    <b v="0"/>
    <n v="3"/>
    <b v="0"/>
    <s v="technology/wearables"/>
    <n v="1.7142857142857144E-2"/>
    <n v="1"/>
    <x v="2"/>
    <s v="wearables"/>
    <x v="117"/>
    <x v="982"/>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769"/>
    <x v="983"/>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754"/>
    <x v="984"/>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770"/>
    <x v="985"/>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27"/>
    <x v="986"/>
    <x v="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771"/>
    <x v="987"/>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772"/>
    <x v="988"/>
    <x v="2"/>
  </r>
  <r>
    <n v="989"/>
    <s v="Power Rope"/>
    <s v="The most useful phone charger you will ever buy"/>
    <n v="10000"/>
    <n v="1677"/>
    <x v="2"/>
    <s v="US"/>
    <s v="USD"/>
    <n v="1475101495"/>
    <n v="1472509495"/>
    <b v="0"/>
    <n v="32"/>
    <b v="0"/>
    <s v="technology/wearables"/>
    <n v="16.77"/>
    <n v="52.40625"/>
    <x v="2"/>
    <s v="wearables"/>
    <x v="773"/>
    <x v="989"/>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163"/>
    <x v="990"/>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774"/>
    <x v="991"/>
    <x v="2"/>
  </r>
  <r>
    <n v="992"/>
    <s v="WairConditioning"/>
    <s v="The HOTTEST and COOLEST thing yet! WairConditioning... an entirely new level of comfortability!"/>
    <n v="100000"/>
    <n v="467"/>
    <x v="2"/>
    <s v="US"/>
    <s v="USD"/>
    <n v="1462655519"/>
    <n v="1457475119"/>
    <b v="0"/>
    <n v="4"/>
    <b v="0"/>
    <s v="technology/wearables"/>
    <n v="0.46699999999999997"/>
    <n v="116.75"/>
    <x v="2"/>
    <s v="wearables"/>
    <x v="301"/>
    <x v="992"/>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775"/>
    <x v="993"/>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776"/>
    <x v="994"/>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509"/>
    <x v="995"/>
    <x v="3"/>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777"/>
    <x v="996"/>
    <x v="3"/>
  </r>
  <r>
    <n v="997"/>
    <s v="iPhanny"/>
    <s v="The iPhanny keeps your iPhone 6 safe from bending in those dangerous pants pockets."/>
    <n v="5000"/>
    <n v="65"/>
    <x v="2"/>
    <s v="US"/>
    <s v="USD"/>
    <n v="1417145297"/>
    <n v="1414549697"/>
    <b v="0"/>
    <n v="8"/>
    <b v="0"/>
    <s v="technology/wearables"/>
    <n v="1.3"/>
    <n v="8.125"/>
    <x v="2"/>
    <s v="wearables"/>
    <x v="583"/>
    <x v="997"/>
    <x v="3"/>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778"/>
    <x v="998"/>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309"/>
    <x v="999"/>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779"/>
    <x v="10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89"/>
    <x v="1001"/>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780"/>
    <x v="1002"/>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781"/>
    <x v="1003"/>
    <x v="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492"/>
    <x v="1004"/>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475"/>
    <x v="1005"/>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782"/>
    <x v="1006"/>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481"/>
    <x v="1007"/>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681"/>
    <x v="1008"/>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783"/>
    <x v="1009"/>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784"/>
    <x v="101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504"/>
    <x v="1011"/>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785"/>
    <x v="10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770"/>
    <x v="1013"/>
    <x v="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786"/>
    <x v="1014"/>
    <x v="3"/>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537"/>
    <x v="101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787"/>
    <x v="10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788"/>
    <x v="1017"/>
    <x v="0"/>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488"/>
    <x v="1018"/>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96"/>
    <x v="101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789"/>
    <x v="1020"/>
    <x v="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790"/>
    <x v="1021"/>
    <x v="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310"/>
    <x v="1022"/>
    <x v="0"/>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791"/>
    <x v="1023"/>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339"/>
    <x v="1024"/>
    <x v="2"/>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500"/>
    <x v="1025"/>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792"/>
    <x v="102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20"/>
    <x v="102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793"/>
    <x v="1028"/>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794"/>
    <x v="1029"/>
    <x v="0"/>
  </r>
  <r>
    <n v="1030"/>
    <s v="The Gothsicles - I FEEL SICLE"/>
    <s v="Help fund the latest Gothsicles mega-album, I FEEL SICLE!"/>
    <n v="2000"/>
    <n v="6842"/>
    <x v="0"/>
    <s v="US"/>
    <s v="USD"/>
    <n v="1473680149"/>
    <n v="1472470549"/>
    <b v="0"/>
    <n v="159"/>
    <b v="1"/>
    <s v="music/electronic music"/>
    <n v="342.09999999999997"/>
    <n v="43.031446540880502"/>
    <x v="4"/>
    <s v="electronic music"/>
    <x v="773"/>
    <x v="1030"/>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27"/>
    <x v="1031"/>
    <x v="0"/>
  </r>
  <r>
    <n v="1032"/>
    <s v="Phantom Ship / Coastal (Album Preorder)"/>
    <s v="Ideal for living rooms and open spaces."/>
    <n v="5400"/>
    <n v="5858.84"/>
    <x v="0"/>
    <s v="US"/>
    <s v="USD"/>
    <n v="1466697625"/>
    <n v="1464105625"/>
    <b v="0"/>
    <n v="96"/>
    <b v="1"/>
    <s v="music/electronic music"/>
    <n v="108.49703703703703"/>
    <n v="61.029583333333335"/>
    <x v="4"/>
    <s v="electronic music"/>
    <x v="152"/>
    <x v="1032"/>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295"/>
    <x v="1033"/>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795"/>
    <x v="1034"/>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796"/>
    <x v="1035"/>
    <x v="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610"/>
    <x v="1036"/>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797"/>
    <x v="1037"/>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798"/>
    <x v="1038"/>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799"/>
    <x v="1039"/>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570"/>
    <x v="1040"/>
    <x v="2"/>
  </r>
  <r>
    <n v="1041"/>
    <s v="Industry Success Project (Canceled)"/>
    <s v="I am trying to document what it is like to plunge head first into the music/audio industry as an intern."/>
    <n v="50"/>
    <n v="0"/>
    <x v="1"/>
    <s v="US"/>
    <s v="USD"/>
    <n v="1406769992"/>
    <n v="1405041992"/>
    <b v="0"/>
    <n v="0"/>
    <b v="0"/>
    <s v="journalism/audio"/>
    <n v="0"/>
    <n v="0"/>
    <x v="5"/>
    <s v="audio"/>
    <x v="448"/>
    <x v="1041"/>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800"/>
    <x v="1042"/>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21"/>
    <x v="1043"/>
    <x v="0"/>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801"/>
    <x v="1044"/>
    <x v="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414"/>
    <x v="1045"/>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802"/>
    <x v="1046"/>
    <x v="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803"/>
    <x v="1047"/>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804"/>
    <x v="1048"/>
    <x v="2"/>
  </r>
  <r>
    <n v="1049"/>
    <s v="J1 (Canceled)"/>
    <s v="------"/>
    <n v="12000"/>
    <n v="0"/>
    <x v="1"/>
    <s v="US"/>
    <s v="USD"/>
    <n v="1455272445"/>
    <n v="1452680445"/>
    <b v="0"/>
    <n v="0"/>
    <b v="0"/>
    <s v="journalism/audio"/>
    <n v="0"/>
    <n v="0"/>
    <x v="5"/>
    <s v="audio"/>
    <x v="744"/>
    <x v="1049"/>
    <x v="2"/>
  </r>
  <r>
    <n v="1050"/>
    <s v="The (Secular) Barbershop Podcast (Canceled)"/>
    <s v="Secularism is on the rise and I hear you.Talk to me."/>
    <n v="2500"/>
    <n v="0"/>
    <x v="1"/>
    <s v="US"/>
    <s v="USD"/>
    <n v="1442257677"/>
    <n v="1439665677"/>
    <b v="0"/>
    <n v="0"/>
    <b v="0"/>
    <s v="journalism/audio"/>
    <n v="0"/>
    <n v="0"/>
    <x v="5"/>
    <s v="audio"/>
    <x v="805"/>
    <x v="1050"/>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806"/>
    <x v="1051"/>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807"/>
    <x v="1052"/>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808"/>
    <x v="1053"/>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526"/>
    <x v="1054"/>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809"/>
    <x v="105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297"/>
    <x v="1056"/>
    <x v="0"/>
  </r>
  <r>
    <n v="1057"/>
    <s v="Support Independent Media (Canceled)"/>
    <s v="Sayin it Plain is a Independent Radio Show created to inform the public and empower the community."/>
    <n v="10000"/>
    <n v="0"/>
    <x v="1"/>
    <s v="US"/>
    <s v="USD"/>
    <n v="1480888483"/>
    <n v="1478292883"/>
    <b v="0"/>
    <n v="0"/>
    <b v="0"/>
    <s v="journalism/audio"/>
    <n v="0"/>
    <n v="0"/>
    <x v="5"/>
    <s v="audio"/>
    <x v="581"/>
    <x v="1057"/>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40"/>
    <x v="1058"/>
    <x v="0"/>
  </r>
  <r>
    <n v="1059"/>
    <s v="Voice Over Artist (Canceled)"/>
    <s v="Turning myself into a vocal artist."/>
    <n v="1100"/>
    <n v="0"/>
    <x v="1"/>
    <s v="US"/>
    <s v="USD"/>
    <n v="1426269456"/>
    <n v="1423681056"/>
    <b v="0"/>
    <n v="0"/>
    <b v="0"/>
    <s v="journalism/audio"/>
    <n v="0"/>
    <n v="0"/>
    <x v="5"/>
    <s v="audio"/>
    <x v="303"/>
    <x v="1059"/>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99"/>
    <x v="1060"/>
    <x v="0"/>
  </r>
  <r>
    <n v="1061"/>
    <s v="Chat Box 23 (Canceled)"/>
    <s v="T.O., Adi &amp; Mercedes discuss their point of views, women's issues &amp; Hollywood Hotties."/>
    <n v="4000"/>
    <n v="0"/>
    <x v="1"/>
    <s v="US"/>
    <s v="USD"/>
    <n v="1462150800"/>
    <n v="1456987108"/>
    <b v="0"/>
    <n v="0"/>
    <b v="0"/>
    <s v="journalism/audio"/>
    <n v="0"/>
    <n v="0"/>
    <x v="5"/>
    <s v="audio"/>
    <x v="810"/>
    <x v="1061"/>
    <x v="2"/>
  </r>
  <r>
    <n v="1062"/>
    <s v="RETURNING AT A LATER DATE"/>
    <s v="SEE US ON PATREON www.badgirlartwork.com"/>
    <n v="199"/>
    <n v="190"/>
    <x v="1"/>
    <s v="US"/>
    <s v="USD"/>
    <n v="1468351341"/>
    <n v="1467746541"/>
    <b v="0"/>
    <n v="4"/>
    <b v="0"/>
    <s v="journalism/audio"/>
    <n v="95.477386934673376"/>
    <n v="47.5"/>
    <x v="5"/>
    <s v="audio"/>
    <x v="176"/>
    <x v="1062"/>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811"/>
    <x v="1063"/>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812"/>
    <x v="1064"/>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218"/>
    <x v="1065"/>
    <x v="3"/>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813"/>
    <x v="1066"/>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814"/>
    <x v="1067"/>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815"/>
    <x v="1068"/>
    <x v="2"/>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816"/>
    <x v="106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420"/>
    <x v="1070"/>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817"/>
    <x v="1071"/>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818"/>
    <x v="1072"/>
    <x v="3"/>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819"/>
    <x v="1073"/>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60"/>
    <x v="1074"/>
    <x v="4"/>
  </r>
  <r>
    <n v="1075"/>
    <s v="Towers Of The Apocalypse"/>
    <s v="Fully 3D, post Apocalyptic themed tower defense video game. New take on the genre."/>
    <n v="1000"/>
    <n v="45"/>
    <x v="2"/>
    <s v="US"/>
    <s v="USD"/>
    <n v="1336340516"/>
    <n v="1333748516"/>
    <b v="0"/>
    <n v="3"/>
    <b v="0"/>
    <s v="games/video games"/>
    <n v="4.5"/>
    <n v="15"/>
    <x v="6"/>
    <s v="video games"/>
    <x v="668"/>
    <x v="1075"/>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557"/>
    <x v="1076"/>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820"/>
    <x v="1077"/>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821"/>
    <x v="1078"/>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232"/>
    <x v="1079"/>
    <x v="2"/>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822"/>
    <x v="1080"/>
    <x v="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823"/>
    <x v="1081"/>
    <x v="3"/>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824"/>
    <x v="1082"/>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6"/>
    <x v="1083"/>
    <x v="3"/>
  </r>
  <r>
    <n v="1084"/>
    <s v="My own channel"/>
    <s v="I want to start my own channel for gaming"/>
    <n v="550"/>
    <n v="0"/>
    <x v="2"/>
    <s v="US"/>
    <s v="USD"/>
    <n v="1407534804"/>
    <n v="1404942804"/>
    <b v="0"/>
    <n v="0"/>
    <b v="0"/>
    <s v="games/video games"/>
    <n v="0"/>
    <n v="0"/>
    <x v="6"/>
    <s v="video games"/>
    <x v="600"/>
    <x v="1084"/>
    <x v="3"/>
  </r>
  <r>
    <n v="1085"/>
    <s v="Sun Dryd Studios"/>
    <s v="The new kid on the block. Re-imagining old games and creating new ones. Ship, Lazer, Rock is first."/>
    <n v="30000"/>
    <n v="1026"/>
    <x v="2"/>
    <s v="CA"/>
    <s v="CAD"/>
    <n v="1457967975"/>
    <n v="1455379575"/>
    <b v="0"/>
    <n v="9"/>
    <b v="0"/>
    <s v="games/video games"/>
    <n v="3.42"/>
    <n v="114"/>
    <x v="6"/>
    <s v="video games"/>
    <x v="825"/>
    <x v="1085"/>
    <x v="2"/>
  </r>
  <r>
    <n v="1086"/>
    <s v="Cyber Universe Online"/>
    <s v="Humanity's future in the Galaxy"/>
    <n v="18000"/>
    <n v="15"/>
    <x v="2"/>
    <s v="US"/>
    <s v="USD"/>
    <n v="1408913291"/>
    <n v="1406321291"/>
    <b v="0"/>
    <n v="2"/>
    <b v="0"/>
    <s v="games/video games"/>
    <n v="8.3333333333333343E-2"/>
    <n v="7.5"/>
    <x v="6"/>
    <s v="video games"/>
    <x v="826"/>
    <x v="1086"/>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827"/>
    <x v="1087"/>
    <x v="3"/>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828"/>
    <x v="1088"/>
    <x v="3"/>
  </r>
  <r>
    <n v="1089"/>
    <s v="Farabel"/>
    <s v="Farabel is a single player turn-based fantasy strategy game for Mac/PC/Linux"/>
    <n v="15000"/>
    <n v="1174"/>
    <x v="2"/>
    <s v="FR"/>
    <s v="EUR"/>
    <n v="1435293175"/>
    <n v="1432701175"/>
    <b v="0"/>
    <n v="49"/>
    <b v="0"/>
    <s v="games/video games"/>
    <n v="7.8266666666666662"/>
    <n v="23.959183673469386"/>
    <x v="6"/>
    <s v="video games"/>
    <x v="829"/>
    <x v="1089"/>
    <x v="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830"/>
    <x v="1090"/>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815"/>
    <x v="1091"/>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610"/>
    <x v="1092"/>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50"/>
    <x v="1093"/>
    <x v="2"/>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79"/>
    <x v="1094"/>
    <x v="6"/>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595"/>
    <x v="1095"/>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831"/>
    <x v="1096"/>
    <x v="3"/>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832"/>
    <x v="1097"/>
    <x v="3"/>
  </r>
  <r>
    <n v="1098"/>
    <s v="Kick, Punch... Fireball"/>
    <s v="Kick, Punch... Fireball is an FPS type arena game set inside the fantasy world."/>
    <n v="25000"/>
    <n v="1803"/>
    <x v="2"/>
    <s v="US"/>
    <s v="USD"/>
    <n v="1397413095"/>
    <n v="1394821095"/>
    <b v="0"/>
    <n v="22"/>
    <b v="0"/>
    <s v="games/video games"/>
    <n v="7.2120000000000006"/>
    <n v="81.954545454545453"/>
    <x v="6"/>
    <s v="video games"/>
    <x v="833"/>
    <x v="1098"/>
    <x v="3"/>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396"/>
    <x v="1099"/>
    <x v="0"/>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207"/>
    <x v="1100"/>
    <x v="2"/>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774"/>
    <x v="1101"/>
    <x v="2"/>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381"/>
    <x v="1102"/>
    <x v="4"/>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232"/>
    <x v="1103"/>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834"/>
    <x v="1104"/>
    <x v="3"/>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835"/>
    <x v="1105"/>
    <x v="3"/>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836"/>
    <x v="1106"/>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577"/>
    <x v="1107"/>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837"/>
    <x v="1108"/>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751"/>
    <x v="1109"/>
    <x v="2"/>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838"/>
    <x v="1110"/>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839"/>
    <x v="1111"/>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840"/>
    <x v="1112"/>
    <x v="3"/>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62"/>
    <x v="1113"/>
    <x v="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350"/>
    <x v="1114"/>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200"/>
    <x v="1115"/>
    <x v="2"/>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841"/>
    <x v="1116"/>
    <x v="5"/>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52"/>
    <x v="1117"/>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413"/>
    <x v="1118"/>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842"/>
    <x v="1119"/>
    <x v="3"/>
  </r>
  <r>
    <n v="1120"/>
    <s v="PlanEt Ninjahwah"/>
    <s v="Planet Ninjahwah is a highly anticipated futuristic action adventure game that will blow your mind!!"/>
    <n v="25000"/>
    <n v="0"/>
    <x v="2"/>
    <s v="US"/>
    <s v="USD"/>
    <n v="1319835400"/>
    <n v="1315947400"/>
    <b v="0"/>
    <n v="0"/>
    <b v="0"/>
    <s v="games/video games"/>
    <n v="0"/>
    <n v="0"/>
    <x v="6"/>
    <s v="video games"/>
    <x v="843"/>
    <x v="1120"/>
    <x v="6"/>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844"/>
    <x v="1121"/>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845"/>
    <x v="1122"/>
    <x v="4"/>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666"/>
    <x v="1123"/>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572"/>
    <x v="1124"/>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846"/>
    <x v="1125"/>
    <x v="0"/>
  </r>
  <r>
    <n v="1126"/>
    <s v="GAMING TO LEARN"/>
    <s v="Imagine a science class where the teacher walks in a says &quot;Take out your cell phone and play a game.&quot;"/>
    <n v="2000"/>
    <n v="10"/>
    <x v="2"/>
    <s v="US"/>
    <s v="USD"/>
    <n v="1468482694"/>
    <n v="1465890694"/>
    <b v="0"/>
    <n v="2"/>
    <b v="0"/>
    <s v="games/mobile games"/>
    <n v="0.5"/>
    <n v="5"/>
    <x v="6"/>
    <s v="mobile games"/>
    <x v="488"/>
    <x v="1126"/>
    <x v="2"/>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309"/>
    <x v="1127"/>
    <x v="3"/>
  </r>
  <r>
    <n v="1128"/>
    <s v="Flying Turds"/>
    <s v="#havingfunFTW"/>
    <n v="1000"/>
    <n v="1"/>
    <x v="2"/>
    <s v="GB"/>
    <s v="GBP"/>
    <n v="1407425717"/>
    <n v="1404833717"/>
    <b v="0"/>
    <n v="1"/>
    <b v="0"/>
    <s v="games/mobile games"/>
    <n v="0.1"/>
    <n v="1"/>
    <x v="6"/>
    <s v="mobile games"/>
    <x v="3"/>
    <x v="1128"/>
    <x v="3"/>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53"/>
    <x v="1129"/>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525"/>
    <x v="113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847"/>
    <x v="1131"/>
    <x v="0"/>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848"/>
    <x v="1132"/>
    <x v="2"/>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849"/>
    <x v="1133"/>
    <x v="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850"/>
    <x v="1134"/>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39"/>
    <x v="1135"/>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4"/>
    <x v="1136"/>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851"/>
    <x v="1137"/>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852"/>
    <x v="1138"/>
    <x v="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489"/>
    <x v="1139"/>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458"/>
    <x v="1140"/>
    <x v="0"/>
  </r>
  <r>
    <n v="1141"/>
    <s v="Arena Z - Zombie Survival"/>
    <s v="I think this will be a great game!"/>
    <n v="500"/>
    <n v="0"/>
    <x v="2"/>
    <s v="DE"/>
    <s v="EUR"/>
    <n v="1436460450"/>
    <n v="1433868450"/>
    <b v="0"/>
    <n v="0"/>
    <b v="0"/>
    <s v="games/mobile games"/>
    <n v="0"/>
    <n v="0"/>
    <x v="6"/>
    <s v="mobile games"/>
    <x v="206"/>
    <x v="1141"/>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486"/>
    <x v="1142"/>
    <x v="0"/>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27"/>
    <x v="1143"/>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853"/>
    <x v="1144"/>
    <x v="0"/>
  </r>
  <r>
    <n v="1145"/>
    <s v="A FORK IN THE ROAD food truck"/>
    <s v="Emphasizing locally and responsibly raised ingredients, serving delicious food! I need your help."/>
    <n v="80000"/>
    <n v="100"/>
    <x v="2"/>
    <s v="US"/>
    <s v="USD"/>
    <n v="1412272592"/>
    <n v="1407088592"/>
    <b v="0"/>
    <n v="1"/>
    <b v="0"/>
    <s v="food/food trucks"/>
    <n v="0.125"/>
    <n v="100"/>
    <x v="7"/>
    <s v="food trucks"/>
    <x v="854"/>
    <x v="1145"/>
    <x v="3"/>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828"/>
    <x v="1146"/>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855"/>
    <x v="1147"/>
    <x v="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856"/>
    <x v="1148"/>
    <x v="2"/>
  </r>
  <r>
    <n v="1149"/>
    <s v="The Floridian Food Truck"/>
    <s v="Bringing culturally diverse Floridian cuisine to the people!"/>
    <n v="50000"/>
    <n v="75"/>
    <x v="2"/>
    <s v="US"/>
    <s v="USD"/>
    <n v="1466096566"/>
    <n v="1463504566"/>
    <b v="0"/>
    <n v="2"/>
    <b v="0"/>
    <s v="food/food trucks"/>
    <n v="0.15"/>
    <n v="37.5"/>
    <x v="7"/>
    <s v="food trucks"/>
    <x v="300"/>
    <x v="1149"/>
    <x v="2"/>
  </r>
  <r>
    <n v="1150"/>
    <s v="Chef Po's Food Truck"/>
    <s v="Bringing delicious authentic and fusion Taiwanese Food to the West Coast."/>
    <n v="2500"/>
    <n v="252"/>
    <x v="2"/>
    <s v="US"/>
    <s v="USD"/>
    <n v="1452293675"/>
    <n v="1447109675"/>
    <b v="0"/>
    <n v="6"/>
    <b v="0"/>
    <s v="food/food trucks"/>
    <n v="10.08"/>
    <n v="42"/>
    <x v="7"/>
    <s v="food trucks"/>
    <x v="25"/>
    <x v="1150"/>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451"/>
    <x v="1151"/>
    <x v="0"/>
  </r>
  <r>
    <n v="1152"/>
    <s v="Peruvian King Food Truck"/>
    <s v="Peruvian food truck with an LA twist."/>
    <n v="16000"/>
    <n v="911"/>
    <x v="2"/>
    <s v="US"/>
    <s v="USD"/>
    <n v="1431709312"/>
    <n v="1429117312"/>
    <b v="0"/>
    <n v="15"/>
    <b v="0"/>
    <s v="food/food trucks"/>
    <n v="5.6937500000000005"/>
    <n v="60.733333333333334"/>
    <x v="7"/>
    <s v="food trucks"/>
    <x v="137"/>
    <x v="1152"/>
    <x v="0"/>
  </r>
  <r>
    <n v="1153"/>
    <s v="The Cold Spot Mobile Trailer"/>
    <s v="A mobile concession trailer for snow cones, ice cream, smoothies and more"/>
    <n v="8000"/>
    <n v="50"/>
    <x v="2"/>
    <s v="US"/>
    <s v="USD"/>
    <n v="1434647305"/>
    <n v="1432055305"/>
    <b v="0"/>
    <n v="1"/>
    <b v="0"/>
    <s v="food/food trucks"/>
    <n v="0.625"/>
    <n v="50"/>
    <x v="7"/>
    <s v="food trucks"/>
    <x v="511"/>
    <x v="1153"/>
    <x v="0"/>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857"/>
    <x v="1154"/>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62"/>
    <x v="1155"/>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858"/>
    <x v="1156"/>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803"/>
    <x v="1157"/>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859"/>
    <x v="115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860"/>
    <x v="1159"/>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754"/>
    <x v="1160"/>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830"/>
    <x v="1161"/>
    <x v="0"/>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861"/>
    <x v="1162"/>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448"/>
    <x v="116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862"/>
    <x v="1164"/>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54"/>
    <x v="1165"/>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829"/>
    <x v="1166"/>
    <x v="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371"/>
    <x v="1167"/>
    <x v="3"/>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75"/>
    <x v="1168"/>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863"/>
    <x v="1169"/>
    <x v="0"/>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864"/>
    <x v="1170"/>
    <x v="0"/>
  </r>
  <r>
    <n v="1171"/>
    <s v="The Mean Green Purple Machine"/>
    <s v="Tulsa's first true biodiesel, alternative energy powered food truck! Oh yeah, and delicious food!"/>
    <n v="25000"/>
    <n v="25"/>
    <x v="2"/>
    <s v="US"/>
    <s v="USD"/>
    <n v="1415909927"/>
    <n v="1414351127"/>
    <b v="0"/>
    <n v="1"/>
    <b v="0"/>
    <s v="food/food trucks"/>
    <n v="0.1"/>
    <n v="25"/>
    <x v="7"/>
    <s v="food trucks"/>
    <x v="138"/>
    <x v="1171"/>
    <x v="3"/>
  </r>
  <r>
    <n v="1172"/>
    <s v="let your dayz take you to the dogs."/>
    <s v="Bringing YOUR favorite dog recipes to the streets."/>
    <n v="9000"/>
    <n v="0"/>
    <x v="2"/>
    <s v="US"/>
    <s v="USD"/>
    <n v="1408551752"/>
    <n v="1405959752"/>
    <b v="0"/>
    <n v="0"/>
    <b v="0"/>
    <s v="food/food trucks"/>
    <n v="0"/>
    <n v="0"/>
    <x v="7"/>
    <s v="food trucks"/>
    <x v="33"/>
    <x v="117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865"/>
    <x v="1173"/>
    <x v="0"/>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8"/>
    <x v="1174"/>
    <x v="2"/>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866"/>
    <x v="1175"/>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743"/>
    <x v="1176"/>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867"/>
    <x v="1177"/>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325"/>
    <x v="1178"/>
    <x v="3"/>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373"/>
    <x v="1179"/>
    <x v="0"/>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868"/>
    <x v="1180"/>
    <x v="3"/>
  </r>
  <r>
    <n v="1181"/>
    <s v="Gringo Loco Tacos Food Truck"/>
    <s v="Bringing the best tacos to the streets of Chicago!"/>
    <n v="50000"/>
    <n v="4"/>
    <x v="2"/>
    <s v="US"/>
    <s v="USD"/>
    <n v="1425197321"/>
    <n v="1422605321"/>
    <b v="0"/>
    <n v="3"/>
    <b v="0"/>
    <s v="food/food trucks"/>
    <n v="8.0000000000000002E-3"/>
    <n v="1.3333333333333333"/>
    <x v="7"/>
    <s v="food trucks"/>
    <x v="869"/>
    <x v="118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870"/>
    <x v="1182"/>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680"/>
    <x v="1183"/>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82"/>
    <x v="1184"/>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390"/>
    <x v="1185"/>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871"/>
    <x v="1186"/>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37"/>
    <x v="1187"/>
    <x v="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69"/>
    <x v="1188"/>
    <x v="2"/>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872"/>
    <x v="1189"/>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873"/>
    <x v="1190"/>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874"/>
    <x v="1191"/>
    <x v="2"/>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875"/>
    <x v="1192"/>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876"/>
    <x v="119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62"/>
    <x v="1194"/>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877"/>
    <x v="1195"/>
    <x v="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878"/>
    <x v="1196"/>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479"/>
    <x v="1197"/>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52"/>
    <x v="1198"/>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601"/>
    <x v="1199"/>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55"/>
    <x v="1200"/>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879"/>
    <x v="1201"/>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880"/>
    <x v="1202"/>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08"/>
    <x v="1203"/>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318"/>
    <x v="1204"/>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495"/>
    <x v="1205"/>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306"/>
    <x v="1206"/>
    <x v="1"/>
  </r>
  <r>
    <n v="1207"/>
    <s v="ITALIANA"/>
    <s v="A humanistic photo book about ancestral &amp; post-modern Italy."/>
    <n v="16700"/>
    <n v="17396"/>
    <x v="0"/>
    <s v="IT"/>
    <s v="EUR"/>
    <n v="1459418400"/>
    <n v="1456827573"/>
    <b v="0"/>
    <n v="141"/>
    <b v="1"/>
    <s v="photography/photobooks"/>
    <n v="104.16766467065868"/>
    <n v="123.37588652482269"/>
    <x v="8"/>
    <s v="photobooks"/>
    <x v="881"/>
    <x v="1207"/>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386"/>
    <x v="1208"/>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523"/>
    <x v="1209"/>
    <x v="1"/>
  </r>
  <r>
    <n v="1210"/>
    <s v="Det Andra GÃ¶teborg"/>
    <s v="En fotobok om livet i det enda andra GÃ¶teborg i vÃ¤rlden"/>
    <n v="20000"/>
    <n v="50863"/>
    <x v="0"/>
    <s v="SE"/>
    <s v="SEK"/>
    <n v="1433106000"/>
    <n v="1431124572"/>
    <b v="0"/>
    <n v="103"/>
    <b v="1"/>
    <s v="photography/photobooks"/>
    <n v="254.31499999999997"/>
    <n v="493.81553398058253"/>
    <x v="8"/>
    <s v="photobooks"/>
    <x v="882"/>
    <x v="1210"/>
    <x v="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7"/>
    <x v="121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453"/>
    <x v="1212"/>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883"/>
    <x v="1213"/>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884"/>
    <x v="1214"/>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402"/>
    <x v="1215"/>
    <x v="3"/>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521"/>
    <x v="1216"/>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488"/>
    <x v="1217"/>
    <x v="2"/>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298"/>
    <x v="1218"/>
    <x v="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885"/>
    <x v="1219"/>
    <x v="2"/>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345"/>
    <x v="1220"/>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886"/>
    <x v="1221"/>
    <x v="2"/>
  </r>
  <r>
    <n v="1222"/>
    <s v="Project Pilgrim"/>
    <s v="Project Pilgrim is my effort to work towards normalizing mental health."/>
    <n v="4000"/>
    <n v="11215"/>
    <x v="0"/>
    <s v="CA"/>
    <s v="CAD"/>
    <n v="1459483200"/>
    <n v="1456852647"/>
    <b v="0"/>
    <n v="138"/>
    <b v="1"/>
    <s v="photography/photobooks"/>
    <n v="280.375"/>
    <n v="81.268115942028984"/>
    <x v="8"/>
    <s v="photobooks"/>
    <x v="881"/>
    <x v="1222"/>
    <x v="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887"/>
    <x v="1223"/>
    <x v="2"/>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888"/>
    <x v="1224"/>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889"/>
    <x v="1225"/>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890"/>
    <x v="1226"/>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411"/>
    <x v="1227"/>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891"/>
    <x v="122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892"/>
    <x v="1229"/>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893"/>
    <x v="12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894"/>
    <x v="1231"/>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259"/>
    <x v="1232"/>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895"/>
    <x v="1233"/>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896"/>
    <x v="1234"/>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77"/>
    <x v="1235"/>
    <x v="4"/>
  </r>
  <r>
    <n v="1236"/>
    <s v="&quot;Volando&quot; CD Release (Canceled)"/>
    <s v="Raising money to give the musicians their due."/>
    <n v="2500"/>
    <n v="0"/>
    <x v="1"/>
    <s v="US"/>
    <s v="USD"/>
    <n v="1343491200"/>
    <n v="1342801164"/>
    <b v="0"/>
    <n v="0"/>
    <b v="0"/>
    <s v="music/world music"/>
    <n v="0"/>
    <n v="0"/>
    <x v="4"/>
    <s v="world music"/>
    <x v="592"/>
    <x v="1236"/>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897"/>
    <x v="1237"/>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591"/>
    <x v="1238"/>
    <x v="6"/>
  </r>
  <r>
    <n v="1239"/>
    <s v="Help Calmenco! finance new CD and Tour (Canceled)"/>
    <s v="Please consider helping us with our new CD and Riverdance Tour"/>
    <n v="2500"/>
    <n v="0"/>
    <x v="1"/>
    <s v="US"/>
    <s v="USD"/>
    <n v="1325804767"/>
    <n v="1323212767"/>
    <b v="0"/>
    <n v="0"/>
    <b v="0"/>
    <s v="music/world music"/>
    <n v="0"/>
    <n v="0"/>
    <x v="4"/>
    <s v="world music"/>
    <x v="898"/>
    <x v="1239"/>
    <x v="6"/>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899"/>
    <x v="124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673"/>
    <x v="1241"/>
    <x v="3"/>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900"/>
    <x v="1242"/>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901"/>
    <x v="1243"/>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330"/>
    <x v="1244"/>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902"/>
    <x v="1245"/>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903"/>
    <x v="1246"/>
    <x v="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904"/>
    <x v="1247"/>
    <x v="4"/>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905"/>
    <x v="1248"/>
    <x v="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906"/>
    <x v="1249"/>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907"/>
    <x v="1250"/>
    <x v="3"/>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708"/>
    <x v="1251"/>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361"/>
    <x v="1252"/>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63"/>
    <x v="1253"/>
    <x v="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908"/>
    <x v="1254"/>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598"/>
    <x v="1255"/>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909"/>
    <x v="1256"/>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910"/>
    <x v="1257"/>
    <x v="6"/>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695"/>
    <x v="1258"/>
    <x v="4"/>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911"/>
    <x v="1259"/>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912"/>
    <x v="1260"/>
    <x v="3"/>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913"/>
    <x v="1261"/>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914"/>
    <x v="1262"/>
    <x v="3"/>
  </r>
  <r>
    <n v="1263"/>
    <s v="New Tropic Bombs EP ~ &quot;Return to Bomber Bay&quot;"/>
    <s v="A fresh batch of chaos from Toledo, Ohio's reggae-rockers, Tropic Bombs!"/>
    <n v="1500"/>
    <n v="1785"/>
    <x v="0"/>
    <s v="US"/>
    <s v="USD"/>
    <n v="1396054800"/>
    <n v="1393034470"/>
    <b v="1"/>
    <n v="41"/>
    <b v="1"/>
    <s v="music/rock"/>
    <n v="119"/>
    <n v="43.536585365853661"/>
    <x v="4"/>
    <s v="rock"/>
    <x v="835"/>
    <x v="1263"/>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399"/>
    <x v="1264"/>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915"/>
    <x v="1265"/>
    <x v="7"/>
  </r>
  <r>
    <n v="1266"/>
    <s v="Sensory Station's First EP"/>
    <s v="We are looking to record our first EP produced by Aaron Harris (ISIS/Palms) at Studio West."/>
    <n v="9500"/>
    <n v="9545"/>
    <x v="0"/>
    <s v="US"/>
    <s v="USD"/>
    <n v="1389474145"/>
    <n v="1386882145"/>
    <b v="1"/>
    <n v="50"/>
    <b v="1"/>
    <s v="music/rock"/>
    <n v="100.47368421052632"/>
    <n v="190.9"/>
    <x v="4"/>
    <s v="rock"/>
    <x v="431"/>
    <x v="1266"/>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916"/>
    <x v="1267"/>
    <x v="4"/>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917"/>
    <x v="1268"/>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918"/>
    <x v="1269"/>
    <x v="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274"/>
    <x v="1270"/>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919"/>
    <x v="1271"/>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920"/>
    <x v="1272"/>
    <x v="7"/>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873"/>
    <x v="1273"/>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628"/>
    <x v="1274"/>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921"/>
    <x v="1275"/>
    <x v="4"/>
  </r>
  <r>
    <n v="1276"/>
    <s v="MR. DREAM GOES TO JAIL"/>
    <s v="Sponsor this Brooklyn punk band's debut seven-inch, MR. DREAM GOES TO JAIL."/>
    <n v="3000"/>
    <n v="3132.63"/>
    <x v="0"/>
    <s v="US"/>
    <s v="USD"/>
    <n v="1251777600"/>
    <n v="1247504047"/>
    <b v="1"/>
    <n v="68"/>
    <b v="1"/>
    <s v="music/rock"/>
    <n v="104.42100000000001"/>
    <n v="46.06808823529412"/>
    <x v="4"/>
    <s v="rock"/>
    <x v="922"/>
    <x v="1276"/>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923"/>
    <x v="127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85"/>
    <x v="1278"/>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924"/>
    <x v="1279"/>
    <x v="3"/>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925"/>
    <x v="1280"/>
    <x v="7"/>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926"/>
    <x v="1281"/>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927"/>
    <x v="1282"/>
    <x v="4"/>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928"/>
    <x v="1283"/>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929"/>
    <x v="1284"/>
    <x v="2"/>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58"/>
    <x v="1285"/>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930"/>
    <x v="1286"/>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396"/>
    <x v="1287"/>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931"/>
    <x v="1288"/>
    <x v="2"/>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932"/>
    <x v="1289"/>
    <x v="2"/>
  </r>
  <r>
    <n v="1290"/>
    <s v="I Died... I Came Back, ... Whatever"/>
    <s v="Sometimes your Heart has to STOP for your Life to START."/>
    <n v="3500"/>
    <n v="3800"/>
    <x v="0"/>
    <s v="US"/>
    <s v="USD"/>
    <n v="1429772340"/>
    <n v="1427121931"/>
    <b v="0"/>
    <n v="86"/>
    <b v="1"/>
    <s v="theater/plays"/>
    <n v="108.57142857142857"/>
    <n v="44.186046511627907"/>
    <x v="1"/>
    <s v="plays"/>
    <x v="518"/>
    <x v="129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933"/>
    <x v="1291"/>
    <x v="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5"/>
    <x v="1292"/>
    <x v="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312"/>
    <x v="1293"/>
    <x v="0"/>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298"/>
    <x v="1294"/>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294"/>
    <x v="1295"/>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762"/>
    <x v="1296"/>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31"/>
    <x v="1297"/>
    <x v="2"/>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934"/>
    <x v="1298"/>
    <x v="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935"/>
    <x v="129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807"/>
    <x v="13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201"/>
    <x v="1301"/>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856"/>
    <x v="1302"/>
    <x v="2"/>
  </r>
  <r>
    <n v="1303"/>
    <s v="Forward Arena Theatre Company: Summer Season"/>
    <s v="Groundbreaking queer theatre."/>
    <n v="3500"/>
    <n v="4559.13"/>
    <x v="0"/>
    <s v="GB"/>
    <s v="GBP"/>
    <n v="1469962800"/>
    <n v="1468578920"/>
    <b v="0"/>
    <n v="108"/>
    <b v="1"/>
    <s v="theater/plays"/>
    <n v="130.26085714285716"/>
    <n v="42.214166666666671"/>
    <x v="1"/>
    <s v="plays"/>
    <x v="189"/>
    <x v="1303"/>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936"/>
    <x v="1304"/>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362"/>
    <x v="1305"/>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509"/>
    <x v="1306"/>
    <x v="3"/>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937"/>
    <x v="1307"/>
    <x v="2"/>
  </r>
  <r>
    <n v="1308"/>
    <s v="Boost Band: Wristband Phone Charger (Canceled)"/>
    <s v="Boost Band, a wristband that charges any device"/>
    <n v="10000"/>
    <n v="1136"/>
    <x v="1"/>
    <s v="US"/>
    <s v="USD"/>
    <n v="1475937812"/>
    <n v="1472481812"/>
    <b v="0"/>
    <n v="38"/>
    <b v="0"/>
    <s v="technology/wearables"/>
    <n v="11.360000000000001"/>
    <n v="29.894736842105264"/>
    <x v="2"/>
    <s v="wearables"/>
    <x v="773"/>
    <x v="1308"/>
    <x v="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938"/>
    <x v="1309"/>
    <x v="0"/>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76"/>
    <x v="131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426"/>
    <x v="1311"/>
    <x v="2"/>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506"/>
    <x v="131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67"/>
    <x v="1313"/>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75"/>
    <x v="1314"/>
    <x v="2"/>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298"/>
    <x v="1315"/>
    <x v="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939"/>
    <x v="1316"/>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940"/>
    <x v="1317"/>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560"/>
    <x v="1318"/>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941"/>
    <x v="1319"/>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848"/>
    <x v="132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293"/>
    <x v="1321"/>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48"/>
    <x v="1322"/>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942"/>
    <x v="1323"/>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943"/>
    <x v="1324"/>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944"/>
    <x v="132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561"/>
    <x v="1326"/>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871"/>
    <x v="1327"/>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210"/>
    <x v="1328"/>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324"/>
    <x v="1329"/>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679"/>
    <x v="133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945"/>
    <x v="1331"/>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883"/>
    <x v="1332"/>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946"/>
    <x v="1333"/>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947"/>
    <x v="1334"/>
    <x v="2"/>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948"/>
    <x v="1335"/>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550"/>
    <x v="1336"/>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73"/>
    <x v="1337"/>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949"/>
    <x v="1338"/>
    <x v="0"/>
  </r>
  <r>
    <n v="1339"/>
    <s v="Linkoo (Canceled)"/>
    <s v="World's Smallest customizable Phone &amp; GPS Watch for kids !"/>
    <n v="50000"/>
    <n v="3317"/>
    <x v="1"/>
    <s v="US"/>
    <s v="USD"/>
    <n v="1418056315"/>
    <n v="1414164715"/>
    <b v="0"/>
    <n v="37"/>
    <b v="0"/>
    <s v="technology/wearables"/>
    <n v="6.6339999999999995"/>
    <n v="89.648648648648646"/>
    <x v="2"/>
    <s v="wearables"/>
    <x v="950"/>
    <x v="1339"/>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763"/>
    <x v="1340"/>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210"/>
    <x v="1341"/>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951"/>
    <x v="1342"/>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952"/>
    <x v="1343"/>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679"/>
    <x v="1344"/>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430"/>
    <x v="1345"/>
    <x v="3"/>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953"/>
    <x v="1346"/>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954"/>
    <x v="1347"/>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840"/>
    <x v="1348"/>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25"/>
    <x v="1349"/>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52"/>
    <x v="1350"/>
    <x v="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744"/>
    <x v="1351"/>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20"/>
    <x v="1352"/>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955"/>
    <x v="1353"/>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956"/>
    <x v="1354"/>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957"/>
    <x v="1355"/>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958"/>
    <x v="1356"/>
    <x v="4"/>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285"/>
    <x v="1357"/>
    <x v="4"/>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959"/>
    <x v="1358"/>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960"/>
    <x v="1359"/>
    <x v="6"/>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961"/>
    <x v="136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868"/>
    <x v="1361"/>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962"/>
    <x v="1362"/>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50"/>
    <x v="1363"/>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859"/>
    <x v="1364"/>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500"/>
    <x v="1365"/>
    <x v="0"/>
  </r>
  <r>
    <n v="1366"/>
    <s v="Kick It! A Tribute to the A.K.s"/>
    <s v="A musical memorial for Alexi Petersen."/>
    <n v="7500"/>
    <n v="9486.69"/>
    <x v="0"/>
    <s v="US"/>
    <s v="USD"/>
    <n v="1417049663"/>
    <n v="1413158063"/>
    <b v="0"/>
    <n v="147"/>
    <b v="1"/>
    <s v="music/rock"/>
    <n v="126.48920000000001"/>
    <n v="64.535306122448986"/>
    <x v="4"/>
    <s v="rock"/>
    <x v="963"/>
    <x v="1366"/>
    <x v="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83"/>
    <x v="1367"/>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791"/>
    <x v="1368"/>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736"/>
    <x v="1369"/>
    <x v="3"/>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399"/>
    <x v="137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302"/>
    <x v="1371"/>
    <x v="0"/>
  </r>
  <r>
    <n v="1372"/>
    <s v="Ted Lukas &amp; the Misled new CD - &quot;FEED&quot;"/>
    <s v="Please help us raise funds to press our new CD!"/>
    <n v="500"/>
    <n v="620"/>
    <x v="0"/>
    <s v="US"/>
    <s v="USD"/>
    <n v="1342115132"/>
    <n v="1339523132"/>
    <b v="0"/>
    <n v="16"/>
    <b v="1"/>
    <s v="music/rock"/>
    <n v="124"/>
    <n v="38.75"/>
    <x v="4"/>
    <s v="rock"/>
    <x v="663"/>
    <x v="1372"/>
    <x v="5"/>
  </r>
  <r>
    <n v="1373"/>
    <s v="Broccoli Samurai: Tour Van or Bust!"/>
    <s v="Help Broccoli Samurai raise money to get a new van and continue bringing you the jams!"/>
    <n v="10000"/>
    <n v="10501"/>
    <x v="0"/>
    <s v="US"/>
    <s v="USD"/>
    <n v="1483138233"/>
    <n v="1480546233"/>
    <b v="0"/>
    <n v="52"/>
    <b v="1"/>
    <s v="music/rock"/>
    <n v="105.01"/>
    <n v="201.94230769230768"/>
    <x v="4"/>
    <s v="rock"/>
    <x v="964"/>
    <x v="137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386"/>
    <x v="1374"/>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965"/>
    <x v="1375"/>
    <x v="2"/>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966"/>
    <x v="137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875"/>
    <x v="1377"/>
    <x v="1"/>
  </r>
  <r>
    <n v="1378"/>
    <s v="SIX BY SEVEN"/>
    <s v="A psychedelic post rock masterpiece!"/>
    <n v="2000"/>
    <n v="4067"/>
    <x v="0"/>
    <s v="GB"/>
    <s v="GBP"/>
    <n v="1470075210"/>
    <n v="1468779210"/>
    <b v="0"/>
    <n v="133"/>
    <b v="1"/>
    <s v="music/rock"/>
    <n v="203.35000000000002"/>
    <n v="30.578947368421051"/>
    <x v="4"/>
    <s v="rock"/>
    <x v="967"/>
    <x v="1378"/>
    <x v="2"/>
  </r>
  <r>
    <n v="1379"/>
    <s v="J. Walter Makes a Record"/>
    <s v="---------The long-awaited debut full-length from Justin Ruddy--------"/>
    <n v="10000"/>
    <n v="11160"/>
    <x v="0"/>
    <s v="US"/>
    <s v="USD"/>
    <n v="1433504876"/>
    <n v="1430912876"/>
    <b v="0"/>
    <n v="151"/>
    <b v="1"/>
    <s v="music/rock"/>
    <n v="111.60000000000001"/>
    <n v="73.907284768211923"/>
    <x v="4"/>
    <s v="rock"/>
    <x v="390"/>
    <x v="1379"/>
    <x v="0"/>
  </r>
  <r>
    <n v="1380"/>
    <s v="BARNFEST 2015"/>
    <s v="A DIY MUSIC FESTIVAL FROM ST. LOUIS MO! Bands make their own festival, help make it legit!"/>
    <n v="25"/>
    <n v="106"/>
    <x v="0"/>
    <s v="US"/>
    <s v="USD"/>
    <n v="1433815200"/>
    <n v="1431886706"/>
    <b v="0"/>
    <n v="5"/>
    <b v="1"/>
    <s v="music/rock"/>
    <n v="424"/>
    <n v="21.2"/>
    <x v="4"/>
    <s v="rock"/>
    <x v="968"/>
    <x v="138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944"/>
    <x v="1381"/>
    <x v="2"/>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904"/>
    <x v="1382"/>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969"/>
    <x v="1383"/>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58"/>
    <x v="1384"/>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469"/>
    <x v="1385"/>
    <x v="2"/>
  </r>
  <r>
    <n v="1386"/>
    <s v="MALTESE CROSS: The First Album"/>
    <s v="We are a classic hard rock/heavy metal band just trying to keep rock alive!"/>
    <n v="400"/>
    <n v="875"/>
    <x v="0"/>
    <s v="US"/>
    <s v="USD"/>
    <n v="1438183889"/>
    <n v="1435591889"/>
    <b v="0"/>
    <n v="14"/>
    <b v="1"/>
    <s v="music/rock"/>
    <n v="218.75"/>
    <n v="62.5"/>
    <x v="4"/>
    <s v="rock"/>
    <x v="294"/>
    <x v="1386"/>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789"/>
    <x v="1387"/>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567"/>
    <x v="1388"/>
    <x v="2"/>
  </r>
  <r>
    <n v="1389"/>
    <s v="Pre-order DANCEHALL's first record!!!"/>
    <s v="Help fund the pressing of DANCEHALL's first record by pre-ordering it in advance!!!"/>
    <n v="500"/>
    <n v="727"/>
    <x v="0"/>
    <s v="GB"/>
    <s v="GBP"/>
    <n v="1471087957"/>
    <n v="1468495957"/>
    <b v="0"/>
    <n v="34"/>
    <b v="1"/>
    <s v="music/rock"/>
    <n v="145.4"/>
    <n v="21.382352941176471"/>
    <x v="4"/>
    <s v="rock"/>
    <x v="970"/>
    <x v="1389"/>
    <x v="2"/>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524"/>
    <x v="1390"/>
    <x v="0"/>
  </r>
  <r>
    <n v="1391"/>
    <s v="Rules and Regulations"/>
    <s v="With the money donated through this project we intend on investing in sound equipment for live shows"/>
    <n v="500"/>
    <n v="551"/>
    <x v="0"/>
    <s v="US"/>
    <s v="USD"/>
    <n v="1440219540"/>
    <n v="1436369818"/>
    <b v="0"/>
    <n v="13"/>
    <b v="1"/>
    <s v="music/rock"/>
    <n v="110.2"/>
    <n v="42.384615384615387"/>
    <x v="4"/>
    <s v="rock"/>
    <x v="894"/>
    <x v="1391"/>
    <x v="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374"/>
    <x v="1392"/>
    <x v="2"/>
  </r>
  <r>
    <n v="1393"/>
    <s v="WolfHunt | Social Commentary Rock Project"/>
    <s v="Rock n' Roll tales of our times"/>
    <n v="10000"/>
    <n v="10235"/>
    <x v="0"/>
    <s v="US"/>
    <s v="USD"/>
    <n v="1470068523"/>
    <n v="1467476523"/>
    <b v="0"/>
    <n v="52"/>
    <b v="1"/>
    <s v="music/rock"/>
    <n v="102.35000000000001"/>
    <n v="196.82692307692307"/>
    <x v="4"/>
    <s v="rock"/>
    <x v="971"/>
    <x v="139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972"/>
    <x v="1394"/>
    <x v="1"/>
  </r>
  <r>
    <n v="1395"/>
    <s v="Quiet Oaks Full Length Album"/>
    <s v="Help Quiet Oaks record their debut album!!!"/>
    <n v="3500"/>
    <n v="3916"/>
    <x v="0"/>
    <s v="US"/>
    <s v="USD"/>
    <n v="1484430481"/>
    <n v="1481838481"/>
    <b v="0"/>
    <n v="82"/>
    <b v="1"/>
    <s v="music/rock"/>
    <n v="111.88571428571427"/>
    <n v="47.756097560975611"/>
    <x v="4"/>
    <s v="rock"/>
    <x v="965"/>
    <x v="1395"/>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973"/>
    <x v="1396"/>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974"/>
    <x v="1397"/>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378"/>
    <x v="1398"/>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975"/>
    <x v="1399"/>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976"/>
    <x v="14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977"/>
    <x v="1401"/>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933"/>
    <x v="1402"/>
    <x v="0"/>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978"/>
    <x v="1403"/>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36"/>
    <x v="1404"/>
    <x v="0"/>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979"/>
    <x v="1405"/>
    <x v="3"/>
  </r>
  <r>
    <n v="1406"/>
    <s v="Man Down! Translation project"/>
    <s v="The White coat and the battle dress uniform"/>
    <n v="12000"/>
    <n v="15"/>
    <x v="2"/>
    <s v="IT"/>
    <s v="EUR"/>
    <n v="1449914400"/>
    <n v="1445336607"/>
    <b v="0"/>
    <n v="3"/>
    <b v="0"/>
    <s v="publishing/translations"/>
    <n v="0.125"/>
    <n v="5"/>
    <x v="3"/>
    <s v="translations"/>
    <x v="318"/>
    <x v="1406"/>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557"/>
    <x v="1407"/>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83"/>
    <x v="1408"/>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432"/>
    <x v="1409"/>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232"/>
    <x v="141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562"/>
    <x v="1411"/>
    <x v="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504"/>
    <x v="1412"/>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71"/>
    <x v="1413"/>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932"/>
    <x v="1414"/>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458"/>
    <x v="1415"/>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980"/>
    <x v="1416"/>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805"/>
    <x v="1417"/>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768"/>
    <x v="1418"/>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981"/>
    <x v="1419"/>
    <x v="2"/>
  </r>
  <r>
    <n v="1420"/>
    <s v="Shakespeare in the Hood - Romeo and Juliet"/>
    <s v="Help me butcher Shakespeare in a satirical fashion."/>
    <n v="110"/>
    <n v="3"/>
    <x v="2"/>
    <s v="US"/>
    <s v="USD"/>
    <n v="1467129686"/>
    <n v="1464969686"/>
    <b v="0"/>
    <n v="3"/>
    <b v="0"/>
    <s v="publishing/translations"/>
    <n v="2.7272727272727271"/>
    <n v="1"/>
    <x v="3"/>
    <s v="translations"/>
    <x v="982"/>
    <x v="1420"/>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983"/>
    <x v="1421"/>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75"/>
    <x v="1422"/>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491"/>
    <x v="1423"/>
    <x v="0"/>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481"/>
    <x v="1424"/>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853"/>
    <x v="1425"/>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984"/>
    <x v="1426"/>
    <x v="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985"/>
    <x v="1427"/>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810"/>
    <x v="1428"/>
    <x v="2"/>
  </r>
  <r>
    <n v="1429"/>
    <s v="10 P.M."/>
    <s v="A guy in his 30's tries to live his &quot;American Dream&quot;, but quickly it turns into a nightmare. (A Novel)"/>
    <n v="10000"/>
    <n v="0"/>
    <x v="2"/>
    <s v="US"/>
    <s v="USD"/>
    <n v="1428629242"/>
    <n v="1426037242"/>
    <b v="0"/>
    <n v="0"/>
    <b v="0"/>
    <s v="publishing/translations"/>
    <n v="0"/>
    <n v="0"/>
    <x v="3"/>
    <s v="translations"/>
    <x v="510"/>
    <x v="1429"/>
    <x v="0"/>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646"/>
    <x v="1430"/>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66"/>
    <x v="1431"/>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9"/>
    <x v="1432"/>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745"/>
    <x v="1433"/>
    <x v="2"/>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986"/>
    <x v="1434"/>
    <x v="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987"/>
    <x v="1435"/>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767"/>
    <x v="1436"/>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988"/>
    <x v="1437"/>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44"/>
    <x v="1438"/>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954"/>
    <x v="1439"/>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989"/>
    <x v="1440"/>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532"/>
    <x v="1441"/>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02"/>
    <x v="1442"/>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990"/>
    <x v="1443"/>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543"/>
    <x v="1444"/>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991"/>
    <x v="144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31"/>
    <x v="1446"/>
    <x v="2"/>
  </r>
  <r>
    <n v="1447"/>
    <s v="Indian Language Dictionary"/>
    <s v="I'm creating a dictionary of multiple Indian languages."/>
    <n v="500000"/>
    <n v="75"/>
    <x v="2"/>
    <s v="US"/>
    <s v="USD"/>
    <n v="1467999134"/>
    <n v="1465407134"/>
    <b v="0"/>
    <n v="3"/>
    <b v="0"/>
    <s v="publishing/translations"/>
    <n v="1.4999999999999999E-2"/>
    <n v="25"/>
    <x v="3"/>
    <s v="translations"/>
    <x v="872"/>
    <x v="1447"/>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8"/>
    <x v="1448"/>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518"/>
    <x v="1449"/>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992"/>
    <x v="1450"/>
    <x v="2"/>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549"/>
    <x v="1451"/>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993"/>
    <x v="1452"/>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994"/>
    <x v="1453"/>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995"/>
    <x v="1454"/>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546"/>
    <x v="1455"/>
    <x v="3"/>
  </r>
  <r>
    <n v="1456"/>
    <s v="Sometimes you don't need love (Canceled)"/>
    <s v="English Version of my auto-published novel"/>
    <n v="5000"/>
    <n v="145"/>
    <x v="1"/>
    <s v="IT"/>
    <s v="EUR"/>
    <n v="1483459365"/>
    <n v="1480867365"/>
    <b v="0"/>
    <n v="3"/>
    <b v="0"/>
    <s v="publishing/translations"/>
    <n v="2.9000000000000004"/>
    <n v="48.333333333333336"/>
    <x v="3"/>
    <s v="translations"/>
    <x v="932"/>
    <x v="1456"/>
    <x v="2"/>
  </r>
  <r>
    <n v="1457"/>
    <s v="Hey! I&quot;m not invisable, I am Just Old (Canceled)"/>
    <s v="Age is more than just a number, I hope your younger than you feel."/>
    <n v="6000"/>
    <n v="0"/>
    <x v="1"/>
    <s v="US"/>
    <s v="USD"/>
    <n v="1447281044"/>
    <n v="1444685444"/>
    <b v="0"/>
    <n v="0"/>
    <b v="0"/>
    <s v="publishing/translations"/>
    <n v="0"/>
    <n v="0"/>
    <x v="3"/>
    <s v="translations"/>
    <x v="788"/>
    <x v="1457"/>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526"/>
    <x v="1458"/>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996"/>
    <x v="1459"/>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997"/>
    <x v="1460"/>
    <x v="3"/>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78"/>
    <x v="1461"/>
    <x v="3"/>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998"/>
    <x v="1462"/>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999"/>
    <x v="1463"/>
    <x v="4"/>
  </r>
  <r>
    <n v="1464"/>
    <s v="Science Studio"/>
    <s v="The Best Science Media on the Web"/>
    <n v="5000"/>
    <n v="8160"/>
    <x v="0"/>
    <s v="US"/>
    <s v="USD"/>
    <n v="1361029958"/>
    <n v="1358437958"/>
    <b v="1"/>
    <n v="234"/>
    <b v="1"/>
    <s v="publishing/radio &amp; podcasts"/>
    <n v="163.19999999999999"/>
    <n v="34.871794871794869"/>
    <x v="3"/>
    <s v="radio &amp; podcasts"/>
    <x v="1000"/>
    <x v="1464"/>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001"/>
    <x v="1465"/>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770"/>
    <x v="1466"/>
    <x v="0"/>
  </r>
  <r>
    <n v="1467"/>
    <s v="Radio Ambulante"/>
    <s v="We are a new Spanish language podcast telling uniquely Latin American stories."/>
    <n v="40000"/>
    <n v="46032"/>
    <x v="0"/>
    <s v="US"/>
    <s v="USD"/>
    <n v="1332699285"/>
    <n v="1327518885"/>
    <b v="1"/>
    <n v="600"/>
    <b v="1"/>
    <s v="publishing/radio &amp; podcasts"/>
    <n v="115.08"/>
    <n v="76.72"/>
    <x v="3"/>
    <s v="radio &amp; podcasts"/>
    <x v="274"/>
    <x v="1467"/>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714"/>
    <x v="1468"/>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002"/>
    <x v="146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003"/>
    <x v="1470"/>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510"/>
    <x v="1471"/>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004"/>
    <x v="1472"/>
    <x v="4"/>
  </r>
  <r>
    <n v="1473"/>
    <s v="ONE LOVES ONLY FORM"/>
    <s v="Public Radio Project"/>
    <n v="1500"/>
    <n v="1807.74"/>
    <x v="0"/>
    <s v="US"/>
    <s v="USD"/>
    <n v="1330644639"/>
    <n v="1328052639"/>
    <b v="1"/>
    <n v="47"/>
    <b v="1"/>
    <s v="publishing/radio &amp; podcasts"/>
    <n v="120.51600000000001"/>
    <n v="38.462553191489363"/>
    <x v="3"/>
    <s v="radio &amp; podcasts"/>
    <x v="895"/>
    <x v="1473"/>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382"/>
    <x v="1474"/>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484"/>
    <x v="1475"/>
    <x v="3"/>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005"/>
    <x v="1476"/>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006"/>
    <x v="1477"/>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369"/>
    <x v="1478"/>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343"/>
    <x v="1479"/>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962"/>
    <x v="148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263"/>
    <x v="1481"/>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007"/>
    <x v="1482"/>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008"/>
    <x v="1483"/>
    <x v="2"/>
  </r>
  <r>
    <n v="1484"/>
    <s v="a book called filtered down thru the stars"/>
    <s v="The mussings of an old wizard"/>
    <n v="2000"/>
    <n v="0"/>
    <x v="2"/>
    <s v="US"/>
    <s v="USD"/>
    <n v="1342882260"/>
    <n v="1337834963"/>
    <b v="0"/>
    <n v="0"/>
    <b v="0"/>
    <s v="publishing/fiction"/>
    <n v="0"/>
    <n v="0"/>
    <x v="3"/>
    <s v="fiction"/>
    <x v="1009"/>
    <x v="1484"/>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390"/>
    <x v="1485"/>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202"/>
    <x v="1486"/>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795"/>
    <x v="1487"/>
    <x v="2"/>
  </r>
  <r>
    <n v="1488"/>
    <s v="Nanolution"/>
    <s v="A blockbuster sci-fi adventure. What would you do if one day your life changed to beyond the imaginable?"/>
    <n v="15000"/>
    <n v="360"/>
    <x v="2"/>
    <s v="AU"/>
    <s v="AUD"/>
    <n v="1388928660"/>
    <n v="1386336660"/>
    <b v="0"/>
    <n v="6"/>
    <b v="0"/>
    <s v="publishing/fiction"/>
    <n v="2.4"/>
    <n v="60"/>
    <x v="3"/>
    <s v="fiction"/>
    <x v="1010"/>
    <x v="1488"/>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011"/>
    <x v="1489"/>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012"/>
    <x v="1490"/>
    <x v="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438"/>
    <x v="1491"/>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013"/>
    <x v="1492"/>
    <x v="6"/>
  </r>
  <r>
    <n v="1493"/>
    <s v="The Great Grand Zeppelin Chase"/>
    <s v="Help illustrate the sequel to the bestselling _x000a_The Transylvania Flying Squad of Detectives"/>
    <n v="2400"/>
    <n v="0"/>
    <x v="2"/>
    <s v="US"/>
    <s v="USD"/>
    <n v="1371415675"/>
    <n v="1368823675"/>
    <b v="0"/>
    <n v="0"/>
    <b v="0"/>
    <s v="publishing/fiction"/>
    <n v="0"/>
    <n v="0"/>
    <x v="3"/>
    <s v="fiction"/>
    <x v="1014"/>
    <x v="1493"/>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24"/>
    <x v="1494"/>
    <x v="0"/>
  </r>
  <r>
    <n v="1495"/>
    <s v="A Magical Bildungsroman with a Female Heroine"/>
    <s v="The Adventures of Penelope Hawthorne. Part One: The Spellbook of Dracone."/>
    <n v="2000"/>
    <n v="0"/>
    <x v="2"/>
    <s v="US"/>
    <s v="USD"/>
    <n v="1314471431"/>
    <n v="1311879431"/>
    <b v="0"/>
    <n v="0"/>
    <b v="0"/>
    <s v="publishing/fiction"/>
    <n v="0"/>
    <n v="0"/>
    <x v="3"/>
    <s v="fiction"/>
    <x v="1015"/>
    <x v="1495"/>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557"/>
    <x v="1496"/>
    <x v="3"/>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016"/>
    <x v="1497"/>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017"/>
    <x v="1498"/>
    <x v="3"/>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378"/>
    <x v="1499"/>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05"/>
    <x v="1500"/>
    <x v="4"/>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323"/>
    <x v="1501"/>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792"/>
    <x v="150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018"/>
    <x v="1503"/>
    <x v="2"/>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019"/>
    <x v="1504"/>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020"/>
    <x v="1505"/>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021"/>
    <x v="1506"/>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022"/>
    <x v="150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85"/>
    <x v="1508"/>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972"/>
    <x v="1509"/>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568"/>
    <x v="1510"/>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214"/>
    <x v="1511"/>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82"/>
    <x v="1512"/>
    <x v="1"/>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023"/>
    <x v="1513"/>
    <x v="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024"/>
    <x v="1514"/>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320"/>
    <x v="1515"/>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761"/>
    <x v="1516"/>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025"/>
    <x v="1517"/>
    <x v="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6"/>
    <x v="1518"/>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026"/>
    <x v="1519"/>
    <x v="3"/>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550"/>
    <x v="152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456"/>
    <x v="152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78"/>
    <x v="1522"/>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027"/>
    <x v="1523"/>
    <x v="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028"/>
    <x v="1524"/>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72"/>
    <x v="1525"/>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770"/>
    <x v="1526"/>
    <x v="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781"/>
    <x v="1527"/>
    <x v="1"/>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852"/>
    <x v="1528"/>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36"/>
    <x v="1529"/>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373"/>
    <x v="1530"/>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979"/>
    <x v="1531"/>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767"/>
    <x v="1532"/>
    <x v="2"/>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029"/>
    <x v="1533"/>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31"/>
    <x v="1534"/>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030"/>
    <x v="1535"/>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031"/>
    <x v="1536"/>
    <x v="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447"/>
    <x v="1537"/>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032"/>
    <x v="1538"/>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848"/>
    <x v="15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38"/>
    <x v="1540"/>
    <x v="3"/>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561"/>
    <x v="1541"/>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866"/>
    <x v="1542"/>
    <x v="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324"/>
    <x v="1543"/>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36"/>
    <x v="1544"/>
    <x v="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202"/>
    <x v="1545"/>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033"/>
    <x v="1546"/>
    <x v="3"/>
  </r>
  <r>
    <n v="1547"/>
    <s v="Sound Photography"/>
    <s v="I have produced a limited number (100) of five 8x10 prints of mixed photography I would like to share with you."/>
    <n v="20"/>
    <n v="0"/>
    <x v="2"/>
    <s v="US"/>
    <s v="USD"/>
    <n v="1487844882"/>
    <n v="1487240082"/>
    <b v="0"/>
    <n v="0"/>
    <b v="0"/>
    <s v="photography/nature"/>
    <n v="0"/>
    <n v="0"/>
    <x v="8"/>
    <s v="nature"/>
    <x v="1034"/>
    <x v="1547"/>
    <x v="1"/>
  </r>
  <r>
    <n v="1548"/>
    <s v="Change the World through Color"/>
    <s v="Beauty is in the eye of the beholder and I want to inspire conservation through color."/>
    <n v="700"/>
    <n v="60"/>
    <x v="2"/>
    <s v="US"/>
    <s v="USD"/>
    <n v="1447020620"/>
    <n v="1444425020"/>
    <b v="0"/>
    <n v="1"/>
    <b v="0"/>
    <s v="photography/nature"/>
    <n v="8.5714285714285712"/>
    <n v="60"/>
    <x v="8"/>
    <s v="nature"/>
    <x v="32"/>
    <x v="1548"/>
    <x v="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035"/>
    <x v="154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464"/>
    <x v="1550"/>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529"/>
    <x v="1551"/>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036"/>
    <x v="341"/>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037"/>
    <x v="1552"/>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949"/>
    <x v="1553"/>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522"/>
    <x v="1554"/>
    <x v="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982"/>
    <x v="1555"/>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855"/>
    <x v="1556"/>
    <x v="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038"/>
    <x v="1557"/>
    <x v="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396"/>
    <x v="1558"/>
    <x v="0"/>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324"/>
    <x v="1559"/>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039"/>
    <x v="1560"/>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040"/>
    <x v="1561"/>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041"/>
    <x v="1562"/>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529"/>
    <x v="1563"/>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042"/>
    <x v="1564"/>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043"/>
    <x v="1565"/>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044"/>
    <x v="1566"/>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646"/>
    <x v="1567"/>
    <x v="3"/>
  </r>
  <r>
    <n v="1569"/>
    <s v="to be removed (Canceled)"/>
    <s v="to be removed"/>
    <n v="30000"/>
    <n v="0"/>
    <x v="1"/>
    <s v="US"/>
    <s v="USD"/>
    <n v="1369498714"/>
    <n v="1366906714"/>
    <b v="0"/>
    <n v="0"/>
    <b v="0"/>
    <s v="publishing/art books"/>
    <n v="0"/>
    <n v="0"/>
    <x v="3"/>
    <s v="art books"/>
    <x v="1045"/>
    <x v="1568"/>
    <x v="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204"/>
    <x v="1569"/>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046"/>
    <x v="1570"/>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047"/>
    <x v="1571"/>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048"/>
    <x v="1572"/>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049"/>
    <x v="1573"/>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430"/>
    <x v="1574"/>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516"/>
    <x v="1575"/>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050"/>
    <x v="1576"/>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051"/>
    <x v="1577"/>
    <x v="7"/>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052"/>
    <x v="1578"/>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053"/>
    <x v="1579"/>
    <x v="5"/>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780"/>
    <x v="1580"/>
    <x v="0"/>
  </r>
  <r>
    <n v="1582"/>
    <s v="Scenes from New Orleans"/>
    <s v="I create canvas prints of images from in and around New Orleans"/>
    <n v="1000"/>
    <n v="93"/>
    <x v="2"/>
    <s v="US"/>
    <s v="USD"/>
    <n v="1445894400"/>
    <n v="1440961053"/>
    <b v="0"/>
    <n v="3"/>
    <b v="0"/>
    <s v="photography/places"/>
    <n v="9.3000000000000007"/>
    <n v="31"/>
    <x v="8"/>
    <s v="places"/>
    <x v="1054"/>
    <x v="1581"/>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548"/>
    <x v="1582"/>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0"/>
    <x v="1583"/>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990"/>
    <x v="1584"/>
    <x v="2"/>
  </r>
  <r>
    <n v="1586"/>
    <s v="Missouri In Pictures"/>
    <s v="Show the world the beauty that is in all of our back yards!"/>
    <n v="1500"/>
    <n v="0"/>
    <x v="2"/>
    <s v="US"/>
    <s v="USD"/>
    <n v="1428197422"/>
    <n v="1425609022"/>
    <b v="0"/>
    <n v="0"/>
    <b v="0"/>
    <s v="photography/places"/>
    <n v="0"/>
    <n v="0"/>
    <x v="8"/>
    <s v="places"/>
    <x v="35"/>
    <x v="1585"/>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055"/>
    <x v="1586"/>
    <x v="3"/>
  </r>
  <r>
    <n v="1588"/>
    <s v="The Right Side of Texas"/>
    <s v="Southeast Texas as seen through the lens of a cell phone camera"/>
    <n v="516"/>
    <n v="0"/>
    <x v="2"/>
    <s v="US"/>
    <s v="USD"/>
    <n v="1422735120"/>
    <n v="1420091999"/>
    <b v="0"/>
    <n v="0"/>
    <b v="0"/>
    <s v="photography/places"/>
    <n v="0"/>
    <n v="0"/>
    <x v="8"/>
    <s v="places"/>
    <x v="1056"/>
    <x v="1587"/>
    <x v="0"/>
  </r>
  <r>
    <n v="1589"/>
    <s v="A Side Of The World In Canvas"/>
    <s v="I want to be able to have my own photography inside a canvas and have it be displayed everywhere."/>
    <n v="1200"/>
    <n v="0"/>
    <x v="2"/>
    <s v="US"/>
    <s v="USD"/>
    <n v="1444433886"/>
    <n v="1441841886"/>
    <b v="0"/>
    <n v="0"/>
    <b v="0"/>
    <s v="photography/places"/>
    <n v="0"/>
    <n v="0"/>
    <x v="8"/>
    <s v="places"/>
    <x v="15"/>
    <x v="1588"/>
    <x v="0"/>
  </r>
  <r>
    <n v="1590"/>
    <s v="An Italian Adventure"/>
    <s v="Discover Italy through photography."/>
    <n v="60000"/>
    <n v="1020"/>
    <x v="2"/>
    <s v="IT"/>
    <s v="EUR"/>
    <n v="1443040464"/>
    <n v="1440448464"/>
    <b v="0"/>
    <n v="2"/>
    <b v="0"/>
    <s v="photography/places"/>
    <n v="1.7000000000000002"/>
    <n v="510"/>
    <x v="8"/>
    <s v="places"/>
    <x v="1057"/>
    <x v="1589"/>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469"/>
    <x v="1590"/>
    <x v="2"/>
  </r>
  <r>
    <n v="1592"/>
    <s v="The Views of Pittsburgh"/>
    <s v="A portfolio collage of beautiful pictures of authentic Pittsburgh locations and scenery."/>
    <n v="25"/>
    <n v="0"/>
    <x v="2"/>
    <s v="US"/>
    <s v="USD"/>
    <n v="1427503485"/>
    <n v="1423619085"/>
    <b v="0"/>
    <n v="0"/>
    <b v="0"/>
    <s v="photography/places"/>
    <n v="0"/>
    <n v="0"/>
    <x v="8"/>
    <s v="places"/>
    <x v="551"/>
    <x v="1591"/>
    <x v="0"/>
  </r>
  <r>
    <n v="1593"/>
    <s v="Picturing Italy"/>
    <s v="A trip to fulfill a dream of capturing the wonders and history of ancient Italy in person."/>
    <n v="22000"/>
    <n v="3"/>
    <x v="2"/>
    <s v="US"/>
    <s v="USD"/>
    <n v="1425154655"/>
    <n v="1422562655"/>
    <b v="0"/>
    <n v="3"/>
    <b v="0"/>
    <s v="photography/places"/>
    <n v="1.3636363636363637E-2"/>
    <n v="1"/>
    <x v="8"/>
    <s v="places"/>
    <x v="47"/>
    <x v="1592"/>
    <x v="0"/>
  </r>
  <r>
    <n v="1594"/>
    <s v="Scenes and Things from New Orleans"/>
    <s v="I photograph my love of New Orleans, create canvases and share those memories with you."/>
    <n v="1000"/>
    <n v="205"/>
    <x v="2"/>
    <s v="US"/>
    <s v="USD"/>
    <n v="1463329260"/>
    <n v="1458147982"/>
    <b v="0"/>
    <n v="10"/>
    <b v="0"/>
    <s v="photography/places"/>
    <n v="20.5"/>
    <n v="20.5"/>
    <x v="8"/>
    <s v="places"/>
    <x v="918"/>
    <x v="1593"/>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0"/>
    <x v="1594"/>
    <x v="3"/>
  </r>
  <r>
    <n v="1596"/>
    <s v="The Town We Live In"/>
    <s v="London is beautiful. I want to create a book of stunning images from in and around our great city"/>
    <n v="3250"/>
    <n v="75"/>
    <x v="2"/>
    <s v="GB"/>
    <s v="GBP"/>
    <n v="1418469569"/>
    <n v="1414577969"/>
    <b v="0"/>
    <n v="3"/>
    <b v="0"/>
    <s v="photography/places"/>
    <n v="2.3076923076923079"/>
    <n v="25"/>
    <x v="8"/>
    <s v="places"/>
    <x v="979"/>
    <x v="1595"/>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706"/>
    <x v="1596"/>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058"/>
    <x v="1597"/>
    <x v="0"/>
  </r>
  <r>
    <n v="1599"/>
    <s v="The Londoner: Prints &amp; Canvas"/>
    <s v="A London photographer trekking 5,895m up Africa's Mount Kilimanjaro to pursue and enrich a career."/>
    <n v="500"/>
    <n v="0"/>
    <x v="2"/>
    <s v="GB"/>
    <s v="GBP"/>
    <n v="1460116576"/>
    <n v="1457528176"/>
    <b v="0"/>
    <n v="0"/>
    <b v="0"/>
    <s v="photography/places"/>
    <n v="0"/>
    <n v="0"/>
    <x v="8"/>
    <s v="places"/>
    <x v="204"/>
    <x v="1598"/>
    <x v="2"/>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059"/>
    <x v="1599"/>
    <x v="3"/>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244"/>
    <x v="1600"/>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060"/>
    <x v="1601"/>
    <x v="6"/>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061"/>
    <x v="1602"/>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062"/>
    <x v="1603"/>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063"/>
    <x v="1604"/>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064"/>
    <x v="1605"/>
    <x v="7"/>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065"/>
    <x v="1606"/>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066"/>
    <x v="1607"/>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79"/>
    <x v="1608"/>
    <x v="6"/>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067"/>
    <x v="1609"/>
    <x v="5"/>
  </r>
  <r>
    <n v="1611"/>
    <s v="Skelton-Luns CD/7&quot;             No Big Deal."/>
    <s v="Skelton-Luns CD/7&quot; No Big Deal."/>
    <n v="800"/>
    <n v="1001"/>
    <x v="0"/>
    <s v="US"/>
    <s v="USD"/>
    <n v="1370390432"/>
    <n v="1368576032"/>
    <b v="0"/>
    <n v="27"/>
    <b v="1"/>
    <s v="music/rock"/>
    <n v="125.125"/>
    <n v="37.074074074074076"/>
    <x v="4"/>
    <s v="rock"/>
    <x v="899"/>
    <x v="1610"/>
    <x v="4"/>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590"/>
    <x v="1611"/>
    <x v="5"/>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720"/>
    <x v="161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068"/>
    <x v="1613"/>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73"/>
    <x v="1614"/>
    <x v="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069"/>
    <x v="1615"/>
    <x v="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070"/>
    <x v="1616"/>
    <x v="4"/>
  </r>
  <r>
    <n v="1618"/>
    <s v="Janus Word Album"/>
    <s v="Janus Word combines hard rock with melodic acoustic music for a unique and awesome sound."/>
    <n v="1500"/>
    <n v="1576"/>
    <x v="0"/>
    <s v="US"/>
    <s v="USD"/>
    <n v="1362757335"/>
    <n v="1359301335"/>
    <b v="0"/>
    <n v="27"/>
    <b v="1"/>
    <s v="music/rock"/>
    <n v="105.06666666666666"/>
    <n v="58.370370370370374"/>
    <x v="4"/>
    <s v="rock"/>
    <x v="1071"/>
    <x v="1617"/>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072"/>
    <x v="1618"/>
    <x v="3"/>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073"/>
    <x v="1619"/>
    <x v="4"/>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723"/>
    <x v="162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286"/>
    <x v="1621"/>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074"/>
    <x v="1622"/>
    <x v="4"/>
  </r>
  <r>
    <n v="1624"/>
    <s v="Joey De Noble needs YOUR help!"/>
    <s v="Joey De Noble is raising money to help record his latest music, and he wants YOU to be a part of it!"/>
    <n v="1000"/>
    <n v="1180"/>
    <x v="0"/>
    <s v="US"/>
    <s v="USD"/>
    <n v="1357721335"/>
    <n v="1354265335"/>
    <b v="0"/>
    <n v="25"/>
    <b v="1"/>
    <s v="music/rock"/>
    <n v="118"/>
    <n v="47.2"/>
    <x v="4"/>
    <s v="rock"/>
    <x v="1075"/>
    <x v="1623"/>
    <x v="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409"/>
    <x v="1624"/>
    <x v="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598"/>
    <x v="1625"/>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076"/>
    <x v="1626"/>
    <x v="5"/>
  </r>
  <r>
    <n v="1628"/>
    <s v="&quot;Songs for Tsippora&quot; Byronâ€™s DEBUT EP"/>
    <s v="Original Jewish rock music on human relationships and identity"/>
    <n v="4000"/>
    <n v="4037"/>
    <x v="0"/>
    <s v="US"/>
    <s v="USD"/>
    <n v="1403026882"/>
    <n v="1400175682"/>
    <b v="0"/>
    <n v="88"/>
    <b v="1"/>
    <s v="music/rock"/>
    <n v="100.925"/>
    <n v="45.875"/>
    <x v="4"/>
    <s v="rock"/>
    <x v="902"/>
    <x v="1627"/>
    <x v="3"/>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818"/>
    <x v="1628"/>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895"/>
    <x v="1629"/>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077"/>
    <x v="1630"/>
    <x v="5"/>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405"/>
    <x v="1631"/>
    <x v="6"/>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078"/>
    <x v="1632"/>
    <x v="6"/>
  </r>
  <r>
    <n v="1634"/>
    <s v="RUBEDO: Debut Full Length Album"/>
    <s v="Recording Debut  Album w/ Producer Ikey Owens from Free Moral Agents/ The Mars Volta"/>
    <n v="2000"/>
    <n v="2010"/>
    <x v="0"/>
    <s v="US"/>
    <s v="USD"/>
    <n v="1306994340"/>
    <n v="1303706001"/>
    <b v="0"/>
    <n v="32"/>
    <b v="1"/>
    <s v="music/rock"/>
    <n v="100.49999999999999"/>
    <n v="62.8125"/>
    <x v="4"/>
    <s v="rock"/>
    <x v="1079"/>
    <x v="1633"/>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956"/>
    <x v="1634"/>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080"/>
    <x v="1635"/>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081"/>
    <x v="1636"/>
    <x v="8"/>
  </r>
  <r>
    <n v="1638"/>
    <s v="Avenues EP 2013"/>
    <s v="Avenues will be going in to the studio to record a new EP with Matt Allison!"/>
    <n v="1000"/>
    <n v="1050"/>
    <x v="0"/>
    <s v="US"/>
    <s v="USD"/>
    <n v="1362086700"/>
    <n v="1358180968"/>
    <b v="0"/>
    <n v="27"/>
    <b v="1"/>
    <s v="music/rock"/>
    <n v="105"/>
    <n v="38.888888888888886"/>
    <x v="4"/>
    <s v="rock"/>
    <x v="729"/>
    <x v="1637"/>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082"/>
    <x v="1638"/>
    <x v="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354"/>
    <x v="1639"/>
    <x v="7"/>
  </r>
  <r>
    <n v="1641"/>
    <s v="Tanya Dartson- Run for Your Life music video"/>
    <s v="Music Video For Upbeat and Inspiring Song - Run For Your Life"/>
    <n v="2500"/>
    <n v="2535"/>
    <x v="0"/>
    <s v="US"/>
    <s v="USD"/>
    <n v="1418998744"/>
    <n v="1416406744"/>
    <b v="0"/>
    <n v="26"/>
    <b v="1"/>
    <s v="music/pop"/>
    <n v="101.4"/>
    <n v="97.5"/>
    <x v="4"/>
    <s v="pop"/>
    <x v="493"/>
    <x v="1640"/>
    <x v="3"/>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083"/>
    <x v="1641"/>
    <x v="6"/>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084"/>
    <x v="1642"/>
    <x v="5"/>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085"/>
    <x v="1643"/>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086"/>
    <x v="1644"/>
    <x v="4"/>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087"/>
    <x v="1645"/>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088"/>
    <x v="1646"/>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089"/>
    <x v="1647"/>
    <x v="6"/>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090"/>
    <x v="1648"/>
    <x v="3"/>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350"/>
    <x v="1649"/>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091"/>
    <x v="165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816"/>
    <x v="1651"/>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272"/>
    <x v="1652"/>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03"/>
    <x v="1653"/>
    <x v="5"/>
  </r>
  <r>
    <n v="1655"/>
    <s v="Meg Porter Debut EP!"/>
    <s v="Berklee College of Music student, Meg Porter needs YOUR help to fund her very first EP!"/>
    <n v="1500"/>
    <n v="2143"/>
    <x v="0"/>
    <s v="US"/>
    <s v="USD"/>
    <n v="1333648820"/>
    <n v="1331060420"/>
    <b v="0"/>
    <n v="48"/>
    <b v="1"/>
    <s v="music/pop"/>
    <n v="142.86666666666667"/>
    <n v="44.645833333333336"/>
    <x v="4"/>
    <s v="pop"/>
    <x v="1092"/>
    <x v="1654"/>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603"/>
    <x v="1655"/>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093"/>
    <x v="1656"/>
    <x v="5"/>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094"/>
    <x v="1657"/>
    <x v="5"/>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095"/>
    <x v="1658"/>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308"/>
    <x v="1659"/>
    <x v="2"/>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096"/>
    <x v="166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097"/>
    <x v="1661"/>
    <x v="6"/>
  </r>
  <r>
    <n v="1663"/>
    <s v="ghost -- a music video"/>
    <s v="music is as important to the eyes as it is to the ears. help bring ghost to life in front of your eyes."/>
    <n v="1000"/>
    <n v="1080"/>
    <x v="0"/>
    <s v="US"/>
    <s v="USD"/>
    <n v="1422750707"/>
    <n v="1420158707"/>
    <b v="0"/>
    <n v="32"/>
    <b v="1"/>
    <s v="music/pop"/>
    <n v="108"/>
    <n v="33.75"/>
    <x v="4"/>
    <s v="pop"/>
    <x v="1056"/>
    <x v="1662"/>
    <x v="0"/>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895"/>
    <x v="1663"/>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098"/>
    <x v="1664"/>
    <x v="6"/>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392"/>
    <x v="1665"/>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924"/>
    <x v="1666"/>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73"/>
    <x v="1667"/>
    <x v="6"/>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31"/>
    <x v="1668"/>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099"/>
    <x v="1669"/>
    <x v="7"/>
  </r>
  <r>
    <n v="1671"/>
    <s v="Luke O'Brien's Kickstarter"/>
    <s v="I am seeking funding in order to help take my music from a hobby to a career."/>
    <n v="2000"/>
    <n v="2013.47"/>
    <x v="0"/>
    <s v="US"/>
    <s v="USD"/>
    <n v="1470056614"/>
    <n v="1467464614"/>
    <b v="0"/>
    <n v="77"/>
    <b v="1"/>
    <s v="music/pop"/>
    <n v="100.67349999999999"/>
    <n v="26.148961038961041"/>
    <x v="4"/>
    <s v="pop"/>
    <x v="971"/>
    <x v="1670"/>
    <x v="2"/>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100"/>
    <x v="1671"/>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930"/>
    <x v="167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945"/>
    <x v="1673"/>
    <x v="2"/>
  </r>
  <r>
    <n v="1675"/>
    <s v="The Great Party's Debut Album!"/>
    <s v="The Great Party is releasing their debut album. Here's your chance to be a part of it!"/>
    <n v="1000"/>
    <n v="1374.16"/>
    <x v="0"/>
    <s v="US"/>
    <s v="USD"/>
    <n v="1318802580"/>
    <n v="1316194540"/>
    <b v="0"/>
    <n v="34"/>
    <b v="1"/>
    <s v="music/pop"/>
    <n v="137.416"/>
    <n v="40.416470588235299"/>
    <x v="4"/>
    <s v="pop"/>
    <x v="819"/>
    <x v="1674"/>
    <x v="6"/>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836"/>
    <x v="1675"/>
    <x v="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94"/>
    <x v="1676"/>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101"/>
    <x v="1677"/>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15"/>
    <x v="1678"/>
    <x v="6"/>
  </r>
  <r>
    <n v="1680"/>
    <s v="Kick Out a Record"/>
    <s v="Working Musician dilemma #164: how the taxman put Kick the Record 2.0 on hold"/>
    <n v="1000"/>
    <n v="1175"/>
    <x v="0"/>
    <s v="US"/>
    <s v="USD"/>
    <n v="1405188667"/>
    <n v="1402596667"/>
    <b v="0"/>
    <n v="25"/>
    <b v="1"/>
    <s v="music/pop"/>
    <n v="117.5"/>
    <n v="47"/>
    <x v="4"/>
    <s v="pop"/>
    <x v="42"/>
    <x v="1679"/>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102"/>
    <x v="168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103"/>
    <x v="1681"/>
    <x v="1"/>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104"/>
    <x v="1682"/>
    <x v="1"/>
  </r>
  <r>
    <n v="1684"/>
    <s v="Goodness &amp; Mercy EP - Marty Mikles"/>
    <s v="New Music from Marty Mikles!  A new EP all about God's Goodness &amp; Mercy."/>
    <n v="8000"/>
    <n v="8730"/>
    <x v="3"/>
    <s v="US"/>
    <s v="USD"/>
    <n v="1489775641"/>
    <n v="1487360041"/>
    <b v="0"/>
    <n v="101"/>
    <b v="0"/>
    <s v="music/faith"/>
    <n v="109.125"/>
    <n v="86.43564356435644"/>
    <x v="4"/>
    <s v="faith"/>
    <x v="1105"/>
    <x v="1683"/>
    <x v="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106"/>
    <x v="1684"/>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107"/>
    <x v="1685"/>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108"/>
    <x v="1686"/>
    <x v="1"/>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109"/>
    <x v="1687"/>
    <x v="1"/>
  </r>
  <r>
    <n v="1689"/>
    <s v="Fly Away"/>
    <s v="Praising the Living God in the second half of life."/>
    <n v="2400"/>
    <n v="2400"/>
    <x v="3"/>
    <s v="US"/>
    <s v="USD"/>
    <n v="1489700230"/>
    <n v="1487111830"/>
    <b v="0"/>
    <n v="14"/>
    <b v="0"/>
    <s v="music/faith"/>
    <n v="100"/>
    <n v="171.42857142857142"/>
    <x v="4"/>
    <s v="faith"/>
    <x v="781"/>
    <x v="1688"/>
    <x v="1"/>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108"/>
    <x v="1689"/>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994"/>
    <x v="1690"/>
    <x v="1"/>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110"/>
    <x v="1691"/>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111"/>
    <x v="1692"/>
    <x v="1"/>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112"/>
    <x v="1693"/>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113"/>
    <x v="1694"/>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994"/>
    <x v="1695"/>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109"/>
    <x v="1696"/>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994"/>
    <x v="1697"/>
    <x v="1"/>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114"/>
    <x v="1698"/>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994"/>
    <x v="1699"/>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22"/>
    <x v="1700"/>
    <x v="3"/>
  </r>
  <r>
    <n v="1702"/>
    <s v="lyndale lewis and new vision prosper cd release"/>
    <s v="I can do all things through christ jesus"/>
    <n v="16500"/>
    <n v="1"/>
    <x v="2"/>
    <s v="US"/>
    <s v="USD"/>
    <n v="1427745150"/>
    <n v="1425156750"/>
    <b v="0"/>
    <n v="1"/>
    <b v="0"/>
    <s v="music/faith"/>
    <n v="6.0606060606060606E-3"/>
    <n v="1"/>
    <x v="4"/>
    <s v="faith"/>
    <x v="1115"/>
    <x v="1701"/>
    <x v="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35"/>
    <x v="1702"/>
    <x v="0"/>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501"/>
    <x v="1703"/>
    <x v="0"/>
  </r>
  <r>
    <n v="1705"/>
    <s v="Piano Prayer Album - Russ James"/>
    <s v="An instrumental album that ranges from hymns to contemporary music. All the music is recorded by myself."/>
    <n v="2000"/>
    <n v="0"/>
    <x v="2"/>
    <s v="US"/>
    <s v="USD"/>
    <n v="1441814400"/>
    <n v="1440807846"/>
    <b v="0"/>
    <n v="0"/>
    <b v="0"/>
    <s v="music/faith"/>
    <n v="0"/>
    <n v="0"/>
    <x v="4"/>
    <s v="faith"/>
    <x v="1116"/>
    <x v="1704"/>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466"/>
    <x v="1705"/>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316"/>
    <x v="1706"/>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942"/>
    <x v="1707"/>
    <x v="2"/>
  </r>
  <r>
    <n v="1709"/>
    <s v="Psalms"/>
    <s v="A project to set psalms to music. The psalms are taken from the English Standard Version (ESV) of the Bible."/>
    <n v="1750"/>
    <n v="85"/>
    <x v="2"/>
    <s v="US"/>
    <s v="USD"/>
    <n v="1409513940"/>
    <n v="1405949514"/>
    <b v="0"/>
    <n v="4"/>
    <b v="0"/>
    <s v="music/faith"/>
    <n v="4.8571428571428568"/>
    <n v="21.25"/>
    <x v="4"/>
    <s v="faith"/>
    <x v="33"/>
    <x v="1708"/>
    <x v="3"/>
  </r>
  <r>
    <n v="1710"/>
    <s v="Producing a live album of our upcoming Europe tour"/>
    <s v="We want to create a gospel live album which has never been produced before."/>
    <n v="5000"/>
    <n v="34"/>
    <x v="2"/>
    <s v="DE"/>
    <s v="EUR"/>
    <n v="1453122000"/>
    <n v="1449151888"/>
    <b v="0"/>
    <n v="1"/>
    <b v="0"/>
    <s v="music/faith"/>
    <n v="0.67999999999999994"/>
    <n v="34"/>
    <x v="4"/>
    <s v="faith"/>
    <x v="209"/>
    <x v="1709"/>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873"/>
    <x v="1710"/>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08"/>
    <x v="1711"/>
    <x v="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40"/>
    <x v="171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117"/>
    <x v="1713"/>
    <x v="0"/>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933"/>
    <x v="1714"/>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745"/>
    <x v="1715"/>
    <x v="2"/>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118"/>
    <x v="1716"/>
    <x v="2"/>
  </r>
  <r>
    <n v="1718"/>
    <s v="The Prodigal Son"/>
    <s v="A melody for the galaxy."/>
    <n v="35000"/>
    <n v="75"/>
    <x v="2"/>
    <s v="US"/>
    <s v="USD"/>
    <n v="1463201940"/>
    <n v="1459435149"/>
    <b v="0"/>
    <n v="2"/>
    <b v="0"/>
    <s v="music/faith"/>
    <n v="0.2142857142857143"/>
    <n v="37.5"/>
    <x v="4"/>
    <s v="faith"/>
    <x v="1118"/>
    <x v="1717"/>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8"/>
    <x v="1718"/>
    <x v="3"/>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553"/>
    <x v="1719"/>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802"/>
    <x v="1720"/>
    <x v="0"/>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334"/>
    <x v="1721"/>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208"/>
    <x v="1722"/>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119"/>
    <x v="1723"/>
    <x v="3"/>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826"/>
    <x v="1724"/>
    <x v="3"/>
  </r>
  <r>
    <n v="1726"/>
    <s v="&quot;Every Day&quot; CD by Amanda Joy Hall"/>
    <s v="Amanda Joy Hall's sophomore album, &quot;Every Day&quot;. Release expected July 2014"/>
    <n v="6500"/>
    <n v="2196"/>
    <x v="2"/>
    <s v="US"/>
    <s v="USD"/>
    <n v="1403906664"/>
    <n v="1401401064"/>
    <b v="0"/>
    <n v="16"/>
    <b v="0"/>
    <s v="music/faith"/>
    <n v="33.784615384615385"/>
    <n v="137.25"/>
    <x v="4"/>
    <s v="faith"/>
    <x v="132"/>
    <x v="1725"/>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794"/>
    <x v="1726"/>
    <x v="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485"/>
    <x v="1727"/>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120"/>
    <x v="1728"/>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790"/>
    <x v="1729"/>
    <x v="0"/>
  </r>
  <r>
    <n v="1731"/>
    <s v="Sam Cox Band First Christian Tour"/>
    <s v="We are a Christin Worship band looking to midwest tour. God Bless!"/>
    <n v="1000"/>
    <n v="0"/>
    <x v="2"/>
    <s v="US"/>
    <s v="USD"/>
    <n v="1434034800"/>
    <n v="1432849552"/>
    <b v="0"/>
    <n v="0"/>
    <b v="0"/>
    <s v="music/faith"/>
    <n v="0"/>
    <n v="0"/>
    <x v="4"/>
    <s v="faith"/>
    <x v="880"/>
    <x v="173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780"/>
    <x v="1731"/>
    <x v="0"/>
  </r>
  <r>
    <n v="1733"/>
    <s v="What Faith Is EP/Album"/>
    <s v="I am trying to share the music I am blessed to have written. https://www.johncox4.com or https://reverbnation.com/johncox4"/>
    <n v="10000"/>
    <n v="0"/>
    <x v="2"/>
    <s v="US"/>
    <s v="USD"/>
    <n v="1473802200"/>
    <n v="1472746374"/>
    <b v="0"/>
    <n v="0"/>
    <b v="0"/>
    <s v="music/faith"/>
    <n v="0"/>
    <n v="0"/>
    <x v="4"/>
    <s v="faith"/>
    <x v="772"/>
    <x v="1732"/>
    <x v="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302"/>
    <x v="1733"/>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304"/>
    <x v="1734"/>
    <x v="2"/>
  </r>
  <r>
    <n v="1736"/>
    <s v="In His Presence"/>
    <s v="A unique meditative album reflecting on the life of Christ, inviting Him into your presence"/>
    <n v="3000"/>
    <n v="22"/>
    <x v="2"/>
    <s v="US"/>
    <s v="USD"/>
    <n v="1447018833"/>
    <n v="1444423233"/>
    <b v="0"/>
    <n v="1"/>
    <b v="0"/>
    <s v="music/faith"/>
    <n v="0.73333333333333328"/>
    <n v="22"/>
    <x v="4"/>
    <s v="faith"/>
    <x v="32"/>
    <x v="1735"/>
    <x v="0"/>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9"/>
    <x v="1736"/>
    <x v="0"/>
  </r>
  <r>
    <n v="1738"/>
    <s v="The Flashing Lights"/>
    <s v="Music that inspires and gives hope for overcoming and change. And it is good music."/>
    <n v="5000"/>
    <n v="20"/>
    <x v="2"/>
    <s v="US"/>
    <s v="USD"/>
    <n v="1412283542"/>
    <n v="1409691542"/>
    <b v="0"/>
    <n v="1"/>
    <b v="0"/>
    <s v="music/faith"/>
    <n v="0.4"/>
    <n v="20"/>
    <x v="4"/>
    <s v="faith"/>
    <x v="1121"/>
    <x v="1737"/>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122"/>
    <x v="1738"/>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53"/>
    <x v="1739"/>
    <x v="0"/>
  </r>
  <r>
    <n v="1741"/>
    <s v="Caught off Guard"/>
    <s v="A photo journal documenting my experiences and travels across New Zealand"/>
    <n v="1200"/>
    <n v="1330"/>
    <x v="0"/>
    <s v="GB"/>
    <s v="GBP"/>
    <n v="1433948671"/>
    <n v="1430060671"/>
    <b v="0"/>
    <n v="52"/>
    <b v="1"/>
    <s v="photography/photobooks"/>
    <n v="110.83333333333334"/>
    <n v="25.576923076923077"/>
    <x v="8"/>
    <s v="photobooks"/>
    <x v="1123"/>
    <x v="1740"/>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124"/>
    <x v="1741"/>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753"/>
    <x v="1742"/>
    <x v="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125"/>
    <x v="1743"/>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617"/>
    <x v="1744"/>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126"/>
    <x v="1745"/>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312"/>
    <x v="1746"/>
    <x v="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037"/>
    <x v="1747"/>
    <x v="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127"/>
    <x v="1748"/>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128"/>
    <x v="1749"/>
    <x v="2"/>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36"/>
    <x v="1750"/>
    <x v="0"/>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129"/>
    <x v="1751"/>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130"/>
    <x v="175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24"/>
    <x v="175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131"/>
    <x v="1754"/>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2"/>
    <x v="1755"/>
    <x v="2"/>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606"/>
    <x v="1756"/>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132"/>
    <x v="1757"/>
    <x v="2"/>
  </r>
  <r>
    <n v="1759"/>
    <s v="Death Valley"/>
    <s v="Death Valley will be the first photo book of Andi State"/>
    <n v="5000"/>
    <n v="5330"/>
    <x v="0"/>
    <s v="US"/>
    <s v="USD"/>
    <n v="1427309629"/>
    <n v="1425585229"/>
    <b v="0"/>
    <n v="49"/>
    <b v="1"/>
    <s v="photography/photobooks"/>
    <n v="106.60000000000001"/>
    <n v="108.77551020408163"/>
    <x v="8"/>
    <s v="photobooks"/>
    <x v="35"/>
    <x v="1758"/>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2"/>
    <x v="1759"/>
    <x v="2"/>
  </r>
  <r>
    <n v="1761"/>
    <s v="I Wanted To See Boobs"/>
    <s v="A hardcover photobook telling the naked truth of a young photographers journey."/>
    <n v="100"/>
    <n v="155"/>
    <x v="0"/>
    <s v="GB"/>
    <s v="GBP"/>
    <n v="1442065060"/>
    <n v="1437745060"/>
    <b v="0"/>
    <n v="3"/>
    <b v="1"/>
    <s v="photography/photobooks"/>
    <n v="155"/>
    <n v="51.666666666666664"/>
    <x v="8"/>
    <s v="photobooks"/>
    <x v="552"/>
    <x v="1760"/>
    <x v="0"/>
  </r>
  <r>
    <n v="1762"/>
    <s v="&quot;The Naked Pixel&quot; Ali Pakele"/>
    <s v="Project rewards $25 gets you 190+ digital images"/>
    <n v="100"/>
    <n v="885"/>
    <x v="0"/>
    <s v="US"/>
    <s v="USD"/>
    <n v="1457739245"/>
    <n v="1455147245"/>
    <b v="0"/>
    <n v="25"/>
    <b v="1"/>
    <s v="photography/photobooks"/>
    <n v="885"/>
    <n v="35.4"/>
    <x v="8"/>
    <s v="photobooks"/>
    <x v="947"/>
    <x v="1761"/>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554"/>
    <x v="1762"/>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1"/>
    <x v="176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55"/>
    <x v="1764"/>
    <x v="3"/>
  </r>
  <r>
    <n v="1766"/>
    <s v="Photographic book on Melbourne's music scene"/>
    <s v="I want to create a beautiful book which documents the Melbourne music scene."/>
    <n v="1500"/>
    <n v="0"/>
    <x v="2"/>
    <s v="AU"/>
    <s v="AUD"/>
    <n v="1408999088"/>
    <n v="1407184688"/>
    <b v="1"/>
    <n v="0"/>
    <b v="0"/>
    <s v="photography/photobooks"/>
    <n v="0"/>
    <n v="0"/>
    <x v="8"/>
    <s v="photobooks"/>
    <x v="163"/>
    <x v="1765"/>
    <x v="3"/>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133"/>
    <x v="1766"/>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806"/>
    <x v="1767"/>
    <x v="3"/>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134"/>
    <x v="1768"/>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547"/>
    <x v="1769"/>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29"/>
    <x v="1770"/>
    <x v="3"/>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911"/>
    <x v="1771"/>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135"/>
    <x v="1772"/>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136"/>
    <x v="1773"/>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547"/>
    <x v="1774"/>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29"/>
    <x v="1775"/>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691"/>
    <x v="1776"/>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551"/>
    <x v="1777"/>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315"/>
    <x v="1778"/>
    <x v="2"/>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137"/>
    <x v="1779"/>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804"/>
    <x v="1780"/>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492"/>
    <x v="1781"/>
    <x v="2"/>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48"/>
    <x v="1782"/>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138"/>
    <x v="1783"/>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139"/>
    <x v="1784"/>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850"/>
    <x v="1785"/>
    <x v="3"/>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35"/>
    <x v="1786"/>
    <x v="0"/>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470"/>
    <x v="1787"/>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055"/>
    <x v="1788"/>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140"/>
    <x v="1789"/>
    <x v="0"/>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87"/>
    <x v="1790"/>
    <x v="3"/>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949"/>
    <x v="1791"/>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583"/>
    <x v="1792"/>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801"/>
    <x v="1793"/>
    <x v="0"/>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25"/>
    <x v="1794"/>
    <x v="2"/>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7"/>
    <x v="1795"/>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141"/>
    <x v="1796"/>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142"/>
    <x v="1797"/>
    <x v="0"/>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322"/>
    <x v="179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143"/>
    <x v="1799"/>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483"/>
    <x v="1800"/>
    <x v="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144"/>
    <x v="1801"/>
    <x v="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049"/>
    <x v="18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467"/>
    <x v="1803"/>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521"/>
    <x v="1804"/>
    <x v="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548"/>
    <x v="1805"/>
    <x v="3"/>
  </r>
  <r>
    <n v="1807"/>
    <s v="Anywhere but Here"/>
    <s v="I want to explore alternative cultures and lifestyles in America."/>
    <n v="5000"/>
    <n v="553"/>
    <x v="2"/>
    <s v="US"/>
    <s v="USD"/>
    <n v="1411868313"/>
    <n v="1409276313"/>
    <b v="1"/>
    <n v="8"/>
    <b v="0"/>
    <s v="photography/photobooks"/>
    <n v="11.06"/>
    <n v="69.125"/>
    <x v="8"/>
    <s v="photobooks"/>
    <x v="1145"/>
    <x v="1806"/>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764"/>
    <x v="1807"/>
    <x v="1"/>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146"/>
    <x v="1808"/>
    <x v="0"/>
  </r>
  <r>
    <n v="1810"/>
    <s v="Film Speed"/>
    <s v="Film Speed is a series of Zines focusing on architecture shot completely on 35 and 120mm film."/>
    <n v="450"/>
    <n v="15"/>
    <x v="2"/>
    <s v="US"/>
    <s v="USD"/>
    <n v="1408657826"/>
    <n v="1407621026"/>
    <b v="0"/>
    <n v="2"/>
    <b v="0"/>
    <s v="photography/photobooks"/>
    <n v="3.3333333333333335"/>
    <n v="7.5"/>
    <x v="8"/>
    <s v="photobooks"/>
    <x v="1147"/>
    <x v="1809"/>
    <x v="3"/>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861"/>
    <x v="181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982"/>
    <x v="1811"/>
    <x v="2"/>
  </r>
  <r>
    <n v="1813"/>
    <s v="Libya : The Lost Days"/>
    <s v="This project aims to document, Libyan photographic history; through both print and artisan mediums ."/>
    <n v="8750"/>
    <n v="0"/>
    <x v="2"/>
    <s v="GB"/>
    <s v="GBP"/>
    <n v="1407532812"/>
    <n v="1404940812"/>
    <b v="0"/>
    <n v="0"/>
    <b v="0"/>
    <s v="photography/photobooks"/>
    <n v="0"/>
    <n v="0"/>
    <x v="8"/>
    <s v="photobooks"/>
    <x v="600"/>
    <x v="18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47"/>
    <x v="1813"/>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951"/>
    <x v="1814"/>
    <x v="0"/>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346"/>
    <x v="1815"/>
    <x v="2"/>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848"/>
    <x v="1816"/>
    <x v="2"/>
  </r>
  <r>
    <n v="1818"/>
    <s v="Give Me Your Goofy-ist"/>
    <s v="We are all different, this is a way to honor and celebrate the authenticity in being different."/>
    <n v="15000"/>
    <n v="0"/>
    <x v="2"/>
    <s v="US"/>
    <s v="USD"/>
    <n v="1428035850"/>
    <n v="1425447450"/>
    <b v="0"/>
    <n v="0"/>
    <b v="0"/>
    <s v="photography/photobooks"/>
    <n v="0"/>
    <n v="0"/>
    <x v="8"/>
    <s v="photobooks"/>
    <x v="124"/>
    <x v="1817"/>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148"/>
    <x v="1818"/>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933"/>
    <x v="1819"/>
    <x v="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149"/>
    <x v="1820"/>
    <x v="5"/>
  </r>
  <r>
    <n v="1822"/>
    <s v="Wood Butcher's new music video- I Don't Wanna Party"/>
    <s v="Wood Butcher needs your help to make this happen. Buy a CD, support local music!"/>
    <n v="300"/>
    <n v="300"/>
    <x v="0"/>
    <s v="CA"/>
    <s v="CAD"/>
    <n v="1391194860"/>
    <n v="1388084862"/>
    <b v="0"/>
    <n v="11"/>
    <b v="1"/>
    <s v="music/rock"/>
    <n v="100"/>
    <n v="27.272727272727273"/>
    <x v="4"/>
    <s v="rock"/>
    <x v="395"/>
    <x v="1821"/>
    <x v="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150"/>
    <x v="1822"/>
    <x v="5"/>
  </r>
  <r>
    <n v="1824"/>
    <s v="Tin Man's Broken Wisdom Fund"/>
    <s v="cd fund raiser"/>
    <n v="3000"/>
    <n v="3002"/>
    <x v="0"/>
    <s v="US"/>
    <s v="USD"/>
    <n v="1389146880"/>
    <n v="1387403967"/>
    <b v="0"/>
    <n v="40"/>
    <b v="1"/>
    <s v="music/rock"/>
    <n v="100.06666666666666"/>
    <n v="75.05"/>
    <x v="4"/>
    <s v="rock"/>
    <x v="1151"/>
    <x v="1823"/>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648"/>
    <x v="1824"/>
    <x v="4"/>
  </r>
  <r>
    <n v="1826"/>
    <s v="BEAR GHOST! Professional Recording! Yay!"/>
    <s v="Hear your favorite Bear Ghost in eargasmic quality!"/>
    <n v="2000"/>
    <n v="2020"/>
    <x v="0"/>
    <s v="US"/>
    <s v="USD"/>
    <n v="1392675017"/>
    <n v="1390083017"/>
    <b v="0"/>
    <n v="38"/>
    <b v="1"/>
    <s v="music/rock"/>
    <n v="101"/>
    <n v="53.157894736842103"/>
    <x v="4"/>
    <s v="rock"/>
    <x v="337"/>
    <x v="1825"/>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236"/>
    <x v="1826"/>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888"/>
    <x v="1827"/>
    <x v="3"/>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152"/>
    <x v="1828"/>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153"/>
    <x v="1829"/>
    <x v="3"/>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707"/>
    <x v="1830"/>
    <x v="5"/>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154"/>
    <x v="1831"/>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155"/>
    <x v="1832"/>
    <x v="4"/>
  </r>
  <r>
    <n v="1834"/>
    <s v="TDJ - All Part of the Plan EP/Tour"/>
    <s v="Help us fund our first tour and promote our new EP!"/>
    <n v="10000"/>
    <n v="11805"/>
    <x v="0"/>
    <s v="US"/>
    <s v="USD"/>
    <n v="1422140895"/>
    <n v="1418684895"/>
    <b v="0"/>
    <n v="90"/>
    <b v="1"/>
    <s v="music/rock"/>
    <n v="118.05000000000001"/>
    <n v="131.16666666666666"/>
    <x v="4"/>
    <s v="rock"/>
    <x v="605"/>
    <x v="1833"/>
    <x v="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881"/>
    <x v="1834"/>
    <x v="2"/>
  </r>
  <r>
    <n v="1836"/>
    <s v="KICKSTART OUR &lt;+3"/>
    <s v="Help fund our 2013 Sound &amp; Lighting Touring rig!"/>
    <n v="5000"/>
    <n v="10017"/>
    <x v="0"/>
    <s v="US"/>
    <s v="USD"/>
    <n v="1361129129"/>
    <n v="1359660329"/>
    <b v="0"/>
    <n v="55"/>
    <b v="1"/>
    <s v="music/rock"/>
    <n v="200.34"/>
    <n v="182.12727272727273"/>
    <x v="4"/>
    <s v="rock"/>
    <x v="1156"/>
    <x v="1835"/>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654"/>
    <x v="1836"/>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060"/>
    <x v="1837"/>
    <x v="6"/>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772"/>
    <x v="1838"/>
    <x v="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424"/>
    <x v="1839"/>
    <x v="4"/>
  </r>
  <r>
    <n v="1841"/>
    <s v="Hydra Effect Debut EP"/>
    <s v="Hard Rock with a Positive Message. Help us fund, release and promote our debut EP!"/>
    <n v="2000"/>
    <n v="2035"/>
    <x v="0"/>
    <s v="US"/>
    <s v="USD"/>
    <n v="1400561940"/>
    <n v="1397679445"/>
    <b v="0"/>
    <n v="40"/>
    <b v="1"/>
    <s v="music/rock"/>
    <n v="101.75"/>
    <n v="50.875"/>
    <x v="4"/>
    <s v="rock"/>
    <x v="356"/>
    <x v="184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202"/>
    <x v="1841"/>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098"/>
    <x v="1842"/>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157"/>
    <x v="1843"/>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158"/>
    <x v="1844"/>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067"/>
    <x v="1845"/>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572"/>
    <x v="1846"/>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159"/>
    <x v="1847"/>
    <x v="6"/>
  </r>
  <r>
    <n v="1849"/>
    <s v="Release the Skyline Album"/>
    <s v="Release the Skylines is a small, local Cleveland metal band looking to record an album."/>
    <n v="300"/>
    <n v="301"/>
    <x v="0"/>
    <s v="US"/>
    <s v="USD"/>
    <n v="1350505059"/>
    <n v="1347913059"/>
    <b v="0"/>
    <n v="8"/>
    <b v="1"/>
    <s v="music/rock"/>
    <n v="100.33333333333334"/>
    <n v="37.625"/>
    <x v="4"/>
    <s v="rock"/>
    <x v="1160"/>
    <x v="1848"/>
    <x v="5"/>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407"/>
    <x v="1849"/>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411"/>
    <x v="185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161"/>
    <x v="1851"/>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150"/>
    <x v="1852"/>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162"/>
    <x v="1853"/>
    <x v="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163"/>
    <x v="1854"/>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777"/>
    <x v="1855"/>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564"/>
    <x v="1856"/>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164"/>
    <x v="1857"/>
    <x v="6"/>
  </r>
  <r>
    <n v="1859"/>
    <s v="Queen Kwong Tour to London and Paris"/>
    <s v="Queen Kwong is going ON TOUR to London and Paris!"/>
    <n v="3000"/>
    <n v="3955"/>
    <x v="0"/>
    <s v="US"/>
    <s v="USD"/>
    <n v="1316716129"/>
    <n v="1314124129"/>
    <b v="0"/>
    <n v="56"/>
    <b v="1"/>
    <s v="music/rock"/>
    <n v="131.83333333333334"/>
    <n v="70.625"/>
    <x v="4"/>
    <s v="rock"/>
    <x v="82"/>
    <x v="1858"/>
    <x v="6"/>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165"/>
    <x v="1859"/>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166"/>
    <x v="1860"/>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793"/>
    <x v="1861"/>
    <x v="1"/>
  </r>
  <r>
    <n v="1863"/>
    <s v="Project: 20M813"/>
    <s v="This is an Android game where you take control of the zombies and try to eat your way to world domination!"/>
    <n v="2500"/>
    <n v="10"/>
    <x v="2"/>
    <s v="US"/>
    <s v="USD"/>
    <n v="1402600085"/>
    <n v="1400008085"/>
    <b v="0"/>
    <n v="2"/>
    <b v="0"/>
    <s v="games/mobile games"/>
    <n v="0.4"/>
    <n v="5"/>
    <x v="6"/>
    <s v="mobile games"/>
    <x v="1019"/>
    <x v="1862"/>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737"/>
    <x v="1863"/>
    <x v="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454"/>
    <x v="1864"/>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764"/>
    <x v="1865"/>
    <x v="1"/>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446"/>
    <x v="1866"/>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519"/>
    <x v="1867"/>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932"/>
    <x v="1868"/>
    <x v="2"/>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704"/>
    <x v="1869"/>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673"/>
    <x v="1870"/>
    <x v="3"/>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860"/>
    <x v="1871"/>
    <x v="0"/>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206"/>
    <x v="1872"/>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872"/>
    <x v="1873"/>
    <x v="2"/>
  </r>
  <r>
    <n v="1875"/>
    <s v="Claws &amp; Fins"/>
    <s v="Sea opposition of Crab's family and angry fishes. Who is going to win, and who is going to loose ?!"/>
    <n v="10000"/>
    <n v="51"/>
    <x v="2"/>
    <s v="US"/>
    <s v="USD"/>
    <n v="1470519308"/>
    <n v="1465335308"/>
    <b v="0"/>
    <n v="3"/>
    <b v="0"/>
    <s v="games/mobile games"/>
    <n v="0.51"/>
    <n v="17"/>
    <x v="6"/>
    <s v="mobile games"/>
    <x v="527"/>
    <x v="1874"/>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167"/>
    <x v="187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869"/>
    <x v="1876"/>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019"/>
    <x v="1877"/>
    <x v="3"/>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825"/>
    <x v="1878"/>
    <x v="2"/>
  </r>
  <r>
    <n v="1880"/>
    <s v="Sim Betting Football"/>
    <s v="Sim Betting Football is the only football (soccer) betting simulation  game."/>
    <n v="5000"/>
    <n v="1004"/>
    <x v="2"/>
    <s v="GB"/>
    <s v="GBP"/>
    <n v="1459341380"/>
    <n v="1456839380"/>
    <b v="0"/>
    <n v="24"/>
    <b v="0"/>
    <s v="games/mobile games"/>
    <n v="20.080000000000002"/>
    <n v="41.833333333333336"/>
    <x v="6"/>
    <s v="mobile games"/>
    <x v="881"/>
    <x v="1879"/>
    <x v="2"/>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80"/>
    <x v="1880"/>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906"/>
    <x v="1881"/>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587"/>
    <x v="1882"/>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168"/>
    <x v="1883"/>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169"/>
    <x v="1884"/>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170"/>
    <x v="1885"/>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45"/>
    <x v="1886"/>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171"/>
    <x v="1887"/>
    <x v="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607"/>
    <x v="1888"/>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067"/>
    <x v="1889"/>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172"/>
    <x v="1890"/>
    <x v="7"/>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901"/>
    <x v="189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173"/>
    <x v="1892"/>
    <x v="6"/>
  </r>
  <r>
    <n v="1894"/>
    <s v="Help me release my first 3 song EP!!"/>
    <s v="Im trying to raise $1000 for a 3 song EP in a studio!"/>
    <n v="1000"/>
    <n v="1145"/>
    <x v="0"/>
    <s v="US"/>
    <s v="USD"/>
    <n v="1329082983"/>
    <n v="1326404583"/>
    <b v="0"/>
    <n v="20"/>
    <b v="1"/>
    <s v="music/indie rock"/>
    <n v="114.5"/>
    <n v="57.25"/>
    <x v="4"/>
    <s v="indie rock"/>
    <x v="688"/>
    <x v="189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174"/>
    <x v="1894"/>
    <x v="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705"/>
    <x v="189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717"/>
    <x v="1896"/>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175"/>
    <x v="1897"/>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297"/>
    <x v="1898"/>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176"/>
    <x v="1899"/>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177"/>
    <x v="1900"/>
    <x v="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178"/>
    <x v="1901"/>
    <x v="0"/>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681"/>
    <x v="1902"/>
    <x v="2"/>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878"/>
    <x v="1903"/>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179"/>
    <x v="190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52"/>
    <x v="1905"/>
    <x v="2"/>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905"/>
    <x v="1906"/>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944"/>
    <x v="1907"/>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29"/>
    <x v="1908"/>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180"/>
    <x v="1909"/>
    <x v="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600"/>
    <x v="1910"/>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208"/>
    <x v="1911"/>
    <x v="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181"/>
    <x v="1912"/>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26"/>
    <x v="1913"/>
    <x v="3"/>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371"/>
    <x v="1914"/>
    <x v="3"/>
  </r>
  <r>
    <n v="1916"/>
    <s v="The Paint Can Holder by U.S. Green Products"/>
    <s v="The Paint Can Holder Makes Painting Easier and Safer on Extension Ladders."/>
    <n v="20000"/>
    <n v="102"/>
    <x v="2"/>
    <s v="US"/>
    <s v="USD"/>
    <n v="1478542375"/>
    <n v="1476378775"/>
    <b v="0"/>
    <n v="6"/>
    <b v="0"/>
    <s v="technology/gadgets"/>
    <n v="0.51"/>
    <n v="17"/>
    <x v="2"/>
    <s v="gadgets"/>
    <x v="680"/>
    <x v="1915"/>
    <x v="2"/>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936"/>
    <x v="1916"/>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3"/>
    <x v="1917"/>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45"/>
    <x v="1918"/>
    <x v="0"/>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48"/>
    <x v="1919"/>
    <x v="0"/>
  </r>
  <r>
    <n v="1921"/>
    <s v="The Fine Spirits are making an album!"/>
    <s v="The Fine Spirits are making an album, but we need your help!"/>
    <n v="1500"/>
    <n v="2052"/>
    <x v="0"/>
    <s v="US"/>
    <s v="USD"/>
    <n v="1342243143"/>
    <n v="1339651143"/>
    <b v="0"/>
    <n v="38"/>
    <b v="1"/>
    <s v="music/indie rock"/>
    <n v="136.80000000000001"/>
    <n v="54"/>
    <x v="4"/>
    <s v="indie rock"/>
    <x v="1182"/>
    <x v="1920"/>
    <x v="5"/>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183"/>
    <x v="1921"/>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184"/>
    <x v="1922"/>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151"/>
    <x v="1923"/>
    <x v="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185"/>
    <x v="1924"/>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186"/>
    <x v="1925"/>
    <x v="7"/>
  </r>
  <r>
    <n v="1927"/>
    <s v="GBS Detroit Presents Hampshire"/>
    <s v="Hampshire is headed to GBS Detroit."/>
    <n v="600"/>
    <n v="620"/>
    <x v="0"/>
    <s v="US"/>
    <s v="USD"/>
    <n v="1331182740"/>
    <n v="1329856839"/>
    <b v="0"/>
    <n v="11"/>
    <b v="1"/>
    <s v="music/indie rock"/>
    <n v="103.33333333333334"/>
    <n v="56.363636363636367"/>
    <x v="4"/>
    <s v="indie rock"/>
    <x v="1187"/>
    <x v="1926"/>
    <x v="5"/>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188"/>
    <x v="1927"/>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189"/>
    <x v="1928"/>
    <x v="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86"/>
    <x v="1929"/>
    <x v="4"/>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700"/>
    <x v="193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190"/>
    <x v="1931"/>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21"/>
    <x v="1932"/>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191"/>
    <x v="1933"/>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771"/>
    <x v="1934"/>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192"/>
    <x v="1935"/>
    <x v="6"/>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633"/>
    <x v="1936"/>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193"/>
    <x v="1937"/>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260"/>
    <x v="1938"/>
    <x v="4"/>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194"/>
    <x v="1939"/>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254"/>
    <x v="1940"/>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195"/>
    <x v="1941"/>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346"/>
    <x v="1942"/>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670"/>
    <x v="1943"/>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462"/>
    <x v="1944"/>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196"/>
    <x v="1945"/>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197"/>
    <x v="1946"/>
    <x v="8"/>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292"/>
    <x v="1947"/>
    <x v="2"/>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407"/>
    <x v="1948"/>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198"/>
    <x v="1949"/>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199"/>
    <x v="1950"/>
    <x v="2"/>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350"/>
    <x v="1951"/>
    <x v="4"/>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200"/>
    <x v="1952"/>
    <x v="5"/>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201"/>
    <x v="1953"/>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202"/>
    <x v="1954"/>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24"/>
    <x v="1955"/>
    <x v="0"/>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203"/>
    <x v="1956"/>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999"/>
    <x v="1957"/>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855"/>
    <x v="1958"/>
    <x v="3"/>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027"/>
    <x v="1959"/>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204"/>
    <x v="196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205"/>
    <x v="1961"/>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371"/>
    <x v="1962"/>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678"/>
    <x v="1963"/>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206"/>
    <x v="1964"/>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62"/>
    <x v="1965"/>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670"/>
    <x v="1966"/>
    <x v="3"/>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481"/>
    <x v="1967"/>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207"/>
    <x v="1968"/>
    <x v="2"/>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208"/>
    <x v="1969"/>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919"/>
    <x v="197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209"/>
    <x v="1971"/>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043"/>
    <x v="1972"/>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813"/>
    <x v="1973"/>
    <x v="4"/>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260"/>
    <x v="1974"/>
    <x v="4"/>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210"/>
    <x v="1975"/>
    <x v="4"/>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996"/>
    <x v="1976"/>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088"/>
    <x v="1977"/>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211"/>
    <x v="1978"/>
    <x v="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386"/>
    <x v="1979"/>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430"/>
    <x v="1980"/>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581"/>
    <x v="1981"/>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748"/>
    <x v="1982"/>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470"/>
    <x v="1983"/>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212"/>
    <x v="1984"/>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825"/>
    <x v="1985"/>
    <x v="2"/>
  </r>
  <r>
    <n v="1987"/>
    <s v="Ethiopia: Beheld"/>
    <s v="A collection of images that depicts the beauty and diversity within Ethiopia"/>
    <n v="5500"/>
    <n v="2336"/>
    <x v="2"/>
    <s v="GB"/>
    <s v="GBP"/>
    <n v="1425223276"/>
    <n v="1422631276"/>
    <b v="0"/>
    <n v="28"/>
    <b v="0"/>
    <s v="photography/people"/>
    <n v="42.472727272727276"/>
    <n v="83.428571428571431"/>
    <x v="8"/>
    <s v="people"/>
    <x v="869"/>
    <x v="1986"/>
    <x v="0"/>
  </r>
  <r>
    <n v="1988"/>
    <s v="Phillip Michael Photography"/>
    <s v="Expressing art in an image!"/>
    <n v="6000"/>
    <n v="25"/>
    <x v="2"/>
    <s v="US"/>
    <s v="USD"/>
    <n v="1440094742"/>
    <n v="1437502742"/>
    <b v="0"/>
    <n v="1"/>
    <b v="0"/>
    <s v="photography/people"/>
    <n v="0.41666666666666669"/>
    <n v="25"/>
    <x v="8"/>
    <s v="people"/>
    <x v="1213"/>
    <x v="1987"/>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214"/>
    <x v="1988"/>
    <x v="2"/>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43"/>
    <x v="1989"/>
    <x v="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215"/>
    <x v="1990"/>
    <x v="0"/>
  </r>
  <r>
    <n v="1992"/>
    <s v="The Wonderful World of Princes &amp; Princesses"/>
    <s v="A complete revamp of all the Disney Princes &amp; Princesses!"/>
    <n v="1500"/>
    <n v="2"/>
    <x v="2"/>
    <s v="US"/>
    <s v="USD"/>
    <n v="1424229991"/>
    <n v="1421637991"/>
    <b v="0"/>
    <n v="2"/>
    <b v="0"/>
    <s v="photography/people"/>
    <n v="0.13333333333333333"/>
    <n v="1"/>
    <x v="8"/>
    <s v="people"/>
    <x v="1216"/>
    <x v="199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217"/>
    <x v="1992"/>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218"/>
    <x v="1993"/>
    <x v="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742"/>
    <x v="1994"/>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407"/>
    <x v="1995"/>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219"/>
    <x v="1996"/>
    <x v="3"/>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023"/>
    <x v="1997"/>
    <x v="3"/>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309"/>
    <x v="1998"/>
    <x v="3"/>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480"/>
    <x v="1999"/>
    <x v="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1220"/>
    <x v="2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870"/>
    <x v="2001"/>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1221"/>
    <x v="2002"/>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407"/>
    <x v="2003"/>
    <x v="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1185"/>
    <x v="2004"/>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979"/>
    <x v="200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1222"/>
    <x v="2006"/>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1223"/>
    <x v="2007"/>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1224"/>
    <x v="2008"/>
    <x v="2"/>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172"/>
    <x v="2009"/>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1225"/>
    <x v="201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1140"/>
    <x v="201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1226"/>
    <x v="2012"/>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1227"/>
    <x v="2013"/>
    <x v="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1005"/>
    <x v="2014"/>
    <x v="6"/>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73"/>
    <x v="2015"/>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1187"/>
    <x v="2016"/>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543"/>
    <x v="2017"/>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498"/>
    <x v="2018"/>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888"/>
    <x v="2019"/>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1147"/>
    <x v="2020"/>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956"/>
    <x v="2021"/>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1220"/>
    <x v="2022"/>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78"/>
    <x v="2023"/>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123"/>
    <x v="2024"/>
    <x v="0"/>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1228"/>
    <x v="2025"/>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1229"/>
    <x v="2026"/>
    <x v="0"/>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1230"/>
    <x v="2027"/>
    <x v="7"/>
  </r>
  <r>
    <n v="2029"/>
    <s v="Lumin8 Pro"/>
    <s v="Lumin8 Pro is a fun and easy to use light controller that makes light dance to your favorite music."/>
    <n v="2500"/>
    <n v="9030"/>
    <x v="0"/>
    <s v="US"/>
    <s v="USD"/>
    <n v="1409099481"/>
    <n v="1406507481"/>
    <b v="1"/>
    <n v="94"/>
    <b v="1"/>
    <s v="technology/hardware"/>
    <n v="361.2"/>
    <n v="96.063829787234042"/>
    <x v="2"/>
    <s v="hardware"/>
    <x v="1219"/>
    <x v="2028"/>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1231"/>
    <x v="2029"/>
    <x v="5"/>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489"/>
    <x v="203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1141"/>
    <x v="2031"/>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76"/>
    <x v="2032"/>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538"/>
    <x v="2033"/>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996"/>
    <x v="2034"/>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1232"/>
    <x v="2035"/>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1233"/>
    <x v="2036"/>
    <x v="4"/>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1234"/>
    <x v="2037"/>
    <x v="4"/>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463"/>
    <x v="2038"/>
    <x v="2"/>
  </r>
  <r>
    <n v="2040"/>
    <s v="Programmable Capacitor"/>
    <s v="4.29 Billion+ Capacitor Combinations._x000a_No Coding Required."/>
    <n v="3000"/>
    <n v="7445.14"/>
    <x v="0"/>
    <s v="US"/>
    <s v="USD"/>
    <n v="1384557303"/>
    <n v="1383257703"/>
    <b v="1"/>
    <n v="271"/>
    <b v="1"/>
    <s v="technology/hardware"/>
    <n v="248.17133333333334"/>
    <n v="27.472841328413285"/>
    <x v="2"/>
    <s v="hardware"/>
    <x v="1233"/>
    <x v="2039"/>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1235"/>
    <x v="2040"/>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90"/>
    <x v="2041"/>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755"/>
    <x v="2042"/>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495"/>
    <x v="2043"/>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1236"/>
    <x v="2044"/>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1237"/>
    <x v="2045"/>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1161"/>
    <x v="2046"/>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1162"/>
    <x v="2047"/>
    <x v="4"/>
  </r>
  <r>
    <n v="2049"/>
    <s v="LOCK8 - the World's First Smart Bike Lock"/>
    <s v="Keyless. Alarm secured. GPS tracking."/>
    <n v="50000"/>
    <n v="60095.35"/>
    <x v="0"/>
    <s v="GB"/>
    <s v="GBP"/>
    <n v="1386025140"/>
    <n v="1382963963"/>
    <b v="0"/>
    <n v="742"/>
    <b v="1"/>
    <s v="technology/hardware"/>
    <n v="120.19070000000001"/>
    <n v="80.991037735849048"/>
    <x v="2"/>
    <s v="hardware"/>
    <x v="730"/>
    <x v="2048"/>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121"/>
    <x v="2049"/>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1238"/>
    <x v="2050"/>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1239"/>
    <x v="2051"/>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537"/>
    <x v="2052"/>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1240"/>
    <x v="2053"/>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504"/>
    <x v="2054"/>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1241"/>
    <x v="2055"/>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150"/>
    <x v="2056"/>
    <x v="2"/>
  </r>
  <r>
    <n v="2058"/>
    <s v="Raspberry Pi Debug Clip"/>
    <s v="Making using the serial terminal on the Raspberry Pi as easy as Pi!"/>
    <n v="2560"/>
    <n v="4308"/>
    <x v="0"/>
    <s v="GB"/>
    <s v="GBP"/>
    <n v="1425326400"/>
    <n v="1421916830"/>
    <b v="0"/>
    <n v="410"/>
    <b v="1"/>
    <s v="technology/hardware"/>
    <n v="168.28125"/>
    <n v="10.507317073170732"/>
    <x v="2"/>
    <s v="hardware"/>
    <x v="1125"/>
    <x v="2057"/>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1242"/>
    <x v="2058"/>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1243"/>
    <x v="2059"/>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848"/>
    <x v="2060"/>
    <x v="2"/>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386"/>
    <x v="2061"/>
    <x v="2"/>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464"/>
    <x v="2062"/>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1045"/>
    <x v="2063"/>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1238"/>
    <x v="206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414"/>
    <x v="2065"/>
    <x v="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148"/>
    <x v="206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885"/>
    <x v="2067"/>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491"/>
    <x v="2068"/>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1244"/>
    <x v="2069"/>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1245"/>
    <x v="2070"/>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1246"/>
    <x v="2071"/>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524"/>
    <x v="2072"/>
    <x v="0"/>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1247"/>
    <x v="2073"/>
    <x v="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978"/>
    <x v="2074"/>
    <x v="4"/>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534"/>
    <x v="2075"/>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514"/>
    <x v="2076"/>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141"/>
    <x v="207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829"/>
    <x v="2078"/>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788"/>
    <x v="2079"/>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723"/>
    <x v="208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1248"/>
    <x v="2081"/>
    <x v="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1100"/>
    <x v="2082"/>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1240"/>
    <x v="2083"/>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64"/>
    <x v="2084"/>
    <x v="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1249"/>
    <x v="2085"/>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349"/>
    <x v="2086"/>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1250"/>
    <x v="2087"/>
    <x v="7"/>
  </r>
  <r>
    <n v="2089"/>
    <s v="Little Moses EP"/>
    <s v="Little Moses is trying to record their first EP, and we can't do it without your help!"/>
    <n v="2500"/>
    <n v="3010.01"/>
    <x v="0"/>
    <s v="US"/>
    <s v="USD"/>
    <n v="1375408194"/>
    <n v="1372384194"/>
    <b v="0"/>
    <n v="62"/>
    <b v="1"/>
    <s v="music/indie rock"/>
    <n v="120.4004"/>
    <n v="48.54854838709678"/>
    <x v="4"/>
    <s v="indie rock"/>
    <x v="1251"/>
    <x v="2088"/>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607"/>
    <x v="2089"/>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36"/>
    <x v="209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349"/>
    <x v="2091"/>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1076"/>
    <x v="209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1252"/>
    <x v="2093"/>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1253"/>
    <x v="2094"/>
    <x v="6"/>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49"/>
    <x v="2095"/>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1254"/>
    <x v="2096"/>
    <x v="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1062"/>
    <x v="2097"/>
    <x v="5"/>
  </r>
  <r>
    <n v="2099"/>
    <s v="Roosevelt Died."/>
    <s v="Our tour van died, we need help!"/>
    <n v="3000"/>
    <n v="3971"/>
    <x v="0"/>
    <s v="US"/>
    <s v="USD"/>
    <n v="1435808400"/>
    <n v="1434650084"/>
    <b v="0"/>
    <n v="63"/>
    <b v="1"/>
    <s v="music/indie rock"/>
    <n v="132.36666666666667"/>
    <n v="63.031746031746032"/>
    <x v="4"/>
    <s v="indie rock"/>
    <x v="476"/>
    <x v="2098"/>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1182"/>
    <x v="2099"/>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1255"/>
    <x v="2100"/>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1195"/>
    <x v="2101"/>
    <x v="6"/>
  </r>
  <r>
    <n v="2103"/>
    <s v="Matthew Moon's New Album"/>
    <s v="Indie rocker, Matthew Moon, has something to share with you..."/>
    <n v="7777"/>
    <n v="11364"/>
    <x v="0"/>
    <s v="US"/>
    <s v="USD"/>
    <n v="1352488027"/>
    <n v="1349892427"/>
    <b v="0"/>
    <n v="115"/>
    <b v="1"/>
    <s v="music/indie rock"/>
    <n v="146.12318374694613"/>
    <n v="98.817391304347822"/>
    <x v="4"/>
    <s v="indie rock"/>
    <x v="249"/>
    <x v="2102"/>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1256"/>
    <x v="2103"/>
    <x v="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859"/>
    <x v="2104"/>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1257"/>
    <x v="2105"/>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322"/>
    <x v="2106"/>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69"/>
    <x v="2107"/>
    <x v="5"/>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158"/>
    <x v="2108"/>
    <x v="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402"/>
    <x v="2109"/>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1258"/>
    <x v="2110"/>
    <x v="6"/>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105"/>
    <x v="2111"/>
    <x v="4"/>
  </r>
  <r>
    <n v="2113"/>
    <s v="Summer Underground // Honeycomb LP"/>
    <s v="Help us fund our second full-length album Honeycomb!"/>
    <n v="7000"/>
    <n v="7340"/>
    <x v="0"/>
    <s v="US"/>
    <s v="USD"/>
    <n v="1411505176"/>
    <n v="1408481176"/>
    <b v="0"/>
    <n v="107"/>
    <b v="1"/>
    <s v="music/indie rock"/>
    <n v="104.85714285714285"/>
    <n v="68.598130841121488"/>
    <x v="4"/>
    <s v="indie rock"/>
    <x v="1259"/>
    <x v="2112"/>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1260"/>
    <x v="2113"/>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1261"/>
    <x v="2114"/>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1007"/>
    <x v="2115"/>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788"/>
    <x v="2116"/>
    <x v="0"/>
  </r>
  <r>
    <n v="2118"/>
    <s v="PORCHES. vs. THE U.S.A."/>
    <s v="PORCHES.  and Documentarians tour from New York to San Francisco and back."/>
    <n v="1000"/>
    <n v="1346.11"/>
    <x v="0"/>
    <s v="US"/>
    <s v="USD"/>
    <n v="1311538136"/>
    <n v="1308946136"/>
    <b v="0"/>
    <n v="17"/>
    <b v="1"/>
    <s v="music/indie rock"/>
    <n v="134.61099999999999"/>
    <n v="79.182941176470578"/>
    <x v="4"/>
    <s v="indie rock"/>
    <x v="358"/>
    <x v="2117"/>
    <x v="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20"/>
    <x v="2118"/>
    <x v="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1262"/>
    <x v="2119"/>
    <x v="4"/>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1263"/>
    <x v="2120"/>
    <x v="2"/>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929"/>
    <x v="2121"/>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1264"/>
    <x v="2122"/>
    <x v="7"/>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1265"/>
    <x v="2123"/>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1266"/>
    <x v="2124"/>
    <x v="0"/>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859"/>
    <x v="2125"/>
    <x v="3"/>
  </r>
  <r>
    <n v="2127"/>
    <s v="Three Monkeys - Part 1: Into the Abyss"/>
    <s v="Three Monkeys is an audio adventure game for PC."/>
    <n v="28000"/>
    <n v="8076"/>
    <x v="2"/>
    <s v="GB"/>
    <s v="GBP"/>
    <n v="1426158463"/>
    <n v="1423570063"/>
    <b v="0"/>
    <n v="236"/>
    <b v="0"/>
    <s v="games/video games"/>
    <n v="28.842857142857142"/>
    <n v="34.220338983050844"/>
    <x v="6"/>
    <s v="video games"/>
    <x v="551"/>
    <x v="2126"/>
    <x v="0"/>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907"/>
    <x v="2127"/>
    <x v="3"/>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585"/>
    <x v="2128"/>
    <x v="2"/>
  </r>
  <r>
    <n v="2130"/>
    <s v="Wondrous Adventures: A Kid's Game"/>
    <s v="You are the hero tasked to save your home from the villainous Sanword."/>
    <n v="42000"/>
    <n v="85"/>
    <x v="2"/>
    <s v="US"/>
    <s v="USD"/>
    <n v="1408154663"/>
    <n v="1405130663"/>
    <b v="0"/>
    <n v="4"/>
    <b v="0"/>
    <s v="games/video games"/>
    <n v="0.20238095238095236"/>
    <n v="21.25"/>
    <x v="6"/>
    <s v="video games"/>
    <x v="526"/>
    <x v="2129"/>
    <x v="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1267"/>
    <x v="213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1268"/>
    <x v="2131"/>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1269"/>
    <x v="2132"/>
    <x v="6"/>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1270"/>
    <x v="2133"/>
    <x v="4"/>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441"/>
    <x v="2134"/>
    <x v="5"/>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1271"/>
    <x v="2135"/>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1025"/>
    <x v="2136"/>
    <x v="3"/>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1272"/>
    <x v="2137"/>
    <x v="4"/>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91"/>
    <x v="213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1273"/>
    <x v="2139"/>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477"/>
    <x v="2140"/>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491"/>
    <x v="2141"/>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24"/>
    <x v="2142"/>
    <x v="7"/>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1274"/>
    <x v="2143"/>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730"/>
    <x v="2144"/>
    <x v="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143"/>
    <x v="2145"/>
    <x v="2"/>
  </r>
  <r>
    <n v="2147"/>
    <s v="Johnny Rocketfingers 3"/>
    <s v="A Point and Click Adventure on Steroids."/>
    <n v="390000"/>
    <n v="2716"/>
    <x v="2"/>
    <s v="US"/>
    <s v="USD"/>
    <n v="1416125148"/>
    <n v="1413356748"/>
    <b v="0"/>
    <n v="55"/>
    <b v="0"/>
    <s v="games/video games"/>
    <n v="0.69641025641025645"/>
    <n v="49.381818181818183"/>
    <x v="6"/>
    <s v="video games"/>
    <x v="477"/>
    <x v="2146"/>
    <x v="3"/>
  </r>
  <r>
    <n v="2148"/>
    <s v="ZomBlock's"/>
    <s v="zomblock's is a online zombie survival game where you can craft new weapons,find food and water to keep yourself alive."/>
    <n v="100"/>
    <n v="2"/>
    <x v="2"/>
    <s v="GB"/>
    <s v="GBP"/>
    <n v="1427992582"/>
    <n v="1425404182"/>
    <b v="0"/>
    <n v="2"/>
    <b v="0"/>
    <s v="games/video games"/>
    <n v="2"/>
    <n v="1"/>
    <x v="6"/>
    <s v="video games"/>
    <x v="197"/>
    <x v="2147"/>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1275"/>
    <x v="2148"/>
    <x v="7"/>
  </r>
  <r>
    <n v="2150"/>
    <s v="The Unknown Door"/>
    <s v="A pixel styled open world detective game."/>
    <n v="50000"/>
    <n v="405"/>
    <x v="2"/>
    <s v="NO"/>
    <s v="NOK"/>
    <n v="1468392599"/>
    <n v="1465800599"/>
    <b v="0"/>
    <n v="4"/>
    <b v="0"/>
    <s v="games/video games"/>
    <n v="0.80999999999999994"/>
    <n v="101.25"/>
    <x v="6"/>
    <s v="video games"/>
    <x v="468"/>
    <x v="2149"/>
    <x v="2"/>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940"/>
    <x v="2150"/>
    <x v="2"/>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1276"/>
    <x v="2151"/>
    <x v="3"/>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561"/>
    <x v="2152"/>
    <x v="3"/>
  </r>
  <r>
    <n v="2154"/>
    <s v="Demigods - Rise of the Children - Part 1 (Design)"/>
    <s v="A Real Time Strategy game based on Greek mythology in a fictional world."/>
    <n v="250"/>
    <n v="2"/>
    <x v="2"/>
    <s v="US"/>
    <s v="USD"/>
    <n v="1390921827"/>
    <n v="1389193827"/>
    <b v="0"/>
    <n v="2"/>
    <b v="0"/>
    <s v="games/video games"/>
    <n v="0.8"/>
    <n v="1"/>
    <x v="6"/>
    <s v="video games"/>
    <x v="1277"/>
    <x v="2153"/>
    <x v="3"/>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881"/>
    <x v="2154"/>
    <x v="2"/>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1278"/>
    <x v="2155"/>
    <x v="4"/>
  </r>
  <r>
    <n v="2157"/>
    <s v="Nin"/>
    <s v="Gamers and 90's fans unite in this small tale of epic proportions!"/>
    <n v="75000"/>
    <n v="21144"/>
    <x v="2"/>
    <s v="US"/>
    <s v="USD"/>
    <n v="1482479940"/>
    <n v="1479684783"/>
    <b v="0"/>
    <n v="57"/>
    <b v="0"/>
    <s v="games/video games"/>
    <n v="28.192"/>
    <n v="370.94736842105266"/>
    <x v="6"/>
    <s v="video games"/>
    <x v="1279"/>
    <x v="2156"/>
    <x v="2"/>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1280"/>
    <x v="2157"/>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1281"/>
    <x v="2158"/>
    <x v="6"/>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1282"/>
    <x v="2159"/>
    <x v="5"/>
  </r>
  <r>
    <n v="2161"/>
    <s v="CallMeGhost DEBUT ALBUM preorder!"/>
    <s v="We're trying to fund hard copies of our debut album!"/>
    <n v="400"/>
    <n v="463"/>
    <x v="0"/>
    <s v="US"/>
    <s v="USD"/>
    <n v="1443040059"/>
    <n v="1440448059"/>
    <b v="0"/>
    <n v="13"/>
    <b v="1"/>
    <s v="music/rock"/>
    <n v="115.75"/>
    <n v="35.615384615384613"/>
    <x v="4"/>
    <s v="rock"/>
    <x v="1057"/>
    <x v="2160"/>
    <x v="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577"/>
    <x v="2161"/>
    <x v="3"/>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310"/>
    <x v="2162"/>
    <x v="0"/>
  </r>
  <r>
    <n v="2164"/>
    <s v="Rosaline debut record"/>
    <s v="South Florida roots country/rock outfit's long awaited debut record"/>
    <n v="5500"/>
    <n v="5645"/>
    <x v="0"/>
    <s v="US"/>
    <s v="USD"/>
    <n v="1466827140"/>
    <n v="1464196414"/>
    <b v="0"/>
    <n v="83"/>
    <b v="1"/>
    <s v="music/rock"/>
    <n v="102.63636363636364"/>
    <n v="68.01204819277109"/>
    <x v="4"/>
    <s v="rock"/>
    <x v="7"/>
    <x v="2163"/>
    <x v="2"/>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04"/>
    <x v="2164"/>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147"/>
    <x v="2165"/>
    <x v="3"/>
  </r>
  <r>
    <n v="2167"/>
    <s v="Planes and Planets needs to get their EP finished!!"/>
    <s v="We need YOUR HELP to take one more step to this make release sound amazing!"/>
    <n v="150"/>
    <n v="180"/>
    <x v="0"/>
    <s v="US"/>
    <s v="USD"/>
    <n v="1347672937"/>
    <n v="1346463337"/>
    <b v="0"/>
    <n v="8"/>
    <b v="1"/>
    <s v="music/rock"/>
    <n v="120"/>
    <n v="22.5"/>
    <x v="4"/>
    <s v="rock"/>
    <x v="1283"/>
    <x v="2166"/>
    <x v="5"/>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743"/>
    <x v="2167"/>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1284"/>
    <x v="2168"/>
    <x v="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532"/>
    <x v="2169"/>
    <x v="0"/>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968"/>
    <x v="217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506"/>
    <x v="2171"/>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1285"/>
    <x v="2172"/>
    <x v="4"/>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1286"/>
    <x v="2173"/>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1287"/>
    <x v="2174"/>
    <x v="2"/>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118"/>
    <x v="2175"/>
    <x v="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956"/>
    <x v="2176"/>
    <x v="2"/>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1288"/>
    <x v="2177"/>
    <x v="2"/>
  </r>
  <r>
    <n v="2179"/>
    <s v="Woodhouse EP"/>
    <s v="Woodhouse is making an EP!  If you are a fan of whiskey and loud guitars, contribute to the cause!"/>
    <n v="1000"/>
    <n v="1614"/>
    <x v="0"/>
    <s v="US"/>
    <s v="USD"/>
    <n v="1428725192"/>
    <n v="1426133192"/>
    <b v="0"/>
    <n v="21"/>
    <b v="1"/>
    <s v="music/rock"/>
    <n v="161.4"/>
    <n v="76.857142857142861"/>
    <x v="4"/>
    <s v="rock"/>
    <x v="1289"/>
    <x v="2178"/>
    <x v="0"/>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1290"/>
    <x v="2179"/>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306"/>
    <x v="2180"/>
    <x v="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1145"/>
    <x v="2181"/>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743"/>
    <x v="2182"/>
    <x v="1"/>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474"/>
    <x v="2183"/>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31"/>
    <x v="2184"/>
    <x v="4"/>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183"/>
    <x v="2185"/>
    <x v="2"/>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35"/>
    <x v="2186"/>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885"/>
    <x v="2187"/>
    <x v="2"/>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1246"/>
    <x v="2188"/>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351"/>
    <x v="2189"/>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1291"/>
    <x v="2190"/>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799"/>
    <x v="2191"/>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1292"/>
    <x v="2192"/>
    <x v="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334"/>
    <x v="2193"/>
    <x v="2"/>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1293"/>
    <x v="2194"/>
    <x v="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463"/>
    <x v="2195"/>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47"/>
    <x v="2196"/>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312"/>
    <x v="2197"/>
    <x v="0"/>
  </r>
  <r>
    <n v="2199"/>
    <s v="Decadolo. Flip it!"/>
    <s v="A new strategic board game designed to flip out your opponent."/>
    <n v="9000"/>
    <n v="13228"/>
    <x v="0"/>
    <s v="IE"/>
    <s v="EUR"/>
    <n v="1444903198"/>
    <n v="1442311198"/>
    <b v="1"/>
    <n v="251"/>
    <b v="1"/>
    <s v="games/tabletop games"/>
    <n v="146.97777777777779"/>
    <n v="52.701195219123505"/>
    <x v="6"/>
    <s v="tabletop games"/>
    <x v="1294"/>
    <x v="219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323"/>
    <x v="2199"/>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634"/>
    <x v="2200"/>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61"/>
    <x v="2201"/>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522"/>
    <x v="22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73"/>
    <x v="2203"/>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75"/>
    <x v="2204"/>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68"/>
    <x v="2205"/>
    <x v="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575"/>
    <x v="2206"/>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1295"/>
    <x v="2207"/>
    <x v="5"/>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1296"/>
    <x v="2208"/>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1297"/>
    <x v="2209"/>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91"/>
    <x v="221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1298"/>
    <x v="2211"/>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137"/>
    <x v="2212"/>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359"/>
    <x v="2213"/>
    <x v="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1299"/>
    <x v="2214"/>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513"/>
    <x v="221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980"/>
    <x v="2216"/>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1300"/>
    <x v="2217"/>
    <x v="5"/>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1301"/>
    <x v="2218"/>
    <x v="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1302"/>
    <x v="2219"/>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678"/>
    <x v="222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1303"/>
    <x v="2221"/>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880"/>
    <x v="2222"/>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1304"/>
    <x v="2223"/>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43"/>
    <x v="2224"/>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1305"/>
    <x v="2225"/>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919"/>
    <x v="2226"/>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195"/>
    <x v="2227"/>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1306"/>
    <x v="2228"/>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76"/>
    <x v="2229"/>
    <x v="3"/>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1307"/>
    <x v="2230"/>
    <x v="4"/>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1023"/>
    <x v="2231"/>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90"/>
    <x v="2232"/>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1124"/>
    <x v="2233"/>
    <x v="2"/>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1308"/>
    <x v="2234"/>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704"/>
    <x v="2235"/>
    <x v="2"/>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652"/>
    <x v="2236"/>
    <x v="3"/>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808"/>
    <x v="2237"/>
    <x v="1"/>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816"/>
    <x v="2238"/>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678"/>
    <x v="2239"/>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1"/>
    <x v="2240"/>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709"/>
    <x v="2241"/>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1113"/>
    <x v="2242"/>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91"/>
    <x v="2243"/>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832"/>
    <x v="2244"/>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131"/>
    <x v="2245"/>
    <x v="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0"/>
    <x v="2246"/>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95"/>
    <x v="2247"/>
    <x v="2"/>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1309"/>
    <x v="2248"/>
    <x v="4"/>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481"/>
    <x v="2249"/>
    <x v="2"/>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1310"/>
    <x v="2250"/>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1311"/>
    <x v="2251"/>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14"/>
    <x v="2252"/>
    <x v="0"/>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459"/>
    <x v="2253"/>
    <x v="1"/>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1246"/>
    <x v="2254"/>
    <x v="2"/>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1312"/>
    <x v="2255"/>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1132"/>
    <x v="2256"/>
    <x v="2"/>
  </r>
  <r>
    <n v="2258"/>
    <s v="A Sundered World"/>
    <s v="A Dungeon World campaign setting that takes place after the end of the worlds."/>
    <n v="2200"/>
    <n v="3223"/>
    <x v="0"/>
    <s v="US"/>
    <s v="USD"/>
    <n v="1434045687"/>
    <n v="1431453687"/>
    <b v="0"/>
    <n v="205"/>
    <b v="1"/>
    <s v="games/tabletop games"/>
    <n v="146.5"/>
    <n v="15.721951219512196"/>
    <x v="6"/>
    <s v="tabletop games"/>
    <x v="1220"/>
    <x v="2257"/>
    <x v="0"/>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681"/>
    <x v="2258"/>
    <x v="2"/>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676"/>
    <x v="2259"/>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53"/>
    <x v="2260"/>
    <x v="1"/>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309"/>
    <x v="2261"/>
    <x v="3"/>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1313"/>
    <x v="2262"/>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53"/>
    <x v="2263"/>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1141"/>
    <x v="2264"/>
    <x v="2"/>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1314"/>
    <x v="2265"/>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497"/>
    <x v="2266"/>
    <x v="3"/>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96"/>
    <x v="2267"/>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1315"/>
    <x v="2268"/>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579"/>
    <x v="2269"/>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542"/>
    <x v="2270"/>
    <x v="2"/>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1316"/>
    <x v="2271"/>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1317"/>
    <x v="227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65"/>
    <x v="2273"/>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1318"/>
    <x v="2274"/>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1010"/>
    <x v="2275"/>
    <x v="4"/>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1319"/>
    <x v="2276"/>
    <x v="5"/>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1320"/>
    <x v="2277"/>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501"/>
    <x v="2278"/>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1024"/>
    <x v="2279"/>
    <x v="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1083"/>
    <x v="2280"/>
    <x v="6"/>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1321"/>
    <x v="2281"/>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587"/>
    <x v="2282"/>
    <x v="5"/>
  </r>
  <r>
    <n v="2284"/>
    <s v="Make a record, write a song, take the Vinyl Skyway. "/>
    <s v="The Vinyl Skyway reunite to make a third album. "/>
    <n v="6000"/>
    <n v="6373.27"/>
    <x v="0"/>
    <s v="US"/>
    <s v="USD"/>
    <n v="1299902400"/>
    <n v="1297451245"/>
    <b v="0"/>
    <n v="59"/>
    <b v="1"/>
    <s v="music/rock"/>
    <n v="106.22116666666668"/>
    <n v="108.02152542372882"/>
    <x v="4"/>
    <s v="rock"/>
    <x v="1322"/>
    <x v="2283"/>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633"/>
    <x v="2284"/>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1323"/>
    <x v="2285"/>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154"/>
    <x v="2286"/>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906"/>
    <x v="2287"/>
    <x v="5"/>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1324"/>
    <x v="2288"/>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376"/>
    <x v="2289"/>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103"/>
    <x v="229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103"/>
    <x v="2291"/>
    <x v="5"/>
  </r>
  <r>
    <n v="2293"/>
    <s v="&quot;Hurt N' Wrong&quot; New Album Fundraiser!"/>
    <s v="Donate here to be a part of the upcoming album. Every little bit helps!"/>
    <n v="850"/>
    <n v="920"/>
    <x v="0"/>
    <s v="US"/>
    <s v="USD"/>
    <n v="1348545540"/>
    <n v="1346345999"/>
    <b v="0"/>
    <n v="27"/>
    <b v="1"/>
    <s v="music/rock"/>
    <n v="108.23529411764706"/>
    <n v="34.074074074074076"/>
    <x v="4"/>
    <s v="rock"/>
    <x v="1325"/>
    <x v="2292"/>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1280"/>
    <x v="2293"/>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1257"/>
    <x v="2294"/>
    <x v="5"/>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662"/>
    <x v="2295"/>
    <x v="5"/>
  </r>
  <r>
    <n v="2297"/>
    <s v="Company Company: Debut EP"/>
    <s v="New Jersey Alternative Rock band COCO needs YOUR help self-releasing debut EP!"/>
    <n v="1000"/>
    <n v="1006"/>
    <x v="0"/>
    <s v="US"/>
    <s v="USD"/>
    <n v="1331697540"/>
    <n v="1328749249"/>
    <b v="0"/>
    <n v="19"/>
    <b v="1"/>
    <s v="music/rock"/>
    <n v="100.6"/>
    <n v="52.94736842105263"/>
    <x v="4"/>
    <s v="rock"/>
    <x v="1326"/>
    <x v="2296"/>
    <x v="5"/>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676"/>
    <x v="2297"/>
    <x v="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1098"/>
    <x v="2298"/>
    <x v="6"/>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1182"/>
    <x v="2299"/>
    <x v="5"/>
  </r>
  <r>
    <n v="2301"/>
    <s v="Time Crash"/>
    <s v="We are America's first trock band, and we're ready to bring you our first album!"/>
    <n v="5000"/>
    <n v="6680.22"/>
    <x v="0"/>
    <s v="US"/>
    <s v="USD"/>
    <n v="1371785496"/>
    <n v="1369193496"/>
    <b v="1"/>
    <n v="211"/>
    <b v="1"/>
    <s v="music/indie rock"/>
    <n v="133.6044"/>
    <n v="31.659810426540286"/>
    <x v="4"/>
    <s v="indie rock"/>
    <x v="1327"/>
    <x v="2300"/>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1328"/>
    <x v="2301"/>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1329"/>
    <x v="2302"/>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330"/>
    <x v="1254"/>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155"/>
    <x v="230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1326"/>
    <x v="2304"/>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1331"/>
    <x v="2305"/>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800"/>
    <x v="2306"/>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1332"/>
    <x v="230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1227"/>
    <x v="2308"/>
    <x v="4"/>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1333"/>
    <x v="2309"/>
    <x v="3"/>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91"/>
    <x v="2310"/>
    <x v="3"/>
  </r>
  <r>
    <n v="2313"/>
    <s v="A SUNNY DAY IN GLASGOW"/>
    <s v="A Sunny Day in Glasgow are recording a new album and we need your help!"/>
    <n v="5000"/>
    <n v="8792.02"/>
    <x v="0"/>
    <s v="US"/>
    <s v="USD"/>
    <n v="1336086026"/>
    <n v="1333494026"/>
    <b v="1"/>
    <n v="157"/>
    <b v="1"/>
    <s v="music/indie rock"/>
    <n v="175.84040000000002"/>
    <n v="56.000127388535034"/>
    <x v="4"/>
    <s v="indie rock"/>
    <x v="1334"/>
    <x v="2311"/>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700"/>
    <x v="2312"/>
    <x v="5"/>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1331"/>
    <x v="231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1040"/>
    <x v="2314"/>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1335"/>
    <x v="2315"/>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1336"/>
    <x v="2316"/>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1337"/>
    <x v="2317"/>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1338"/>
    <x v="2318"/>
    <x v="3"/>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1339"/>
    <x v="2319"/>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1109"/>
    <x v="2320"/>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1340"/>
    <x v="2321"/>
    <x v="1"/>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531"/>
    <x v="2322"/>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1284"/>
    <x v="2323"/>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1111"/>
    <x v="2324"/>
    <x v="1"/>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9"/>
    <x v="2325"/>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991"/>
    <x v="2326"/>
    <x v="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14"/>
    <x v="2327"/>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847"/>
    <x v="2328"/>
    <x v="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557"/>
    <x v="2329"/>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801"/>
    <x v="2330"/>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905"/>
    <x v="2331"/>
    <x v="3"/>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803"/>
    <x v="2332"/>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834"/>
    <x v="2333"/>
    <x v="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912"/>
    <x v="2334"/>
    <x v="3"/>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85"/>
    <x v="2335"/>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39"/>
    <x v="2336"/>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141"/>
    <x v="2337"/>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341"/>
    <x v="23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1215"/>
    <x v="2339"/>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867"/>
    <x v="234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4"/>
    <x v="2341"/>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7"/>
    <x v="2342"/>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1342"/>
    <x v="2343"/>
    <x v="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117"/>
    <x v="2344"/>
    <x v="2"/>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675"/>
    <x v="2345"/>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71"/>
    <x v="2346"/>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532"/>
    <x v="2347"/>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932"/>
    <x v="2348"/>
    <x v="2"/>
  </r>
  <r>
    <n v="2351"/>
    <s v="NZ Auction site.  No listing or success fees. Only $2 p/m"/>
    <s v="Donate $30 or more and receive a free selfie stick."/>
    <n v="18900"/>
    <n v="108"/>
    <x v="1"/>
    <s v="NZ"/>
    <s v="NZD"/>
    <n v="1430360739"/>
    <n v="1427768739"/>
    <b v="0"/>
    <n v="7"/>
    <b v="0"/>
    <s v="technology/web"/>
    <n v="0.5714285714285714"/>
    <n v="15.428571428571429"/>
    <x v="2"/>
    <s v="web"/>
    <x v="305"/>
    <x v="234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302"/>
    <x v="2350"/>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1343"/>
    <x v="2351"/>
    <x v="0"/>
  </r>
  <r>
    <n v="2354"/>
    <s v="Dissertation (Canceled)"/>
    <s v="Almost done with doctorate degree but need funding of $35,000 to complete research of project."/>
    <n v="35000"/>
    <n v="25"/>
    <x v="1"/>
    <s v="US"/>
    <s v="USD"/>
    <n v="1420910460"/>
    <n v="1415726460"/>
    <b v="0"/>
    <n v="1"/>
    <b v="0"/>
    <s v="technology/web"/>
    <n v="7.1428571428571425E-2"/>
    <n v="25"/>
    <x v="2"/>
    <s v="web"/>
    <x v="786"/>
    <x v="2352"/>
    <x v="3"/>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118"/>
    <x v="2353"/>
    <x v="0"/>
  </r>
  <r>
    <n v="2356"/>
    <s v="HardstyleUnited.com (Canceled)"/>
    <s v="HardstyleUnited.com The Global Hardstyle community. Your Hardstyle community."/>
    <n v="10000"/>
    <n v="0"/>
    <x v="1"/>
    <s v="NL"/>
    <s v="EUR"/>
    <n v="1433530104"/>
    <n v="1430938104"/>
    <b v="0"/>
    <n v="0"/>
    <b v="0"/>
    <s v="technology/web"/>
    <n v="0"/>
    <n v="0"/>
    <x v="2"/>
    <s v="web"/>
    <x v="390"/>
    <x v="235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1180"/>
    <x v="2355"/>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1135"/>
    <x v="2356"/>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1144"/>
    <x v="2357"/>
    <x v="0"/>
  </r>
  <r>
    <n v="2360"/>
    <s v="Bee Bay Microjobs (Canceled)"/>
    <s v="Welcome to Bee Bay Canada, your commission free microjobs website.  Sell at any price and keep 100% of what you earn!"/>
    <n v="5000"/>
    <n v="2"/>
    <x v="1"/>
    <s v="CA"/>
    <s v="CAD"/>
    <n v="1454864280"/>
    <n v="1452272280"/>
    <b v="0"/>
    <n v="1"/>
    <b v="0"/>
    <s v="technology/web"/>
    <n v="0.04"/>
    <n v="2"/>
    <x v="2"/>
    <s v="web"/>
    <x v="212"/>
    <x v="2358"/>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1247"/>
    <x v="2359"/>
    <x v="2"/>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786"/>
    <x v="236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483"/>
    <x v="2361"/>
    <x v="0"/>
  </r>
  <r>
    <n v="2364"/>
    <s v="Minecraft Server and Website Help (Name: Forge Realms)"/>
    <s v="Making a Minecraft server and Website and I need your help to fund it. Thanks in Advance!"/>
    <n v="128"/>
    <n v="0"/>
    <x v="1"/>
    <s v="US"/>
    <s v="USD"/>
    <n v="1445898356"/>
    <n v="1441146356"/>
    <b v="0"/>
    <n v="0"/>
    <b v="0"/>
    <s v="technology/web"/>
    <n v="0"/>
    <n v="0"/>
    <x v="2"/>
    <s v="web"/>
    <x v="188"/>
    <x v="2362"/>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839"/>
    <x v="2363"/>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485"/>
    <x v="2364"/>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334"/>
    <x v="2365"/>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1115"/>
    <x v="2366"/>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474"/>
    <x v="2367"/>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484"/>
    <x v="2368"/>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829"/>
    <x v="2369"/>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524"/>
    <x v="2370"/>
    <x v="0"/>
  </r>
  <r>
    <n v="2373"/>
    <s v="Cykelauktion.com (Canceled)"/>
    <s v="We want to create a safe marketplace for buying and selling bicycles."/>
    <n v="850000"/>
    <n v="50"/>
    <x v="1"/>
    <s v="SE"/>
    <s v="SEK"/>
    <n v="1440863624"/>
    <n v="1438271624"/>
    <b v="0"/>
    <n v="1"/>
    <b v="0"/>
    <s v="technology/web"/>
    <n v="5.8823529411764705E-3"/>
    <n v="50"/>
    <x v="2"/>
    <s v="web"/>
    <x v="1344"/>
    <x v="2371"/>
    <x v="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1049"/>
    <x v="2372"/>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748"/>
    <x v="2373"/>
    <x v="2"/>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453"/>
    <x v="2374"/>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426"/>
    <x v="2375"/>
    <x v="2"/>
  </r>
  <r>
    <n v="2378"/>
    <s v="KEEPUP INC (Canceled)"/>
    <s v="KEEPUP allows you to extend your social circle by introducing you to new people via your friends."/>
    <n v="110000"/>
    <n v="0"/>
    <x v="1"/>
    <s v="US"/>
    <s v="USD"/>
    <n v="1440548330"/>
    <n v="1438042730"/>
    <b v="0"/>
    <n v="0"/>
    <b v="0"/>
    <s v="technology/web"/>
    <n v="0"/>
    <n v="0"/>
    <x v="2"/>
    <s v="web"/>
    <x v="846"/>
    <x v="2376"/>
    <x v="0"/>
  </r>
  <r>
    <n v="2379"/>
    <s v="SelectCooks.com (Canceled)"/>
    <s v="Selectcooks.com is a community marketplace for people to list, find and hire chefs."/>
    <n v="30000"/>
    <n v="0"/>
    <x v="1"/>
    <s v="US"/>
    <s v="USD"/>
    <n v="1444004616"/>
    <n v="1440116616"/>
    <b v="0"/>
    <n v="0"/>
    <b v="0"/>
    <s v="technology/web"/>
    <n v="0"/>
    <n v="0"/>
    <x v="2"/>
    <s v="web"/>
    <x v="1345"/>
    <x v="2377"/>
    <x v="0"/>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188"/>
    <x v="2378"/>
    <x v="0"/>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1289"/>
    <x v="2379"/>
    <x v="0"/>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513"/>
    <x v="2380"/>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1125"/>
    <x v="2381"/>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309"/>
    <x v="2382"/>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164"/>
    <x v="2383"/>
    <x v="0"/>
  </r>
  <r>
    <n v="2386"/>
    <s v="Realjobmatch.com (Canceled)"/>
    <s v="Realjobmatch is not just a job search site but a matching site , matching the right jobseekers with the best jobs."/>
    <n v="30000"/>
    <n v="0"/>
    <x v="1"/>
    <s v="CA"/>
    <s v="CAD"/>
    <n v="1420920424"/>
    <n v="1415736424"/>
    <b v="0"/>
    <n v="0"/>
    <b v="0"/>
    <s v="technology/web"/>
    <n v="0"/>
    <n v="0"/>
    <x v="2"/>
    <s v="web"/>
    <x v="786"/>
    <x v="238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527"/>
    <x v="2385"/>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2"/>
    <x v="2386"/>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466"/>
    <x v="2387"/>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497"/>
    <x v="2388"/>
    <x v="3"/>
  </r>
  <r>
    <n v="2391"/>
    <s v="oToBOTS.com - Freedom from high cost auto repairs (Canceled)"/>
    <s v="Using the power of internet to help people save hundreds in car repair."/>
    <n v="20000"/>
    <n v="25"/>
    <x v="1"/>
    <s v="US"/>
    <s v="USD"/>
    <n v="1427825044"/>
    <n v="1425236644"/>
    <b v="0"/>
    <n v="1"/>
    <b v="0"/>
    <s v="technology/web"/>
    <n v="0.125"/>
    <n v="25"/>
    <x v="2"/>
    <s v="web"/>
    <x v="933"/>
    <x v="2389"/>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373"/>
    <x v="2390"/>
    <x v="0"/>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513"/>
    <x v="2391"/>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02"/>
    <x v="2392"/>
    <x v="0"/>
  </r>
  <r>
    <n v="2395"/>
    <s v="VENT it out (Canceled)"/>
    <s v="I am making a social website where people can anonymously or openly vent, All walks of life all over the world"/>
    <n v="33000"/>
    <n v="0"/>
    <x v="1"/>
    <s v="US"/>
    <s v="USD"/>
    <n v="1484038620"/>
    <n v="1481597687"/>
    <b v="0"/>
    <n v="0"/>
    <b v="0"/>
    <s v="technology/web"/>
    <n v="0"/>
    <n v="0"/>
    <x v="2"/>
    <s v="web"/>
    <x v="1263"/>
    <x v="2393"/>
    <x v="2"/>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1294"/>
    <x v="2394"/>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782"/>
    <x v="2395"/>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462"/>
    <x v="2396"/>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1055"/>
    <x v="2397"/>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746"/>
    <x v="2398"/>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1239"/>
    <x v="2399"/>
    <x v="2"/>
  </r>
  <r>
    <n v="2402"/>
    <s v="Cupcake Truck Unite"/>
    <s v="Small town, delicious treats, and a mobile truck"/>
    <n v="12000"/>
    <n v="52"/>
    <x v="2"/>
    <s v="US"/>
    <s v="USD"/>
    <n v="1431533931"/>
    <n v="1428941931"/>
    <b v="0"/>
    <n v="1"/>
    <b v="0"/>
    <s v="food/food trucks"/>
    <n v="0.43333333333333329"/>
    <n v="52"/>
    <x v="7"/>
    <s v="food trucks"/>
    <x v="396"/>
    <x v="2400"/>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444"/>
    <x v="2401"/>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09"/>
    <x v="2402"/>
    <x v="0"/>
  </r>
  <r>
    <n v="2405"/>
    <s v="JoyShtick Food Truck"/>
    <s v="We are the first gaming-themed food truck, bringing gourmet pub fare to the Jacksonville area."/>
    <n v="5000"/>
    <n v="1126"/>
    <x v="2"/>
    <s v="US"/>
    <s v="USD"/>
    <n v="1472911375"/>
    <n v="1471096975"/>
    <b v="0"/>
    <n v="20"/>
    <b v="0"/>
    <s v="food/food trucks"/>
    <n v="22.52"/>
    <n v="56.3"/>
    <x v="7"/>
    <s v="food trucks"/>
    <x v="429"/>
    <x v="2403"/>
    <x v="2"/>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1346"/>
    <x v="2404"/>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506"/>
    <x v="2405"/>
    <x v="0"/>
  </r>
  <r>
    <n v="2408"/>
    <s v="Sabroso On Wheels"/>
    <s v="A US Army Vet trying to get a Peruvian food truck going! Really good Peruvian food now mobile!"/>
    <n v="15000"/>
    <n v="30"/>
    <x v="2"/>
    <s v="US"/>
    <s v="USD"/>
    <n v="1415247757"/>
    <n v="1412652157"/>
    <b v="0"/>
    <n v="2"/>
    <b v="0"/>
    <s v="food/food trucks"/>
    <n v="0.2"/>
    <n v="15"/>
    <x v="7"/>
    <s v="food trucks"/>
    <x v="803"/>
    <x v="2406"/>
    <x v="3"/>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1347"/>
    <x v="2407"/>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1348"/>
    <x v="2408"/>
    <x v="0"/>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345"/>
    <x v="2409"/>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1349"/>
    <x v="2410"/>
    <x v="2"/>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402"/>
    <x v="2411"/>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532"/>
    <x v="2412"/>
    <x v="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879"/>
    <x v="2413"/>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609"/>
    <x v="2414"/>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526"/>
    <x v="2415"/>
    <x v="3"/>
  </r>
  <r>
    <n v="2418"/>
    <s v="Mexican food truck"/>
    <s v="I want to start my food truck business."/>
    <n v="25000"/>
    <n v="5"/>
    <x v="2"/>
    <s v="US"/>
    <s v="USD"/>
    <n v="1427225644"/>
    <n v="1422045244"/>
    <b v="0"/>
    <n v="5"/>
    <b v="0"/>
    <s v="food/food trucks"/>
    <n v="0.02"/>
    <n v="1"/>
    <x v="7"/>
    <s v="food trucks"/>
    <x v="863"/>
    <x v="2416"/>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1350"/>
    <x v="2417"/>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1036"/>
    <x v="2418"/>
    <x v="3"/>
  </r>
  <r>
    <n v="2421"/>
    <s v="hot dog cart"/>
    <s v="help me start Merrill's first hot dog cart in this empty lot"/>
    <n v="6000"/>
    <n v="1"/>
    <x v="2"/>
    <s v="US"/>
    <s v="USD"/>
    <n v="1424536196"/>
    <n v="1421944196"/>
    <b v="0"/>
    <n v="1"/>
    <b v="0"/>
    <s v="food/food trucks"/>
    <n v="1.6666666666666666E-2"/>
    <n v="1"/>
    <x v="7"/>
    <s v="food trucks"/>
    <x v="1125"/>
    <x v="2419"/>
    <x v="0"/>
  </r>
  <r>
    <n v="2422"/>
    <s v="Help starting a family owned food truck"/>
    <s v="Family owned business serving BBQ and seafood to the public"/>
    <n v="500"/>
    <n v="1"/>
    <x v="2"/>
    <s v="US"/>
    <s v="USD"/>
    <n v="1426091036"/>
    <n v="1423502636"/>
    <b v="0"/>
    <n v="1"/>
    <b v="0"/>
    <s v="food/food trucks"/>
    <n v="0.2"/>
    <n v="1"/>
    <x v="7"/>
    <s v="food trucks"/>
    <x v="794"/>
    <x v="2420"/>
    <x v="0"/>
  </r>
  <r>
    <n v="2423"/>
    <s v="FBTR BBQ"/>
    <s v="FBTR is a Texas-style, North Carolina based, homemade BBQ company looking to bring good meat to the masses."/>
    <n v="60000"/>
    <n v="8"/>
    <x v="2"/>
    <s v="US"/>
    <s v="USD"/>
    <n v="1420044890"/>
    <n v="1417452890"/>
    <b v="0"/>
    <n v="1"/>
    <b v="0"/>
    <s v="food/food trucks"/>
    <n v="1.3333333333333334E-2"/>
    <n v="8"/>
    <x v="7"/>
    <s v="food trucks"/>
    <x v="561"/>
    <x v="2421"/>
    <x v="3"/>
  </r>
  <r>
    <n v="2424"/>
    <s v="Lily and Memphs"/>
    <s v="Great and creative food from the heart in the form of a sweet food truck!"/>
    <n v="25000"/>
    <n v="310"/>
    <x v="2"/>
    <s v="US"/>
    <s v="USD"/>
    <n v="1414445108"/>
    <n v="1411853108"/>
    <b v="0"/>
    <n v="9"/>
    <b v="0"/>
    <s v="food/food trucks"/>
    <n v="1.24"/>
    <n v="34.444444444444443"/>
    <x v="7"/>
    <s v="food trucks"/>
    <x v="1351"/>
    <x v="2422"/>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956"/>
    <x v="2423"/>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323"/>
    <x v="2424"/>
    <x v="0"/>
  </r>
  <r>
    <n v="2427"/>
    <s v="Wraps in a snap. Fast lunch with a gourmet punch!"/>
    <s v="Fast and simple lunches for those on the go.  All (lunch) deals $10 or less."/>
    <n v="50000"/>
    <n v="1"/>
    <x v="2"/>
    <s v="US"/>
    <s v="USD"/>
    <n v="1458715133"/>
    <n v="1455262733"/>
    <b v="0"/>
    <n v="1"/>
    <b v="0"/>
    <s v="food/food trucks"/>
    <n v="2E-3"/>
    <n v="1"/>
    <x v="7"/>
    <s v="food trucks"/>
    <x v="844"/>
    <x v="2425"/>
    <x v="2"/>
  </r>
  <r>
    <n v="2428"/>
    <s v="Premium Burgers"/>
    <s v="From Moo 2 You! We want to offer premium burgers to a taco flooded environment."/>
    <n v="35000"/>
    <n v="1"/>
    <x v="2"/>
    <s v="US"/>
    <s v="USD"/>
    <n v="1426182551"/>
    <n v="1423594151"/>
    <b v="0"/>
    <n v="1"/>
    <b v="0"/>
    <s v="food/food trucks"/>
    <n v="2.8571428571428571E-3"/>
    <n v="1"/>
    <x v="7"/>
    <s v="food trucks"/>
    <x v="551"/>
    <x v="2426"/>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582"/>
    <x v="2427"/>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1305"/>
    <x v="2428"/>
    <x v="2"/>
  </r>
  <r>
    <n v="2431"/>
    <s v="Murphy's good eatin'"/>
    <s v="Go to Colorado and run a food truck with homemade food of all kinds."/>
    <n v="100000"/>
    <n v="2"/>
    <x v="2"/>
    <s v="US"/>
    <s v="USD"/>
    <n v="1467080613"/>
    <n v="1461896613"/>
    <b v="0"/>
    <n v="2"/>
    <b v="0"/>
    <s v="food/food trucks"/>
    <n v="2E-3"/>
    <n v="1"/>
    <x v="7"/>
    <s v="food trucks"/>
    <x v="406"/>
    <x v="2429"/>
    <x v="2"/>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1352"/>
    <x v="2430"/>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143"/>
    <x v="2431"/>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466"/>
    <x v="2432"/>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1131"/>
    <x v="2433"/>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1320"/>
    <x v="2434"/>
    <x v="0"/>
  </r>
  <r>
    <n v="2437"/>
    <s v="Cuppa Gumbos"/>
    <s v="Homemade Gumbo, Stews and Curry to be served hot and fresh everyday at any festival or concert we can attend."/>
    <n v="8000"/>
    <n v="0"/>
    <x v="2"/>
    <s v="US"/>
    <s v="USD"/>
    <n v="1426615200"/>
    <n v="1422400188"/>
    <b v="0"/>
    <n v="0"/>
    <b v="0"/>
    <s v="food/food trucks"/>
    <n v="0"/>
    <n v="0"/>
    <x v="7"/>
    <s v="food trucks"/>
    <x v="202"/>
    <x v="2435"/>
    <x v="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375"/>
    <x v="2436"/>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1353"/>
    <x v="2437"/>
    <x v="0"/>
  </r>
  <r>
    <n v="2440"/>
    <s v="The first green Food Truck in Phnom Penh"/>
    <s v="Starting a entire clean energy food truck and set a new standard for Cambodia"/>
    <n v="5000"/>
    <n v="10"/>
    <x v="2"/>
    <s v="BE"/>
    <s v="EUR"/>
    <n v="1455399313"/>
    <n v="1452807313"/>
    <b v="0"/>
    <n v="2"/>
    <b v="0"/>
    <s v="food/food trucks"/>
    <n v="0.2"/>
    <n v="5"/>
    <x v="7"/>
    <s v="food trucks"/>
    <x v="207"/>
    <x v="2438"/>
    <x v="2"/>
  </r>
  <r>
    <n v="2441"/>
    <s v="Bring Alchemy Pops to the People!"/>
    <s v="YOU can help Alchemy Pops POP up on a street near you!"/>
    <n v="7500"/>
    <n v="8091"/>
    <x v="0"/>
    <s v="US"/>
    <s v="USD"/>
    <n v="1437627540"/>
    <n v="1435806054"/>
    <b v="0"/>
    <n v="109"/>
    <b v="1"/>
    <s v="food/small batch"/>
    <n v="107.88"/>
    <n v="74.22935779816514"/>
    <x v="7"/>
    <s v="small batch"/>
    <x v="134"/>
    <x v="2439"/>
    <x v="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136"/>
    <x v="2440"/>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763"/>
    <x v="2441"/>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02"/>
    <x v="2442"/>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1354"/>
    <x v="2443"/>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615"/>
    <x v="2444"/>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1235"/>
    <x v="2445"/>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672"/>
    <x v="2446"/>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1355"/>
    <x v="2447"/>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478"/>
    <x v="2448"/>
    <x v="3"/>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1103"/>
    <x v="2449"/>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1320"/>
    <x v="245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50"/>
    <x v="245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356"/>
    <x v="2452"/>
    <x v="1"/>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678"/>
    <x v="2453"/>
    <x v="2"/>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523"/>
    <x v="2454"/>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386"/>
    <x v="2455"/>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357"/>
    <x v="2456"/>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358"/>
    <x v="2457"/>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944"/>
    <x v="2458"/>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359"/>
    <x v="1837"/>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1360"/>
    <x v="2459"/>
    <x v="5"/>
  </r>
  <r>
    <n v="2463"/>
    <s v="Emma Ate the Lion &quot;Songs Two Count Too&quot;"/>
    <s v="Emma Ate The Lion's debut full length album"/>
    <n v="2000"/>
    <n v="2325"/>
    <x v="0"/>
    <s v="US"/>
    <s v="USD"/>
    <n v="1366138800"/>
    <n v="1362710425"/>
    <b v="0"/>
    <n v="75"/>
    <b v="1"/>
    <s v="music/indie rock"/>
    <n v="116.25000000000001"/>
    <n v="31"/>
    <x v="4"/>
    <s v="indie rock"/>
    <x v="445"/>
    <x v="2460"/>
    <x v="4"/>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188"/>
    <x v="2461"/>
    <x v="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1361"/>
    <x v="2462"/>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1362"/>
    <x v="2463"/>
    <x v="4"/>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1363"/>
    <x v="2464"/>
    <x v="5"/>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1364"/>
    <x v="2465"/>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1365"/>
    <x v="2466"/>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1366"/>
    <x v="2467"/>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332"/>
    <x v="2468"/>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1367"/>
    <x v="2469"/>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722"/>
    <x v="2470"/>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1368"/>
    <x v="2471"/>
    <x v="7"/>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1369"/>
    <x v="2472"/>
    <x v="7"/>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470"/>
    <x v="2473"/>
    <x v="3"/>
  </r>
  <r>
    <n v="2477"/>
    <s v="Debut Album"/>
    <s v="Releasing my first album in August, and I need your help in order to get it done!"/>
    <n v="750"/>
    <n v="1285"/>
    <x v="0"/>
    <s v="US"/>
    <s v="USD"/>
    <n v="1344789345"/>
    <n v="1340901345"/>
    <b v="0"/>
    <n v="41"/>
    <b v="1"/>
    <s v="music/indie rock"/>
    <n v="171.33333333333334"/>
    <n v="31.341463414634145"/>
    <x v="4"/>
    <s v="indie rock"/>
    <x v="1360"/>
    <x v="2474"/>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1370"/>
    <x v="2475"/>
    <x v="5"/>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1371"/>
    <x v="2476"/>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1372"/>
    <x v="2477"/>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1373"/>
    <x v="247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1374"/>
    <x v="2479"/>
    <x v="6"/>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398"/>
    <x v="2480"/>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1375"/>
    <x v="2481"/>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1376"/>
    <x v="2482"/>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1377"/>
    <x v="2483"/>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1363"/>
    <x v="2484"/>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1378"/>
    <x v="2485"/>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1379"/>
    <x v="2486"/>
    <x v="4"/>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1093"/>
    <x v="2487"/>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1380"/>
    <x v="2488"/>
    <x v="7"/>
  </r>
  <r>
    <n v="2492"/>
    <s v="SUPER NICE EP 2012"/>
    <s v="We're a band from Hawaii trying to produce our first EP and we need help!"/>
    <n v="600"/>
    <n v="750"/>
    <x v="0"/>
    <s v="US"/>
    <s v="USD"/>
    <n v="1339840740"/>
    <n v="1335397188"/>
    <b v="0"/>
    <n v="27"/>
    <b v="1"/>
    <s v="music/indie rock"/>
    <n v="125"/>
    <n v="27.777777777777779"/>
    <x v="4"/>
    <s v="indie rock"/>
    <x v="1381"/>
    <x v="2489"/>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1382"/>
    <x v="249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1366"/>
    <x v="2491"/>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1383"/>
    <x v="2492"/>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1384"/>
    <x v="2493"/>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67"/>
    <x v="2494"/>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1049"/>
    <x v="2495"/>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603"/>
    <x v="2496"/>
    <x v="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1065"/>
    <x v="2497"/>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1116"/>
    <x v="2498"/>
    <x v="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1385"/>
    <x v="2499"/>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976"/>
    <x v="2500"/>
    <x v="2"/>
  </r>
  <r>
    <n v="2504"/>
    <s v="Halal Restaurant and Internet Cafe"/>
    <s v="Halal Restaurant and Internet Cafe 20 percent of profits will go to building masjids."/>
    <n v="35000"/>
    <n v="0"/>
    <x v="2"/>
    <s v="US"/>
    <s v="USD"/>
    <n v="1416014534"/>
    <n v="1413418934"/>
    <b v="0"/>
    <n v="0"/>
    <b v="0"/>
    <s v="food/restaurants"/>
    <n v="0"/>
    <n v="0"/>
    <x v="7"/>
    <s v="restaurants"/>
    <x v="477"/>
    <x v="2501"/>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303"/>
    <x v="2502"/>
    <x v="0"/>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987"/>
    <x v="2503"/>
    <x v="0"/>
  </r>
  <r>
    <n v="2507"/>
    <s v="Help Cafe Talavera get a New Kitchen!"/>
    <s v="Unique dishes for a unique city!."/>
    <n v="42850"/>
    <n v="0"/>
    <x v="2"/>
    <s v="US"/>
    <s v="USD"/>
    <n v="1431308704"/>
    <n v="1428716704"/>
    <b v="0"/>
    <n v="0"/>
    <b v="0"/>
    <s v="food/restaurants"/>
    <n v="0"/>
    <n v="0"/>
    <x v="7"/>
    <s v="restaurants"/>
    <x v="884"/>
    <x v="2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62"/>
    <x v="2505"/>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97"/>
    <x v="2506"/>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321"/>
    <x v="2507"/>
    <x v="0"/>
  </r>
  <r>
    <n v="2511"/>
    <s v="loluli's"/>
    <s v="Fresh Fast Food. A bbq ramen bar thats healthy, tasty and made to order right in front of your eyes....... From flame to bowl"/>
    <n v="100000"/>
    <n v="0"/>
    <x v="2"/>
    <s v="GB"/>
    <s v="GBP"/>
    <n v="1454323413"/>
    <n v="1451731413"/>
    <b v="0"/>
    <n v="0"/>
    <b v="0"/>
    <s v="food/restaurants"/>
    <n v="0"/>
    <n v="0"/>
    <x v="7"/>
    <s v="restaurants"/>
    <x v="704"/>
    <x v="2508"/>
    <x v="2"/>
  </r>
  <r>
    <n v="2512"/>
    <s v="Somethin' Tasty"/>
    <s v="Somethin' Tasty is a unique coffee, pastry &amp; retail store. We consign from all local sources: pottery, glass &amp; art."/>
    <n v="1150"/>
    <n v="0"/>
    <x v="2"/>
    <s v="US"/>
    <s v="USD"/>
    <n v="1418504561"/>
    <n v="1417208561"/>
    <b v="0"/>
    <n v="0"/>
    <b v="0"/>
    <s v="food/restaurants"/>
    <n v="0"/>
    <n v="0"/>
    <x v="7"/>
    <s v="restaurants"/>
    <x v="41"/>
    <x v="2509"/>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883"/>
    <x v="2510"/>
    <x v="2"/>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854"/>
    <x v="2511"/>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863"/>
    <x v="2512"/>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1355"/>
    <x v="2513"/>
    <x v="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136"/>
    <x v="2514"/>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309"/>
    <x v="2515"/>
    <x v="3"/>
  </r>
  <r>
    <n v="2519"/>
    <s v="Kelli's Kitchen"/>
    <s v="Better than your mom's, better than Cracker Barrel, only at Kelli's Kitchen (all from scratch)."/>
    <n v="150000"/>
    <n v="65"/>
    <x v="2"/>
    <s v="US"/>
    <s v="USD"/>
    <n v="1405741404"/>
    <n v="1403149404"/>
    <b v="0"/>
    <n v="4"/>
    <b v="0"/>
    <s v="food/restaurants"/>
    <n v="4.3333333333333335E-2"/>
    <n v="16.25"/>
    <x v="7"/>
    <s v="restaurants"/>
    <x v="1386"/>
    <x v="2516"/>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10"/>
    <x v="2517"/>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1387"/>
    <x v="2518"/>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1118"/>
    <x v="2519"/>
    <x v="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1136"/>
    <x v="2520"/>
    <x v="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646"/>
    <x v="2521"/>
    <x v="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633"/>
    <x v="2522"/>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1388"/>
    <x v="2523"/>
    <x v="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1070"/>
    <x v="2524"/>
    <x v="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1389"/>
    <x v="2525"/>
    <x v="0"/>
  </r>
  <r>
    <n v="2529"/>
    <s v="UrbanArias is DC's Contemporary Opera Company"/>
    <s v="Opera. Short. New."/>
    <n v="6000"/>
    <n v="6257"/>
    <x v="0"/>
    <s v="US"/>
    <s v="USD"/>
    <n v="1332636975"/>
    <n v="1328752575"/>
    <b v="0"/>
    <n v="76"/>
    <b v="1"/>
    <s v="music/classical music"/>
    <n v="104.28333333333333"/>
    <n v="82.328947368421055"/>
    <x v="4"/>
    <s v="classical music"/>
    <x v="1326"/>
    <x v="2526"/>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1161"/>
    <x v="2527"/>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760"/>
    <x v="2528"/>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1371"/>
    <x v="2529"/>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85"/>
    <x v="2530"/>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1390"/>
    <x v="2531"/>
    <x v="8"/>
  </r>
  <r>
    <n v="2535"/>
    <s v="Mark Hayes Requiem Recording"/>
    <s v="Mark Hayes: Requiem Recording"/>
    <n v="20000"/>
    <n v="20755"/>
    <x v="0"/>
    <s v="US"/>
    <s v="USD"/>
    <n v="1417463945"/>
    <n v="1414781945"/>
    <b v="0"/>
    <n v="78"/>
    <b v="1"/>
    <s v="music/classical music"/>
    <n v="103.77499999999999"/>
    <n v="266.08974358974359"/>
    <x v="4"/>
    <s v="classical music"/>
    <x v="319"/>
    <x v="2532"/>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926"/>
    <x v="2533"/>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1391"/>
    <x v="2534"/>
    <x v="6"/>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1392"/>
    <x v="2535"/>
    <x v="4"/>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190"/>
    <x v="2536"/>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66"/>
    <x v="2537"/>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1393"/>
    <x v="2538"/>
    <x v="4"/>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889"/>
    <x v="2539"/>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925"/>
    <x v="2540"/>
    <x v="7"/>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1236"/>
    <x v="2541"/>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1125"/>
    <x v="2542"/>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1394"/>
    <x v="2543"/>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836"/>
    <x v="2544"/>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1395"/>
    <x v="2545"/>
    <x v="2"/>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1396"/>
    <x v="2546"/>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380"/>
    <x v="2547"/>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1397"/>
    <x v="2548"/>
    <x v="5"/>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1356"/>
    <x v="2549"/>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1398"/>
    <x v="2550"/>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864"/>
    <x v="2551"/>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707"/>
    <x v="2552"/>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1399"/>
    <x v="2553"/>
    <x v="5"/>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4"/>
    <x v="2554"/>
    <x v="3"/>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305"/>
    <x v="2555"/>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1400"/>
    <x v="2556"/>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930"/>
    <x v="2557"/>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1401"/>
    <x v="2558"/>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1402"/>
    <x v="2559"/>
    <x v="2"/>
  </r>
  <r>
    <n v="2563"/>
    <s v="Phoenix Pearl Boba Tea Truck (Canceled)"/>
    <s v="Michigan based bubble tea and specialty ice cream food truck"/>
    <n v="20000"/>
    <n v="0"/>
    <x v="1"/>
    <s v="US"/>
    <s v="USD"/>
    <n v="1438226451"/>
    <n v="1433042451"/>
    <b v="0"/>
    <n v="0"/>
    <b v="0"/>
    <s v="food/food trucks"/>
    <n v="0"/>
    <n v="0"/>
    <x v="7"/>
    <s v="food trucks"/>
    <x v="860"/>
    <x v="2560"/>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849"/>
    <x v="2561"/>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815"/>
    <x v="2562"/>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9"/>
    <x v="256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524"/>
    <x v="2564"/>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520"/>
    <x v="2565"/>
    <x v="2"/>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1403"/>
    <x v="2566"/>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1404"/>
    <x v="2567"/>
    <x v="1"/>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1405"/>
    <x v="2568"/>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1406"/>
    <x v="2569"/>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600"/>
    <x v="2570"/>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1407"/>
    <x v="2571"/>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1408"/>
    <x v="2572"/>
    <x v="3"/>
  </r>
  <r>
    <n v="2576"/>
    <s v="2 Go Fast Food (Canceled)"/>
    <s v="A New Twist with an American and Philippine fast food Mobile Trailer."/>
    <n v="10000"/>
    <n v="0"/>
    <x v="1"/>
    <s v="US"/>
    <s v="USD"/>
    <n v="1428707647"/>
    <n v="1424823247"/>
    <b v="0"/>
    <n v="0"/>
    <b v="0"/>
    <s v="food/food trucks"/>
    <n v="0"/>
    <n v="0"/>
    <x v="7"/>
    <s v="food trucks"/>
    <x v="1342"/>
    <x v="2573"/>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448"/>
    <x v="2574"/>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455"/>
    <x v="2575"/>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325"/>
    <x v="2576"/>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1409"/>
    <x v="2577"/>
    <x v="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1410"/>
    <x v="2578"/>
    <x v="0"/>
  </r>
  <r>
    <n v="2582"/>
    <s v="Drunken Wings"/>
    <s v="The place where chicken meets liquor for the first time!"/>
    <n v="90000"/>
    <n v="1"/>
    <x v="2"/>
    <s v="US"/>
    <s v="USD"/>
    <n v="1477784634"/>
    <n v="1475192634"/>
    <b v="0"/>
    <n v="1"/>
    <b v="0"/>
    <s v="food/food trucks"/>
    <n v="1.1111111111111111E-3"/>
    <n v="1"/>
    <x v="7"/>
    <s v="food trucks"/>
    <x v="1411"/>
    <x v="2579"/>
    <x v="2"/>
  </r>
  <r>
    <n v="2583"/>
    <s v="Crazy Daisy Food Truck"/>
    <s v="Crazy Daisy will become the newest member of the food truck distributors in Kansas City, Missouri."/>
    <n v="1000"/>
    <n v="5"/>
    <x v="2"/>
    <s v="US"/>
    <s v="USD"/>
    <n v="1426526880"/>
    <n v="1421346480"/>
    <b v="0"/>
    <n v="5"/>
    <b v="0"/>
    <s v="food/food trucks"/>
    <n v="0.5"/>
    <n v="1"/>
    <x v="7"/>
    <s v="food trucks"/>
    <x v="609"/>
    <x v="2580"/>
    <x v="0"/>
  </r>
  <r>
    <n v="2584"/>
    <s v="Culinary Arts Food Truck Style"/>
    <s v="Bringing quality food to the masses using local premium ingredients, but at a food truck price!"/>
    <n v="10000"/>
    <n v="0"/>
    <x v="2"/>
    <s v="US"/>
    <s v="USD"/>
    <n v="1434341369"/>
    <n v="1431749369"/>
    <b v="0"/>
    <n v="0"/>
    <b v="0"/>
    <s v="food/food trucks"/>
    <n v="0"/>
    <n v="0"/>
    <x v="7"/>
    <s v="food trucks"/>
    <x v="991"/>
    <x v="2581"/>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1412"/>
    <x v="2582"/>
    <x v="3"/>
  </r>
  <r>
    <n v="2586"/>
    <s v="Inspire Healthy Eating"/>
    <s v="I would like to bring fresh salad and food to the streets of London at a reasonable price."/>
    <n v="3000"/>
    <n v="5"/>
    <x v="2"/>
    <s v="GB"/>
    <s v="GBP"/>
    <n v="1451030136"/>
    <n v="1448438136"/>
    <b v="0"/>
    <n v="1"/>
    <b v="0"/>
    <s v="food/food trucks"/>
    <n v="0.16666666666666669"/>
    <n v="5"/>
    <x v="7"/>
    <s v="food trucks"/>
    <x v="52"/>
    <x v="2583"/>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1320"/>
    <x v="2584"/>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80"/>
    <x v="2585"/>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762"/>
    <x v="2586"/>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492"/>
    <x v="2587"/>
    <x v="2"/>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744"/>
    <x v="2588"/>
    <x v="2"/>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40"/>
    <x v="2589"/>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55"/>
    <x v="2590"/>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3"/>
    <x v="2591"/>
    <x v="3"/>
  </r>
  <r>
    <n v="2595"/>
    <s v="Food Truck for Little Fox Bakery"/>
    <s v="Looking to put the best baked goods in Bowling Green on wheels"/>
    <n v="15000"/>
    <n v="1825"/>
    <x v="2"/>
    <s v="US"/>
    <s v="USD"/>
    <n v="1487915500"/>
    <n v="1485323500"/>
    <b v="0"/>
    <n v="19"/>
    <b v="0"/>
    <s v="food/food trucks"/>
    <n v="12.166666666666668"/>
    <n v="96.05263157894737"/>
    <x v="7"/>
    <s v="food trucks"/>
    <x v="314"/>
    <x v="2592"/>
    <x v="1"/>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3"/>
    <x v="259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783"/>
    <x v="2594"/>
    <x v="2"/>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1057"/>
    <x v="2595"/>
    <x v="0"/>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568"/>
    <x v="2596"/>
    <x v="3"/>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1201"/>
    <x v="2597"/>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1413"/>
    <x v="2598"/>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997"/>
    <x v="2599"/>
    <x v="3"/>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1414"/>
    <x v="2600"/>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68"/>
    <x v="2601"/>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13"/>
    <x v="2602"/>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1415"/>
    <x v="2603"/>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94"/>
    <x v="2604"/>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173"/>
    <x v="2605"/>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64"/>
    <x v="2606"/>
    <x v="5"/>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1287"/>
    <x v="2607"/>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964"/>
    <x v="2608"/>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1032"/>
    <x v="2609"/>
    <x v="3"/>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1416"/>
    <x v="2610"/>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670"/>
    <x v="2611"/>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851"/>
    <x v="2612"/>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345"/>
    <x v="2613"/>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1417"/>
    <x v="2614"/>
    <x v="3"/>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1290"/>
    <x v="2615"/>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1418"/>
    <x v="2616"/>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624"/>
    <x v="2617"/>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148"/>
    <x v="261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1141"/>
    <x v="2619"/>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141"/>
    <x v="2620"/>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342"/>
    <x v="2621"/>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1419"/>
    <x v="2622"/>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684"/>
    <x v="2623"/>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166"/>
    <x v="2624"/>
    <x v="0"/>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1420"/>
    <x v="2625"/>
    <x v="3"/>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530"/>
    <x v="2626"/>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1158"/>
    <x v="2627"/>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1389"/>
    <x v="2628"/>
    <x v="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1137"/>
    <x v="2629"/>
    <x v="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599"/>
    <x v="263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10"/>
    <x v="263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1178"/>
    <x v="2632"/>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554"/>
    <x v="2633"/>
    <x v="2"/>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565"/>
    <x v="2634"/>
    <x v="2"/>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2"/>
    <x v="263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387"/>
    <x v="2636"/>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514"/>
    <x v="2637"/>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1421"/>
    <x v="2638"/>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879"/>
    <x v="2639"/>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1141"/>
    <x v="323"/>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808"/>
    <x v="2640"/>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776"/>
    <x v="2641"/>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619"/>
    <x v="2642"/>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0"/>
    <x v="2643"/>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585"/>
    <x v="2644"/>
    <x v="2"/>
  </r>
  <r>
    <n v="2649"/>
    <s v="The Mission - Please Check Back Soon (Canceled)"/>
    <s v="They have launched a Kickstarter."/>
    <n v="125000"/>
    <n v="124"/>
    <x v="1"/>
    <s v="US"/>
    <s v="USD"/>
    <n v="1454370941"/>
    <n v="1449186941"/>
    <b v="0"/>
    <n v="3"/>
    <b v="0"/>
    <s v="technology/space exploration"/>
    <n v="9.920000000000001E-2"/>
    <n v="41.333333333333336"/>
    <x v="2"/>
    <s v="space exploration"/>
    <x v="209"/>
    <x v="2645"/>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674"/>
    <x v="2646"/>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4"/>
    <x v="2647"/>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1388"/>
    <x v="2648"/>
    <x v="3"/>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834"/>
    <x v="2649"/>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499"/>
    <x v="2650"/>
    <x v="0"/>
  </r>
  <r>
    <n v="2655"/>
    <s v="Balloons (Canceled)"/>
    <s v="Thank you for your support!"/>
    <n v="15000"/>
    <n v="3155"/>
    <x v="1"/>
    <s v="US"/>
    <s v="USD"/>
    <n v="1455048000"/>
    <n v="1452631647"/>
    <b v="0"/>
    <n v="43"/>
    <b v="0"/>
    <s v="technology/space exploration"/>
    <n v="21.033333333333335"/>
    <n v="73.372093023255815"/>
    <x v="2"/>
    <s v="space exploration"/>
    <x v="1305"/>
    <x v="2651"/>
    <x v="2"/>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173"/>
    <x v="2652"/>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1422"/>
    <x v="2653"/>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1422"/>
    <x v="2654"/>
    <x v="2"/>
  </r>
  <r>
    <n v="2659"/>
    <s v="test (Canceled)"/>
    <s v="test"/>
    <n v="49000"/>
    <n v="1333"/>
    <x v="1"/>
    <s v="US"/>
    <s v="USD"/>
    <n v="1429321210"/>
    <n v="1426729210"/>
    <b v="0"/>
    <n v="10"/>
    <b v="0"/>
    <s v="technology/space exploration"/>
    <n v="2.7204081632653061"/>
    <n v="133.30000000000001"/>
    <x v="2"/>
    <s v="space exploration"/>
    <x v="1161"/>
    <x v="2655"/>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423"/>
    <x v="2656"/>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1423"/>
    <x v="2657"/>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313"/>
    <x v="2658"/>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857"/>
    <x v="2659"/>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1424"/>
    <x v="266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1425"/>
    <x v="2661"/>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193"/>
    <x v="2662"/>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474"/>
    <x v="2663"/>
    <x v="2"/>
  </r>
  <r>
    <n v="2668"/>
    <s v="UOttawa Makermobile"/>
    <s v="Creativity on the go! |_x000a_CrÃ©ativitÃ© en mouvement !"/>
    <n v="1000"/>
    <n v="1707"/>
    <x v="0"/>
    <s v="CA"/>
    <s v="CAD"/>
    <n v="1447079520"/>
    <n v="1443449265"/>
    <b v="0"/>
    <n v="28"/>
    <b v="1"/>
    <s v="technology/makerspaces"/>
    <n v="170.70000000000002"/>
    <n v="60.964285714285715"/>
    <x v="2"/>
    <s v="makerspaces"/>
    <x v="373"/>
    <x v="2664"/>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453"/>
    <x v="2665"/>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1148"/>
    <x v="2666"/>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493"/>
    <x v="2667"/>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1142"/>
    <x v="2668"/>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1119"/>
    <x v="2669"/>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872"/>
    <x v="267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673"/>
    <x v="2671"/>
    <x v="3"/>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465"/>
    <x v="2672"/>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154"/>
    <x v="267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522"/>
    <x v="2674"/>
    <x v="0"/>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36"/>
    <x v="2675"/>
    <x v="0"/>
  </r>
  <r>
    <n v="2680"/>
    <s v="iHeart Pillow"/>
    <s v="iHeartPillow, Connecting loved ones"/>
    <n v="32000"/>
    <n v="276"/>
    <x v="2"/>
    <s v="ES"/>
    <s v="EUR"/>
    <n v="1459915491"/>
    <n v="1457327091"/>
    <b v="0"/>
    <n v="4"/>
    <b v="0"/>
    <s v="technology/makerspaces"/>
    <n v="0.86250000000000004"/>
    <n v="69"/>
    <x v="2"/>
    <s v="makerspaces"/>
    <x v="1426"/>
    <x v="2676"/>
    <x v="2"/>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946"/>
    <x v="2677"/>
    <x v="3"/>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46"/>
    <x v="2678"/>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869"/>
    <x v="2679"/>
    <x v="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1148"/>
    <x v="2680"/>
    <x v="3"/>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1308"/>
    <x v="2681"/>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1036"/>
    <x v="2682"/>
    <x v="3"/>
  </r>
  <r>
    <n v="2687"/>
    <s v="Munch Wagon"/>
    <s v="Your American Pizzas, Wings, Stuffed Gouda Burger, Sweet &amp; Russet Potato Fries served on a food Truck!!"/>
    <n v="15000"/>
    <n v="0"/>
    <x v="2"/>
    <s v="US"/>
    <s v="USD"/>
    <n v="1435591318"/>
    <n v="1432999318"/>
    <b v="0"/>
    <n v="0"/>
    <b v="0"/>
    <s v="food/food trucks"/>
    <n v="0"/>
    <n v="0"/>
    <x v="7"/>
    <s v="food trucks"/>
    <x v="860"/>
    <x v="2683"/>
    <x v="0"/>
  </r>
  <r>
    <n v="2688"/>
    <s v="Mac N Cheez Food Truck"/>
    <s v="The amazing gourmet Mac N Cheez Food Truck Campaigne!"/>
    <n v="50000"/>
    <n v="74"/>
    <x v="2"/>
    <s v="US"/>
    <s v="USD"/>
    <n v="1424746800"/>
    <n v="1422067870"/>
    <b v="0"/>
    <n v="14"/>
    <b v="0"/>
    <s v="food/food trucks"/>
    <n v="0.14799999999999999"/>
    <n v="5.2857142857142856"/>
    <x v="7"/>
    <s v="food trucks"/>
    <x v="863"/>
    <x v="2684"/>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1422"/>
    <x v="2685"/>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1427"/>
    <x v="2686"/>
    <x v="0"/>
  </r>
  <r>
    <n v="2691"/>
    <s v="Cook"/>
    <s v="A Great New local Food Truck serving up ethnic fusion inspired eats in Ottawa."/>
    <n v="65000"/>
    <n v="35"/>
    <x v="2"/>
    <s v="CA"/>
    <s v="CAD"/>
    <n v="1431278557"/>
    <n v="1427390557"/>
    <b v="0"/>
    <n v="2"/>
    <b v="0"/>
    <s v="food/food trucks"/>
    <n v="5.3846153846153842E-2"/>
    <n v="17.5"/>
    <x v="7"/>
    <s v="food trucks"/>
    <x v="55"/>
    <x v="2687"/>
    <x v="0"/>
  </r>
  <r>
    <n v="2692"/>
    <s v="&quot;Sami j's Food Truck&quot;"/>
    <s v="Our food truck will bring you -_x000a_                       Fast, Fresh, Food -_x000a_                            Throughout the Omaha area"/>
    <n v="3500"/>
    <n v="25"/>
    <x v="2"/>
    <s v="US"/>
    <s v="USD"/>
    <n v="1427266860"/>
    <n v="1424678460"/>
    <b v="0"/>
    <n v="1"/>
    <b v="0"/>
    <s v="food/food trucks"/>
    <n v="0.7142857142857143"/>
    <n v="25"/>
    <x v="7"/>
    <s v="food trucks"/>
    <x v="297"/>
    <x v="2688"/>
    <x v="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1087"/>
    <x v="2689"/>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548"/>
    <x v="2690"/>
    <x v="3"/>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140"/>
    <x v="2691"/>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1027"/>
    <x v="2692"/>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135"/>
    <x v="2693"/>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1428"/>
    <x v="2694"/>
    <x v="3"/>
  </r>
  <r>
    <n v="2699"/>
    <s v="my bakery truck"/>
    <s v="Hi, I want make my first bakery. Food truck was great, but I not have a car licence. So, help me to be my dream!"/>
    <n v="2"/>
    <n v="0"/>
    <x v="2"/>
    <s v="CA"/>
    <s v="CAD"/>
    <n v="1407533463"/>
    <n v="1404941463"/>
    <b v="0"/>
    <n v="0"/>
    <b v="0"/>
    <s v="food/food trucks"/>
    <n v="0"/>
    <n v="0"/>
    <x v="7"/>
    <s v="food trucks"/>
    <x v="600"/>
    <x v="2695"/>
    <x v="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1259"/>
    <x v="2696"/>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1108"/>
    <x v="2697"/>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1113"/>
    <x v="2698"/>
    <x v="1"/>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1028"/>
    <x v="2699"/>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1110"/>
    <x v="2700"/>
    <x v="1"/>
  </r>
  <r>
    <n v="2705"/>
    <s v="Fischer Theatre Marquee"/>
    <s v="Help light the lights at the historic Fischer Theatre in Danville, IL."/>
    <n v="16500"/>
    <n v="1739"/>
    <x v="3"/>
    <s v="US"/>
    <s v="USD"/>
    <n v="1490389158"/>
    <n v="1486504758"/>
    <b v="0"/>
    <n v="8"/>
    <b v="0"/>
    <s v="theater/spaces"/>
    <n v="10.539393939393939"/>
    <n v="217.375"/>
    <x v="1"/>
    <s v="spaces"/>
    <x v="1102"/>
    <x v="2701"/>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178"/>
    <x v="2702"/>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1429"/>
    <x v="2703"/>
    <x v="4"/>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1430"/>
    <x v="2704"/>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773"/>
    <x v="2705"/>
    <x v="2"/>
  </r>
  <r>
    <n v="2710"/>
    <s v="House of Yes"/>
    <s v="Building Brooklyn's own creative venue for circus, theater and events of all types."/>
    <n v="60000"/>
    <n v="92340.21"/>
    <x v="0"/>
    <s v="US"/>
    <s v="USD"/>
    <n v="1407549600"/>
    <n v="1404797428"/>
    <b v="1"/>
    <n v="1088"/>
    <b v="1"/>
    <s v="theater/spaces"/>
    <n v="153.90035000000003"/>
    <n v="84.871516544117654"/>
    <x v="1"/>
    <s v="spaces"/>
    <x v="3"/>
    <x v="2706"/>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327"/>
    <x v="2707"/>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1431"/>
    <x v="2708"/>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1321"/>
    <x v="2709"/>
    <x v="0"/>
  </r>
  <r>
    <n v="2714"/>
    <s v="The Crane Theater"/>
    <s v="The Crane will be the new home for independent theater in Northeast Minneapolis"/>
    <n v="25000"/>
    <n v="29089"/>
    <x v="0"/>
    <s v="US"/>
    <s v="USD"/>
    <n v="1476486000"/>
    <n v="1474040596"/>
    <b v="1"/>
    <n v="305"/>
    <b v="1"/>
    <s v="theater/spaces"/>
    <n v="116.35599999999999"/>
    <n v="95.373770491803285"/>
    <x v="1"/>
    <s v="spaces"/>
    <x v="1432"/>
    <x v="271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937"/>
    <x v="2711"/>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186"/>
    <x v="2712"/>
    <x v="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322"/>
    <x v="2713"/>
    <x v="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1286"/>
    <x v="2714"/>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351"/>
    <x v="2715"/>
    <x v="2"/>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1349"/>
    <x v="2716"/>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1433"/>
    <x v="2717"/>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964"/>
    <x v="2718"/>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432"/>
    <x v="2719"/>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543"/>
    <x v="2720"/>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743"/>
    <x v="2721"/>
    <x v="1"/>
  </r>
  <r>
    <n v="2726"/>
    <s v="Krimston TWO - Dual SIM case for iPhone"/>
    <s v="Krimston TWO: iPhone Dual SIM Case"/>
    <n v="100000"/>
    <n v="105745"/>
    <x v="0"/>
    <s v="US"/>
    <s v="USD"/>
    <n v="1461333311"/>
    <n v="1458741311"/>
    <b v="0"/>
    <n v="404"/>
    <b v="1"/>
    <s v="technology/hardware"/>
    <n v="105.745"/>
    <n v="261.74504950495049"/>
    <x v="2"/>
    <s v="hardware"/>
    <x v="678"/>
    <x v="2722"/>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532"/>
    <x v="2723"/>
    <x v="0"/>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52"/>
    <x v="2724"/>
    <x v="0"/>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1117"/>
    <x v="2725"/>
    <x v="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1241"/>
    <x v="2726"/>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1434"/>
    <x v="2727"/>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1045"/>
    <x v="2728"/>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794"/>
    <x v="2729"/>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943"/>
    <x v="273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1435"/>
    <x v="2731"/>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842"/>
    <x v="2732"/>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45"/>
    <x v="2733"/>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761"/>
    <x v="273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51"/>
    <x v="2735"/>
    <x v="3"/>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794"/>
    <x v="2736"/>
    <x v="0"/>
  </r>
  <r>
    <n v="2741"/>
    <s v="Mrs. Brown and Her Lost Puppy."/>
    <s v="Help me publish my 1st children's book as an aspiring author!"/>
    <n v="8000"/>
    <n v="35"/>
    <x v="2"/>
    <s v="US"/>
    <s v="USD"/>
    <n v="1413770820"/>
    <n v="1412005602"/>
    <b v="0"/>
    <n v="4"/>
    <b v="0"/>
    <s v="publishing/children's books"/>
    <n v="0.43750000000000006"/>
    <n v="8.75"/>
    <x v="3"/>
    <s v="children's books"/>
    <x v="179"/>
    <x v="2737"/>
    <x v="3"/>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1436"/>
    <x v="2738"/>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494"/>
    <x v="2739"/>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724"/>
    <x v="2740"/>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1437"/>
    <x v="2741"/>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457"/>
    <x v="2742"/>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1437"/>
    <x v="2743"/>
    <x v="5"/>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315"/>
    <x v="2744"/>
    <x v="2"/>
  </r>
  <r>
    <n v="2749"/>
    <s v="A Tree is a Tree, no matter what you see.  CHILDREN'S BOOK"/>
    <s v="Self-publishing my children's book."/>
    <n v="10000"/>
    <n v="110"/>
    <x v="2"/>
    <s v="US"/>
    <s v="USD"/>
    <n v="1428171037"/>
    <n v="1425582637"/>
    <b v="0"/>
    <n v="2"/>
    <b v="0"/>
    <s v="publishing/children's books"/>
    <n v="1.0999999999999999"/>
    <n v="55"/>
    <x v="3"/>
    <s v="children's books"/>
    <x v="35"/>
    <x v="2745"/>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335"/>
    <x v="2746"/>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1438"/>
    <x v="2747"/>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1439"/>
    <x v="2748"/>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1440"/>
    <x v="2749"/>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371"/>
    <x v="2750"/>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162"/>
    <x v="2751"/>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431"/>
    <x v="2752"/>
    <x v="4"/>
  </r>
  <r>
    <n v="2757"/>
    <s v="C is for Crooked"/>
    <s v="A children's letter book that Lampoons Hillary Clinton"/>
    <n v="1500"/>
    <n v="10"/>
    <x v="2"/>
    <s v="US"/>
    <s v="USD"/>
    <n v="1470498332"/>
    <n v="1469202332"/>
    <b v="0"/>
    <n v="2"/>
    <b v="0"/>
    <s v="publishing/children's books"/>
    <n v="0.66666666666666674"/>
    <n v="5"/>
    <x v="3"/>
    <s v="children's books"/>
    <x v="1311"/>
    <x v="2753"/>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565"/>
    <x v="2754"/>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982"/>
    <x v="2755"/>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1327"/>
    <x v="2756"/>
    <x v="4"/>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590"/>
    <x v="2757"/>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1149"/>
    <x v="2758"/>
    <x v="5"/>
  </r>
  <r>
    <n v="2763"/>
    <s v="My Christmas Star"/>
    <s v="How Santa finds childrens homes without getting lost by following certain stars."/>
    <n v="39400"/>
    <n v="90"/>
    <x v="2"/>
    <s v="US"/>
    <s v="USD"/>
    <n v="1369403684"/>
    <n v="1365515684"/>
    <b v="0"/>
    <n v="3"/>
    <b v="0"/>
    <s v="publishing/children's books"/>
    <n v="0.22842639593908631"/>
    <n v="30"/>
    <x v="3"/>
    <s v="children's books"/>
    <x v="1379"/>
    <x v="2759"/>
    <x v="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1436"/>
    <x v="276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1069"/>
    <x v="2761"/>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1441"/>
    <x v="2762"/>
    <x v="6"/>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951"/>
    <x v="2763"/>
    <x v="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1442"/>
    <x v="2764"/>
    <x v="5"/>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356"/>
    <x v="2765"/>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1443"/>
    <x v="2766"/>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1370"/>
    <x v="2767"/>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1444"/>
    <x v="2768"/>
    <x v="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535"/>
    <x v="2769"/>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735"/>
    <x v="2770"/>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17"/>
    <x v="2771"/>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1220"/>
    <x v="2772"/>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951"/>
    <x v="2773"/>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1310"/>
    <x v="2774"/>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515"/>
    <x v="2775"/>
    <x v="0"/>
  </r>
  <r>
    <n v="2780"/>
    <s v="Travel with baby"/>
    <s v="Turn the World with my kids, and then write a book with the advice for traveling with baby"/>
    <n v="100000"/>
    <n v="0"/>
    <x v="2"/>
    <s v="IT"/>
    <s v="EUR"/>
    <n v="1489142688"/>
    <n v="1486550688"/>
    <b v="0"/>
    <n v="0"/>
    <b v="0"/>
    <s v="publishing/children's books"/>
    <n v="0"/>
    <n v="0"/>
    <x v="3"/>
    <s v="children's books"/>
    <x v="808"/>
    <x v="2776"/>
    <x v="1"/>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973"/>
    <x v="2777"/>
    <x v="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1125"/>
    <x v="2778"/>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1343"/>
    <x v="2779"/>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1445"/>
    <x v="2780"/>
    <x v="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1207"/>
    <x v="2781"/>
    <x v="2"/>
  </r>
  <r>
    <n v="2786"/>
    <s v="Fierce"/>
    <s v="A heart-melting farce about sex, art and the lovelorn lay-abouts of London-town."/>
    <n v="2500"/>
    <n v="2946"/>
    <x v="0"/>
    <s v="GB"/>
    <s v="GBP"/>
    <n v="1404913180"/>
    <n v="1403703580"/>
    <b v="0"/>
    <n v="74"/>
    <b v="1"/>
    <s v="theater/plays"/>
    <n v="117.83999999999999"/>
    <n v="39.810810810810814"/>
    <x v="1"/>
    <s v="plays"/>
    <x v="574"/>
    <x v="2782"/>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14"/>
    <x v="2783"/>
    <x v="3"/>
  </r>
  <r>
    <n v="2788"/>
    <s v="ACT Underground Theatre, TLDC"/>
    <s v="MOVING FORWARD! WE HAVE REACHED GOAL BUT HAVE MORE TIME!! PLEASE CONSIDER PLEDGING."/>
    <n v="2000"/>
    <n v="2050"/>
    <x v="0"/>
    <s v="US"/>
    <s v="USD"/>
    <n v="1469811043"/>
    <n v="1467219043"/>
    <b v="0"/>
    <n v="20"/>
    <b v="1"/>
    <s v="theater/plays"/>
    <n v="102.49999999999999"/>
    <n v="102.5"/>
    <x v="1"/>
    <s v="plays"/>
    <x v="1446"/>
    <x v="2784"/>
    <x v="2"/>
  </r>
  <r>
    <n v="2789"/>
    <s v="The Adventurers Club"/>
    <s v="BNT's Biggest Adventure So Far: Our 2015 full length production!"/>
    <n v="3000"/>
    <n v="3035"/>
    <x v="0"/>
    <s v="US"/>
    <s v="USD"/>
    <n v="1426132800"/>
    <n v="1424477934"/>
    <b v="0"/>
    <n v="24"/>
    <b v="1"/>
    <s v="theater/plays"/>
    <n v="101.16666666666667"/>
    <n v="126.45833333333333"/>
    <x v="1"/>
    <s v="plays"/>
    <x v="499"/>
    <x v="2785"/>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796"/>
    <x v="2786"/>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384"/>
    <x v="2787"/>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865"/>
    <x v="2788"/>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0"/>
    <x v="2789"/>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194"/>
    <x v="2790"/>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327"/>
    <x v="2791"/>
    <x v="3"/>
  </r>
  <r>
    <n v="2796"/>
    <s v="Fishcakes"/>
    <s v="Fishcakes is a piece of new writing for the Camden Fringe that explores a story of love, loss, and all the â€˜little things'."/>
    <n v="800"/>
    <n v="924"/>
    <x v="0"/>
    <s v="GB"/>
    <s v="GBP"/>
    <n v="1404564028"/>
    <n v="1401972028"/>
    <b v="0"/>
    <n v="21"/>
    <b v="1"/>
    <s v="theater/plays"/>
    <n v="115.5"/>
    <n v="44"/>
    <x v="1"/>
    <s v="plays"/>
    <x v="1412"/>
    <x v="2792"/>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1447"/>
    <x v="2793"/>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1448"/>
    <x v="2794"/>
    <x v="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300"/>
    <x v="2795"/>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1025"/>
    <x v="2796"/>
    <x v="3"/>
  </r>
  <r>
    <n v="2801"/>
    <s v="A Dream Play"/>
    <s v="Arise Theatre Company's production of August Strindberg's expressionist masterpiece 'A Dream Play'."/>
    <n v="500"/>
    <n v="666"/>
    <x v="0"/>
    <s v="AU"/>
    <s v="AUD"/>
    <n v="1412938800"/>
    <n v="1411019409"/>
    <b v="0"/>
    <n v="13"/>
    <b v="1"/>
    <s v="theater/plays"/>
    <n v="133.20000000000002"/>
    <n v="51.230769230769234"/>
    <x v="1"/>
    <s v="plays"/>
    <x v="159"/>
    <x v="2797"/>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458"/>
    <x v="2798"/>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462"/>
    <x v="2799"/>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1449"/>
    <x v="280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1031"/>
    <x v="2801"/>
    <x v="0"/>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1038"/>
    <x v="2802"/>
    <x v="0"/>
  </r>
  <r>
    <n v="2807"/>
    <s v="The Commission Theatre Co."/>
    <s v="Bringing Shakespeare back to the Playwrights"/>
    <n v="5000"/>
    <n v="6300"/>
    <x v="0"/>
    <s v="US"/>
    <s v="USD"/>
    <n v="1435611438"/>
    <n v="1433019438"/>
    <b v="0"/>
    <n v="93"/>
    <b v="1"/>
    <s v="theater/plays"/>
    <n v="126"/>
    <n v="67.741935483870961"/>
    <x v="1"/>
    <s v="plays"/>
    <x v="860"/>
    <x v="2803"/>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760"/>
    <x v="2804"/>
    <x v="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942"/>
    <x v="2805"/>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1450"/>
    <x v="2806"/>
    <x v="3"/>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858"/>
    <x v="2807"/>
    <x v="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1451"/>
    <x v="2808"/>
    <x v="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1452"/>
    <x v="2809"/>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1343"/>
    <x v="2810"/>
    <x v="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304"/>
    <x v="2811"/>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949"/>
    <x v="2812"/>
    <x v="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185"/>
    <x v="2813"/>
    <x v="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624"/>
    <x v="2814"/>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991"/>
    <x v="2815"/>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1453"/>
    <x v="2816"/>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1072"/>
    <x v="2817"/>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754"/>
    <x v="2818"/>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197"/>
    <x v="2819"/>
    <x v="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1220"/>
    <x v="282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1424"/>
    <x v="2821"/>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866"/>
    <x v="2822"/>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1454"/>
    <x v="2823"/>
    <x v="2"/>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1455"/>
    <x v="2824"/>
    <x v="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1357"/>
    <x v="2825"/>
    <x v="2"/>
  </r>
  <r>
    <n v="2830"/>
    <s v="Nakhtik and Avalon"/>
    <s v="Avalon is a new South African Township play and Nakhtik is a  danced political lecture."/>
    <n v="3000"/>
    <n v="3000"/>
    <x v="0"/>
    <s v="US"/>
    <s v="USD"/>
    <n v="1399867140"/>
    <n v="1398802148"/>
    <b v="0"/>
    <n v="11"/>
    <b v="1"/>
    <s v="theater/plays"/>
    <n v="100"/>
    <n v="272.72727272727275"/>
    <x v="1"/>
    <s v="plays"/>
    <x v="1450"/>
    <x v="2826"/>
    <x v="3"/>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153"/>
    <x v="2827"/>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138"/>
    <x v="2828"/>
    <x v="3"/>
  </r>
  <r>
    <n v="2833"/>
    <s v="Star Man Rocket Man"/>
    <s v="A new play about exploring outer space"/>
    <n v="2700"/>
    <n v="2923"/>
    <x v="0"/>
    <s v="US"/>
    <s v="USD"/>
    <n v="1444528800"/>
    <n v="1442804633"/>
    <b v="0"/>
    <n v="35"/>
    <b v="1"/>
    <s v="theater/plays"/>
    <n v="108.25925925925925"/>
    <n v="83.51428571428572"/>
    <x v="1"/>
    <s v="plays"/>
    <x v="1174"/>
    <x v="2829"/>
    <x v="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609"/>
    <x v="2830"/>
    <x v="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948"/>
    <x v="2831"/>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936"/>
    <x v="2832"/>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1456"/>
    <x v="2833"/>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9"/>
    <x v="2834"/>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1457"/>
    <x v="2835"/>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1342"/>
    <x v="2836"/>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83"/>
    <x v="283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1458"/>
    <x v="2838"/>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456"/>
    <x v="2839"/>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122"/>
    <x v="284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514"/>
    <x v="2841"/>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530"/>
    <x v="2842"/>
    <x v="0"/>
  </r>
  <r>
    <n v="2847"/>
    <s v="COLOR ME"/>
    <s v="Dark secrets come to light when Mariah meets Stella. They find a way to face the south's largest elephant in the room: RACISM."/>
    <n v="2000"/>
    <n v="0"/>
    <x v="2"/>
    <s v="US"/>
    <s v="USD"/>
    <n v="1464031265"/>
    <n v="1458847265"/>
    <b v="0"/>
    <n v="0"/>
    <b v="0"/>
    <s v="theater/plays"/>
    <n v="0"/>
    <n v="0"/>
    <x v="1"/>
    <s v="plays"/>
    <x v="851"/>
    <x v="2843"/>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871"/>
    <x v="2844"/>
    <x v="0"/>
  </r>
  <r>
    <n v="2849"/>
    <s v="100, Acre Wood"/>
    <s v="NonSens!cal tackles the struggles of four people with mental health issues/disorders inspired by A.A Milne's Winnie the Pooh"/>
    <n v="500"/>
    <n v="5"/>
    <x v="2"/>
    <s v="GB"/>
    <s v="GBP"/>
    <n v="1461406600"/>
    <n v="1458814600"/>
    <b v="0"/>
    <n v="1"/>
    <b v="0"/>
    <s v="theater/plays"/>
    <n v="1"/>
    <n v="5"/>
    <x v="1"/>
    <s v="plays"/>
    <x v="851"/>
    <x v="2845"/>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584"/>
    <x v="2846"/>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992"/>
    <x v="2847"/>
    <x v="2"/>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327"/>
    <x v="2848"/>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62"/>
    <x v="2849"/>
    <x v="3"/>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310"/>
    <x v="2850"/>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1459"/>
    <x v="2851"/>
    <x v="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06"/>
    <x v="2852"/>
    <x v="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580"/>
    <x v="2853"/>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786"/>
    <x v="2854"/>
    <x v="3"/>
  </r>
  <r>
    <n v="2859"/>
    <s v="Grover Theatre Company (GTC)"/>
    <s v="A theatre company that will create works to inspire young people and get everyone involved."/>
    <n v="2000"/>
    <n v="35"/>
    <x v="2"/>
    <s v="AU"/>
    <s v="AUD"/>
    <n v="1444984904"/>
    <n v="1439800904"/>
    <b v="0"/>
    <n v="1"/>
    <b v="0"/>
    <s v="theater/plays"/>
    <n v="1.7500000000000002"/>
    <n v="35"/>
    <x v="1"/>
    <s v="plays"/>
    <x v="1403"/>
    <x v="2855"/>
    <x v="0"/>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750"/>
    <x v="2856"/>
    <x v="2"/>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938"/>
    <x v="2857"/>
    <x v="0"/>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1458"/>
    <x v="2858"/>
    <x v="3"/>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526"/>
    <x v="2859"/>
    <x v="3"/>
  </r>
  <r>
    <n v="2864"/>
    <s v="'Haunting Julia' by Alan Ayckbourn"/>
    <s v="Accessible, original theatre for all!"/>
    <n v="2500"/>
    <n v="40"/>
    <x v="2"/>
    <s v="GB"/>
    <s v="GBP"/>
    <n v="1437139080"/>
    <n v="1434552207"/>
    <b v="0"/>
    <n v="3"/>
    <b v="0"/>
    <s v="theater/plays"/>
    <n v="1.6"/>
    <n v="13.333333333333334"/>
    <x v="1"/>
    <s v="plays"/>
    <x v="951"/>
    <x v="286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16"/>
    <x v="2861"/>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1129"/>
    <x v="2862"/>
    <x v="2"/>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1460"/>
    <x v="2863"/>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1395"/>
    <x v="286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1461"/>
    <x v="2865"/>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356"/>
    <x v="2866"/>
    <x v="3"/>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561"/>
    <x v="2867"/>
    <x v="3"/>
  </r>
  <r>
    <n v="2872"/>
    <s v="Loud Arts"/>
    <s v="Local Theatre group in Loudoun County, Virginia. Looking for funds to start producing shows!"/>
    <n v="3000"/>
    <n v="0"/>
    <x v="2"/>
    <s v="US"/>
    <s v="USD"/>
    <n v="1434768438"/>
    <n v="1429584438"/>
    <b v="0"/>
    <n v="0"/>
    <b v="0"/>
    <s v="theater/plays"/>
    <n v="0"/>
    <n v="0"/>
    <x v="1"/>
    <s v="plays"/>
    <x v="121"/>
    <x v="286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823"/>
    <x v="2869"/>
    <x v="3"/>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1462"/>
    <x v="2870"/>
    <x v="2"/>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1463"/>
    <x v="2871"/>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153"/>
    <x v="2872"/>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1464"/>
    <x v="2873"/>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684"/>
    <x v="2874"/>
    <x v="0"/>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1465"/>
    <x v="2875"/>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458"/>
    <x v="2876"/>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1466"/>
    <x v="2877"/>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31"/>
    <x v="287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339"/>
    <x v="2879"/>
    <x v="2"/>
  </r>
  <r>
    <n v="2884"/>
    <s v="The Lizard King, a play by Jay Jeff Jones"/>
    <s v="Come explore the dream world of Jim Morrison, rock singer, mystic, poet, shaman."/>
    <n v="45000"/>
    <n v="185"/>
    <x v="2"/>
    <s v="US"/>
    <s v="USD"/>
    <n v="1417800435"/>
    <n v="1415208435"/>
    <b v="0"/>
    <n v="4"/>
    <b v="0"/>
    <s v="theater/plays"/>
    <n v="0.41111111111111115"/>
    <n v="46.25"/>
    <x v="1"/>
    <s v="plays"/>
    <x v="1025"/>
    <x v="2880"/>
    <x v="3"/>
  </r>
  <r>
    <n v="2885"/>
    <s v="The Wedding"/>
    <s v="An historic and proud work of Polish nationalistic literature performed on stage."/>
    <n v="400"/>
    <n v="130"/>
    <x v="2"/>
    <s v="US"/>
    <s v="USD"/>
    <n v="1426294201"/>
    <n v="1423705801"/>
    <b v="0"/>
    <n v="5"/>
    <b v="0"/>
    <s v="theater/plays"/>
    <n v="32.5"/>
    <n v="26"/>
    <x v="1"/>
    <s v="plays"/>
    <x v="303"/>
    <x v="288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311"/>
    <x v="2882"/>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1408"/>
    <x v="2883"/>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553"/>
    <x v="2884"/>
    <x v="3"/>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457"/>
    <x v="2885"/>
    <x v="3"/>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526"/>
    <x v="2886"/>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320"/>
    <x v="2887"/>
    <x v="2"/>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18"/>
    <x v="2888"/>
    <x v="3"/>
  </r>
  <r>
    <n v="2893"/>
    <s v="REDISCOVERING KIA THE PLAY"/>
    <s v="Fundraising for REDISCOVERING KIA THE PLAY"/>
    <n v="5000"/>
    <n v="25"/>
    <x v="2"/>
    <s v="US"/>
    <s v="USD"/>
    <n v="1420768800"/>
    <n v="1415644395"/>
    <b v="0"/>
    <n v="2"/>
    <b v="0"/>
    <s v="theater/plays"/>
    <n v="0.5"/>
    <n v="12.5"/>
    <x v="1"/>
    <s v="plays"/>
    <x v="1420"/>
    <x v="2889"/>
    <x v="3"/>
  </r>
  <r>
    <n v="2894"/>
    <s v="How Could You Do This To Me (The Stage Play)"/>
    <s v="This Is A Story About A Woman A Man And A Woman"/>
    <n v="50000"/>
    <n v="0"/>
    <x v="2"/>
    <s v="US"/>
    <s v="USD"/>
    <n v="1428100815"/>
    <n v="1422920415"/>
    <b v="0"/>
    <n v="0"/>
    <b v="0"/>
    <s v="theater/plays"/>
    <n v="0"/>
    <n v="0"/>
    <x v="1"/>
    <s v="plays"/>
    <x v="1178"/>
    <x v="2890"/>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1467"/>
    <x v="2891"/>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1468"/>
    <x v="2892"/>
    <x v="2"/>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987"/>
    <x v="2893"/>
    <x v="0"/>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98"/>
    <x v="2894"/>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152"/>
    <x v="2895"/>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448"/>
    <x v="2896"/>
    <x v="3"/>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1346"/>
    <x v="2897"/>
    <x v="3"/>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1469"/>
    <x v="2898"/>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01"/>
    <x v="2899"/>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583"/>
    <x v="2900"/>
    <x v="3"/>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498"/>
    <x v="2901"/>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543"/>
    <x v="2902"/>
    <x v="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746"/>
    <x v="2903"/>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1226"/>
    <x v="2904"/>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1470"/>
    <x v="2905"/>
    <x v="3"/>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396"/>
    <x v="2906"/>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986"/>
    <x v="2907"/>
    <x v="0"/>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1471"/>
    <x v="2908"/>
    <x v="0"/>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3"/>
    <x v="2909"/>
    <x v="3"/>
  </r>
  <r>
    <n v="2914"/>
    <s v="Hercules the Panto"/>
    <s v="Hercules must complete four challenges in order to meet the father he never knew"/>
    <n v="25000"/>
    <n v="1"/>
    <x v="2"/>
    <s v="GB"/>
    <s v="GBP"/>
    <n v="1426365994"/>
    <n v="1421185594"/>
    <b v="0"/>
    <n v="1"/>
    <b v="0"/>
    <s v="theater/plays"/>
    <n v="4.0000000000000001E-3"/>
    <n v="1"/>
    <x v="1"/>
    <s v="plays"/>
    <x v="1049"/>
    <x v="2910"/>
    <x v="0"/>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320"/>
    <x v="2911"/>
    <x v="2"/>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1472"/>
    <x v="2912"/>
    <x v="3"/>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1473"/>
    <x v="2913"/>
    <x v="0"/>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8"/>
    <x v="2914"/>
    <x v="0"/>
  </r>
  <r>
    <n v="2919"/>
    <s v="While the Stars Fall"/>
    <s v="A full staged reading of a new play about a boy who learns how to be happy from the most unexpected person."/>
    <n v="600"/>
    <n v="51"/>
    <x v="2"/>
    <s v="US"/>
    <s v="USD"/>
    <n v="1407250329"/>
    <n v="1404658329"/>
    <b v="0"/>
    <n v="6"/>
    <b v="0"/>
    <s v="theater/plays"/>
    <n v="8.5"/>
    <n v="8.5"/>
    <x v="1"/>
    <s v="plays"/>
    <x v="1474"/>
    <x v="2915"/>
    <x v="3"/>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7"/>
    <x v="2916"/>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548"/>
    <x v="2917"/>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3"/>
    <x v="2918"/>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562"/>
    <x v="2919"/>
    <x v="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1343"/>
    <x v="292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371"/>
    <x v="2921"/>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794"/>
    <x v="2922"/>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1023"/>
    <x v="2923"/>
    <x v="3"/>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1047"/>
    <x v="2924"/>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343"/>
    <x v="2925"/>
    <x v="3"/>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302"/>
    <x v="2926"/>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1434"/>
    <x v="2927"/>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387"/>
    <x v="2928"/>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1357"/>
    <x v="2929"/>
    <x v="2"/>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827"/>
    <x v="2930"/>
    <x v="3"/>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971"/>
    <x v="2931"/>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1119"/>
    <x v="2932"/>
    <x v="3"/>
  </r>
  <r>
    <n v="2937"/>
    <s v="UCAS"/>
    <s v="UCAS is a new British musical premiering at the Edinburgh Fringe Festival 2014."/>
    <n v="1500"/>
    <n v="2000"/>
    <x v="0"/>
    <s v="GB"/>
    <s v="GBP"/>
    <n v="1405249113"/>
    <n v="1402657113"/>
    <b v="0"/>
    <n v="55"/>
    <b v="1"/>
    <s v="theater/musical"/>
    <n v="133.33333333333331"/>
    <n v="36.363636363636367"/>
    <x v="1"/>
    <s v="musical"/>
    <x v="534"/>
    <x v="2933"/>
    <x v="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1475"/>
    <x v="29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826"/>
    <x v="2935"/>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1346"/>
    <x v="2936"/>
    <x v="3"/>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869"/>
    <x v="2937"/>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1476"/>
    <x v="2938"/>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1406"/>
    <x v="2939"/>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882"/>
    <x v="2940"/>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51"/>
    <x v="2941"/>
    <x v="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1477"/>
    <x v="294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446"/>
    <x v="2943"/>
    <x v="2"/>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3"/>
    <x v="2944"/>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318"/>
    <x v="2945"/>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1478"/>
    <x v="2946"/>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1434"/>
    <x v="2947"/>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125"/>
    <x v="2948"/>
    <x v="2"/>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186"/>
    <x v="2949"/>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531"/>
    <x v="2950"/>
    <x v="1"/>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968"/>
    <x v="2951"/>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1463"/>
    <x v="2952"/>
    <x v="2"/>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1479"/>
    <x v="2953"/>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04"/>
    <x v="2954"/>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1480"/>
    <x v="295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371"/>
    <x v="2956"/>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1308"/>
    <x v="2957"/>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391"/>
    <x v="2958"/>
    <x v="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462"/>
    <x v="2959"/>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411"/>
    <x v="296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1481"/>
    <x v="2961"/>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1403"/>
    <x v="2962"/>
    <x v="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1352"/>
    <x v="2963"/>
    <x v="0"/>
  </r>
  <r>
    <n v="2968"/>
    <s v="The Curse of the Babywoman @ FringeNYC"/>
    <s v="The Curse of the Babywoman is real â€” and it is coming to FringeNYC this August."/>
    <n v="3500"/>
    <n v="3710"/>
    <x v="0"/>
    <s v="US"/>
    <s v="USD"/>
    <n v="1471406340"/>
    <n v="1470227660"/>
    <b v="0"/>
    <n v="47"/>
    <b v="1"/>
    <s v="theater/plays"/>
    <n v="106"/>
    <n v="78.936170212765958"/>
    <x v="1"/>
    <s v="plays"/>
    <x v="315"/>
    <x v="2964"/>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3"/>
    <x v="2965"/>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1386"/>
    <x v="2966"/>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873"/>
    <x v="2967"/>
    <x v="3"/>
  </r>
  <r>
    <n v="2972"/>
    <s v="A Bad Plan"/>
    <s v="A group of artists. A mythical art piece. A harrowing quest. And some margaritas."/>
    <n v="2000"/>
    <n v="2107"/>
    <x v="0"/>
    <s v="US"/>
    <s v="USD"/>
    <n v="1480899600"/>
    <n v="1479609520"/>
    <b v="0"/>
    <n v="17"/>
    <b v="1"/>
    <s v="theater/plays"/>
    <n v="105.35000000000001"/>
    <n v="123.94117647058823"/>
    <x v="1"/>
    <s v="plays"/>
    <x v="1452"/>
    <x v="2968"/>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09"/>
    <x v="2969"/>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1145"/>
    <x v="297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979"/>
    <x v="2971"/>
    <x v="3"/>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334"/>
    <x v="297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1125"/>
    <x v="2973"/>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553"/>
    <x v="2974"/>
    <x v="3"/>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1350"/>
    <x v="2975"/>
    <x v="3"/>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1037"/>
    <x v="2976"/>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1482"/>
    <x v="2977"/>
    <x v="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1305"/>
    <x v="2978"/>
    <x v="2"/>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307"/>
    <x v="2979"/>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338"/>
    <x v="2980"/>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1235"/>
    <x v="2981"/>
    <x v="2"/>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1483"/>
    <x v="2982"/>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1129"/>
    <x v="2983"/>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1484"/>
    <x v="2984"/>
    <x v="2"/>
  </r>
  <r>
    <n v="2989"/>
    <s v="Let's Light Up The Gem!"/>
    <s v="Bring the movies back to Bethel, Maine."/>
    <n v="20000"/>
    <n v="35307"/>
    <x v="0"/>
    <s v="US"/>
    <s v="USD"/>
    <n v="1450673940"/>
    <n v="1448756962"/>
    <b v="0"/>
    <n v="364"/>
    <b v="1"/>
    <s v="theater/spaces"/>
    <n v="176.535"/>
    <n v="96.997252747252745"/>
    <x v="1"/>
    <s v="spaces"/>
    <x v="1485"/>
    <x v="2985"/>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09"/>
    <x v="2986"/>
    <x v="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757"/>
    <x v="2987"/>
    <x v="1"/>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981"/>
    <x v="2988"/>
    <x v="2"/>
  </r>
  <r>
    <n v="2993"/>
    <s v="TRUE WEST: Think, Dog! Productions"/>
    <s v="Help us build the Kitchen from Hell!"/>
    <n v="1000"/>
    <n v="1003"/>
    <x v="0"/>
    <s v="US"/>
    <s v="USD"/>
    <n v="1455998867"/>
    <n v="1453406867"/>
    <b v="0"/>
    <n v="22"/>
    <b v="1"/>
    <s v="theater/spaces"/>
    <n v="100.29999999999998"/>
    <n v="45.590909090909093"/>
    <x v="1"/>
    <s v="spaces"/>
    <x v="1486"/>
    <x v="2989"/>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831"/>
    <x v="2990"/>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461"/>
    <x v="2991"/>
    <x v="2"/>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558"/>
    <x v="2992"/>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6"/>
    <x v="2993"/>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1487"/>
    <x v="2994"/>
    <x v="3"/>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781"/>
    <x v="807"/>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459"/>
    <x v="2995"/>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468"/>
    <x v="2996"/>
    <x v="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1488"/>
    <x v="2997"/>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1489"/>
    <x v="2998"/>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26"/>
    <x v="2999"/>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975"/>
    <x v="3000"/>
    <x v="3"/>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1490"/>
    <x v="3001"/>
    <x v="3"/>
  </r>
  <r>
    <n v="3007"/>
    <s v="Bethlem"/>
    <s v="Consuite for 2015 CoreCon.  An adventure into insanity."/>
    <n v="600"/>
    <n v="1080"/>
    <x v="0"/>
    <s v="US"/>
    <s v="USD"/>
    <n v="1429938683"/>
    <n v="1428124283"/>
    <b v="0"/>
    <n v="20"/>
    <b v="1"/>
    <s v="theater/spaces"/>
    <n v="180"/>
    <n v="54"/>
    <x v="1"/>
    <s v="spaces"/>
    <x v="34"/>
    <x v="3002"/>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71"/>
    <x v="3003"/>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170"/>
    <x v="3004"/>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1491"/>
    <x v="3005"/>
    <x v="3"/>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1476"/>
    <x v="3006"/>
    <x v="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87"/>
    <x v="3007"/>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1492"/>
    <x v="3008"/>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85"/>
    <x v="3009"/>
    <x v="3"/>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241"/>
    <x v="301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127"/>
    <x v="3011"/>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3"/>
    <x v="3012"/>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23"/>
    <x v="3013"/>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1450"/>
    <x v="3014"/>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866"/>
    <x v="3015"/>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755"/>
    <x v="3016"/>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1287"/>
    <x v="3017"/>
    <x v="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529"/>
    <x v="3018"/>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1493"/>
    <x v="3019"/>
    <x v="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425"/>
    <x v="302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1105"/>
    <x v="3021"/>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1494"/>
    <x v="3022"/>
    <x v="0"/>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1477"/>
    <x v="3023"/>
    <x v="2"/>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46"/>
    <x v="3024"/>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1403"/>
    <x v="3025"/>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804"/>
    <x v="3026"/>
    <x v="2"/>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1372"/>
    <x v="3027"/>
    <x v="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945"/>
    <x v="3028"/>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1304"/>
    <x v="3029"/>
    <x v="2"/>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698"/>
    <x v="3030"/>
    <x v="4"/>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440"/>
    <x v="3031"/>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1495"/>
    <x v="3032"/>
    <x v="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758"/>
    <x v="3033"/>
    <x v="2"/>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1496"/>
    <x v="3034"/>
    <x v="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70"/>
    <x v="3035"/>
    <x v="0"/>
  </r>
  <r>
    <n v="3041"/>
    <s v="Lend a Hand in Our Home"/>
    <s v="Privet! Hello! Bon Jour! We are the Arlekin Players Theatre and we need a home."/>
    <n v="8300"/>
    <n v="9170"/>
    <x v="0"/>
    <s v="US"/>
    <s v="USD"/>
    <n v="1453323048"/>
    <n v="1450731048"/>
    <b v="0"/>
    <n v="95"/>
    <b v="1"/>
    <s v="theater/spaces"/>
    <n v="110.48192771084338"/>
    <n v="96.526315789473685"/>
    <x v="1"/>
    <s v="spaces"/>
    <x v="1465"/>
    <x v="3036"/>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1497"/>
    <x v="303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506"/>
    <x v="3038"/>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937"/>
    <x v="3039"/>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29"/>
    <x v="3040"/>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1498"/>
    <x v="3041"/>
    <x v="3"/>
  </r>
  <r>
    <n v="3047"/>
    <s v="Acting V Senior Showcase"/>
    <s v="Hi! We're the Graduating Seniors Acting V Seniors at Temple University! Welcome to our Kick starter Page!"/>
    <n v="500"/>
    <n v="745"/>
    <x v="0"/>
    <s v="US"/>
    <s v="USD"/>
    <n v="1461762960"/>
    <n v="1457999054"/>
    <b v="0"/>
    <n v="20"/>
    <b v="1"/>
    <s v="theater/spaces"/>
    <n v="149"/>
    <n v="37.25"/>
    <x v="1"/>
    <s v="spaces"/>
    <x v="1499"/>
    <x v="3042"/>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489"/>
    <x v="3043"/>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495"/>
    <x v="3044"/>
    <x v="0"/>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1463"/>
    <x v="3045"/>
    <x v="2"/>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1404"/>
    <x v="3046"/>
    <x v="1"/>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830"/>
    <x v="3047"/>
    <x v="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1498"/>
    <x v="3048"/>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863"/>
    <x v="3049"/>
    <x v="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1420"/>
    <x v="30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800"/>
    <x v="3051"/>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469"/>
    <x v="3052"/>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1118"/>
    <x v="3053"/>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600"/>
    <x v="3054"/>
    <x v="3"/>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1473"/>
    <x v="3055"/>
    <x v="0"/>
  </r>
  <r>
    <n v="3061"/>
    <s v="Help Save Parkway Cinemas!"/>
    <s v="Save a historic Local theater."/>
    <n v="1000000"/>
    <n v="0"/>
    <x v="2"/>
    <s v="US"/>
    <s v="USD"/>
    <n v="1407955748"/>
    <n v="1405363748"/>
    <b v="0"/>
    <n v="0"/>
    <b v="0"/>
    <s v="theater/spaces"/>
    <n v="0"/>
    <n v="0"/>
    <x v="1"/>
    <s v="spaces"/>
    <x v="155"/>
    <x v="3056"/>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188"/>
    <x v="3057"/>
    <x v="0"/>
  </r>
  <r>
    <n v="3063"/>
    <s v="Spec Haus"/>
    <s v="Members of the local Miami music scene are putting together a venue/creative space in Kendall!"/>
    <n v="3000"/>
    <n v="587"/>
    <x v="2"/>
    <s v="US"/>
    <s v="USD"/>
    <n v="1477174138"/>
    <n v="1474150138"/>
    <b v="0"/>
    <n v="23"/>
    <b v="0"/>
    <s v="theater/spaces"/>
    <n v="19.566666666666666"/>
    <n v="25.521739130434781"/>
    <x v="1"/>
    <s v="spaces"/>
    <x v="1500"/>
    <x v="3058"/>
    <x v="2"/>
  </r>
  <r>
    <n v="3064"/>
    <s v="Kickstart the Crossroads Community"/>
    <s v="An epicenter for connection, creation and expression of the community."/>
    <n v="75000"/>
    <n v="8471"/>
    <x v="2"/>
    <s v="US"/>
    <s v="USD"/>
    <n v="1448175540"/>
    <n v="1445483246"/>
    <b v="0"/>
    <n v="72"/>
    <b v="0"/>
    <s v="theater/spaces"/>
    <n v="11.294666666666666"/>
    <n v="117.65277777777777"/>
    <x v="1"/>
    <s v="spaces"/>
    <x v="877"/>
    <x v="3059"/>
    <x v="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1133"/>
    <x v="3060"/>
    <x v="3"/>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1501"/>
    <x v="3061"/>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619"/>
    <x v="3062"/>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229"/>
    <x v="3063"/>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1490"/>
    <x v="306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617"/>
    <x v="3065"/>
    <x v="2"/>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23"/>
    <x v="3066"/>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1419"/>
    <x v="3067"/>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10"/>
    <x v="3068"/>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876"/>
    <x v="3069"/>
    <x v="2"/>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1446"/>
    <x v="3070"/>
    <x v="2"/>
  </r>
  <r>
    <n v="3076"/>
    <s v="10,000 Hours"/>
    <s v="Helping female comedians get in their 10,000 Hours of practice!"/>
    <n v="10000"/>
    <n v="1506"/>
    <x v="2"/>
    <s v="US"/>
    <s v="USD"/>
    <n v="1444405123"/>
    <n v="1439221123"/>
    <b v="0"/>
    <n v="50"/>
    <b v="0"/>
    <s v="theater/spaces"/>
    <n v="15.06"/>
    <n v="30.12"/>
    <x v="1"/>
    <s v="spaces"/>
    <x v="619"/>
    <x v="3071"/>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1"/>
    <x v="3072"/>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1479"/>
    <x v="3073"/>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499"/>
    <x v="3074"/>
    <x v="0"/>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170"/>
    <x v="3075"/>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1345"/>
    <x v="3076"/>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1502"/>
    <x v="3077"/>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1457"/>
    <x v="3078"/>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544"/>
    <x v="3079"/>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1054"/>
    <x v="3080"/>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476"/>
    <x v="3081"/>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1292"/>
    <x v="3082"/>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1032"/>
    <x v="3083"/>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527"/>
    <x v="3084"/>
    <x v="2"/>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418"/>
    <x v="3085"/>
    <x v="0"/>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189"/>
    <x v="3086"/>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186"/>
    <x v="3087"/>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16"/>
    <x v="2806"/>
    <x v="3"/>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13"/>
    <x v="3088"/>
    <x v="0"/>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679"/>
    <x v="3089"/>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121"/>
    <x v="3090"/>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1432"/>
    <x v="3091"/>
    <x v="2"/>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1465"/>
    <x v="3092"/>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1305"/>
    <x v="3093"/>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1417"/>
    <x v="3094"/>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153"/>
    <x v="3095"/>
    <x v="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1212"/>
    <x v="3096"/>
    <x v="2"/>
  </r>
  <r>
    <n v="3103"/>
    <s v="Professional Venue for local artists!!"/>
    <s v="Creating a place for local artists to perform, at substantially less cost for them"/>
    <n v="4100"/>
    <n v="11"/>
    <x v="2"/>
    <s v="US"/>
    <s v="USD"/>
    <n v="1434080706"/>
    <n v="1428896706"/>
    <b v="0"/>
    <n v="2"/>
    <b v="0"/>
    <s v="theater/spaces"/>
    <n v="0.26829268292682928"/>
    <n v="5.5"/>
    <x v="1"/>
    <s v="spaces"/>
    <x v="205"/>
    <x v="3097"/>
    <x v="0"/>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1503"/>
    <x v="3098"/>
    <x v="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861"/>
    <x v="3099"/>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522"/>
    <x v="3100"/>
    <x v="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684"/>
    <x v="3101"/>
    <x v="0"/>
  </r>
  <r>
    <n v="3108"/>
    <s v="Funding a home for our Children's Theater"/>
    <s v="We need a permanent home for the theater!"/>
    <n v="50000"/>
    <n v="26"/>
    <x v="2"/>
    <s v="US"/>
    <s v="USD"/>
    <n v="1430234394"/>
    <n v="1425053994"/>
    <b v="0"/>
    <n v="2"/>
    <b v="0"/>
    <s v="theater/spaces"/>
    <n v="5.1999999999999998E-2"/>
    <n v="13"/>
    <x v="1"/>
    <s v="spaces"/>
    <x v="1504"/>
    <x v="3102"/>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907"/>
    <x v="3103"/>
    <x v="3"/>
  </r>
  <r>
    <n v="3110"/>
    <s v="Hip Justice Catmunity Center"/>
    <s v="Cat People Unite! It's time we get a space of our own to relax, socialize and learn! Join the Catmunity!"/>
    <n v="25000"/>
    <n v="10"/>
    <x v="2"/>
    <s v="US"/>
    <s v="USD"/>
    <n v="1487465119"/>
    <n v="1484009119"/>
    <b v="0"/>
    <n v="1"/>
    <b v="0"/>
    <s v="theater/spaces"/>
    <n v="0.04"/>
    <n v="10"/>
    <x v="1"/>
    <s v="spaces"/>
    <x v="1404"/>
    <x v="3104"/>
    <x v="1"/>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831"/>
    <x v="3105"/>
    <x v="3"/>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772"/>
    <x v="3106"/>
    <x v="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1161"/>
    <x v="3107"/>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907"/>
    <x v="3108"/>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53"/>
    <x v="3109"/>
    <x v="2"/>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1161"/>
    <x v="3110"/>
    <x v="0"/>
  </r>
  <r>
    <n v="3117"/>
    <s v="Cowes and The Sea"/>
    <s v="Performing Arts workshops, for young people aged 5 -16, exploring how the sea has shaped Cowes as a settlement."/>
    <n v="1000"/>
    <n v="1"/>
    <x v="2"/>
    <s v="GB"/>
    <s v="GBP"/>
    <n v="1464354720"/>
    <n v="1463648360"/>
    <b v="0"/>
    <n v="1"/>
    <b v="0"/>
    <s v="theater/spaces"/>
    <n v="0.1"/>
    <n v="1"/>
    <x v="1"/>
    <s v="spaces"/>
    <x v="862"/>
    <x v="3111"/>
    <x v="2"/>
  </r>
  <r>
    <n v="3118"/>
    <s v="Garden Eden, theatre, meeting, culture, music, art"/>
    <s v="a magical place for all kind of people, like a fairytaile in all colours"/>
    <n v="500000"/>
    <n v="1550"/>
    <x v="2"/>
    <s v="SE"/>
    <s v="SEK"/>
    <n v="1467473723"/>
    <n v="1465832123"/>
    <b v="0"/>
    <n v="2"/>
    <b v="0"/>
    <s v="theater/spaces"/>
    <n v="0.31"/>
    <n v="775"/>
    <x v="1"/>
    <s v="spaces"/>
    <x v="468"/>
    <x v="3112"/>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1342"/>
    <x v="3113"/>
    <x v="0"/>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1122"/>
    <x v="3114"/>
    <x v="2"/>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512"/>
    <x v="3115"/>
    <x v="3"/>
  </r>
  <r>
    <n v="3122"/>
    <s v="be back soon (Canceled)"/>
    <s v="cancelled until further notice"/>
    <n v="199"/>
    <n v="116"/>
    <x v="1"/>
    <s v="US"/>
    <s v="USD"/>
    <n v="1478733732"/>
    <n v="1478298132"/>
    <b v="0"/>
    <n v="2"/>
    <b v="0"/>
    <s v="theater/spaces"/>
    <n v="58.291457286432156"/>
    <n v="58"/>
    <x v="1"/>
    <s v="spaces"/>
    <x v="581"/>
    <x v="3116"/>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1460"/>
    <x v="3117"/>
    <x v="2"/>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190"/>
    <x v="3118"/>
    <x v="3"/>
  </r>
  <r>
    <n v="3125"/>
    <s v="N/A (Canceled)"/>
    <s v="N/A"/>
    <n v="1500000"/>
    <n v="0"/>
    <x v="1"/>
    <s v="US"/>
    <s v="USD"/>
    <n v="1452142672"/>
    <n v="1449550672"/>
    <b v="0"/>
    <n v="0"/>
    <b v="0"/>
    <s v="theater/spaces"/>
    <n v="0"/>
    <n v="0"/>
    <x v="1"/>
    <s v="spaces"/>
    <x v="480"/>
    <x v="3119"/>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792"/>
    <x v="3120"/>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869"/>
    <x v="3121"/>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781"/>
    <x v="3122"/>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1111"/>
    <x v="3123"/>
    <x v="1"/>
  </r>
  <r>
    <n v="3130"/>
    <s v="MEDEA | A New Vision"/>
    <s v="A shockingly relevant modern take on a 2,000-year-old tragedy that confronts current gender politics."/>
    <n v="10000"/>
    <n v="375"/>
    <x v="3"/>
    <s v="US"/>
    <s v="USD"/>
    <n v="1492145940"/>
    <n v="1489504916"/>
    <b v="0"/>
    <n v="4"/>
    <b v="0"/>
    <s v="theater/plays"/>
    <n v="3.75"/>
    <n v="93.75"/>
    <x v="1"/>
    <s v="plays"/>
    <x v="1104"/>
    <x v="3124"/>
    <x v="1"/>
  </r>
  <r>
    <n v="3131"/>
    <s v="SNAKE EYES"/>
    <s v="A Staged Reading of &quot;Snake Eyes,&quot; a new play by Alex Rafala"/>
    <n v="4100"/>
    <n v="645"/>
    <x v="3"/>
    <s v="US"/>
    <s v="USD"/>
    <n v="1491656045"/>
    <n v="1489067645"/>
    <b v="0"/>
    <n v="12"/>
    <b v="0"/>
    <s v="theater/plays"/>
    <n v="15.731707317073171"/>
    <n v="53.75"/>
    <x v="1"/>
    <s v="plays"/>
    <x v="1111"/>
    <x v="3125"/>
    <x v="1"/>
  </r>
  <r>
    <n v="3132"/>
    <s v="A Bite of a Snake Play"/>
    <s v="Smells Like Money, Drips Like Honey, Taste Like Mocha, Better Run AWAY"/>
    <n v="30000"/>
    <n v="10"/>
    <x v="3"/>
    <s v="US"/>
    <s v="USD"/>
    <n v="1492759460"/>
    <n v="1487579060"/>
    <b v="0"/>
    <n v="1"/>
    <b v="0"/>
    <s v="theater/plays"/>
    <n v="3.3333333333333333E-2"/>
    <n v="10"/>
    <x v="1"/>
    <s v="plays"/>
    <x v="1505"/>
    <x v="3126"/>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1106"/>
    <x v="3127"/>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1113"/>
    <x v="3128"/>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1114"/>
    <x v="3129"/>
    <x v="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1506"/>
    <x v="3130"/>
    <x v="1"/>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1340"/>
    <x v="3131"/>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1507"/>
    <x v="3132"/>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1048"/>
    <x v="3133"/>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1508"/>
    <x v="3134"/>
    <x v="1"/>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1113"/>
    <x v="3135"/>
    <x v="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1105"/>
    <x v="3136"/>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1104"/>
    <x v="3137"/>
    <x v="1"/>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1509"/>
    <x v="3138"/>
    <x v="1"/>
  </r>
  <r>
    <n v="3145"/>
    <s v="Arlington's 1st Dinner Theatre"/>
    <s v="Dominion Theatre Company is the first community dinner theatre  to be established in Arlington TX."/>
    <n v="25000"/>
    <n v="0"/>
    <x v="3"/>
    <s v="US"/>
    <s v="USD"/>
    <n v="1490659134"/>
    <n v="1485478734"/>
    <b v="0"/>
    <n v="0"/>
    <b v="0"/>
    <s v="theater/plays"/>
    <n v="0"/>
    <n v="0"/>
    <x v="1"/>
    <s v="plays"/>
    <x v="523"/>
    <x v="3139"/>
    <x v="1"/>
  </r>
  <r>
    <n v="3146"/>
    <s v="SoÃ±Ã© una ciudad amurallada"/>
    <s v="Somos... Podemos... Amamos... Nuestra muralla, nuestra utopÃ­a. Que el amor sea el lÃ­mite"/>
    <n v="50000"/>
    <n v="5250"/>
    <x v="3"/>
    <s v="MX"/>
    <s v="MXN"/>
    <n v="1492356166"/>
    <n v="1488471766"/>
    <b v="0"/>
    <n v="12"/>
    <b v="0"/>
    <s v="theater/plays"/>
    <n v="10.5"/>
    <n v="437.5"/>
    <x v="1"/>
    <s v="plays"/>
    <x v="1509"/>
    <x v="3140"/>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1351"/>
    <x v="3141"/>
    <x v="3"/>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547"/>
    <x v="3142"/>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1510"/>
    <x v="3143"/>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1511"/>
    <x v="3144"/>
    <x v="7"/>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1498"/>
    <x v="3145"/>
    <x v="3"/>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263"/>
    <x v="3146"/>
    <x v="4"/>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1173"/>
    <x v="3147"/>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98"/>
    <x v="314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1512"/>
    <x v="3149"/>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707"/>
    <x v="3150"/>
    <x v="5"/>
  </r>
  <r>
    <n v="3157"/>
    <s v="Summer FourPlay"/>
    <s v="Four Directors.  Four One Acts.  Four Genres.  For You."/>
    <n v="4000"/>
    <n v="4040"/>
    <x v="0"/>
    <s v="US"/>
    <s v="USD"/>
    <n v="1405746000"/>
    <n v="1404932105"/>
    <b v="1"/>
    <n v="41"/>
    <b v="1"/>
    <s v="theater/plays"/>
    <n v="101"/>
    <n v="98.536585365853654"/>
    <x v="1"/>
    <s v="plays"/>
    <x v="600"/>
    <x v="3151"/>
    <x v="3"/>
  </r>
  <r>
    <n v="3158"/>
    <s v="Nursery Crimes"/>
    <s v="A 40s crime-noir play using nursery rhyme characters."/>
    <n v="5000"/>
    <n v="5700"/>
    <x v="0"/>
    <s v="US"/>
    <s v="USD"/>
    <n v="1374523752"/>
    <n v="1371931752"/>
    <b v="1"/>
    <n v="69"/>
    <b v="1"/>
    <s v="theater/plays"/>
    <n v="113.99999999999999"/>
    <n v="82.608695652173907"/>
    <x v="1"/>
    <s v="plays"/>
    <x v="1513"/>
    <x v="3152"/>
    <x v="4"/>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898"/>
    <x v="3153"/>
    <x v="6"/>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3"/>
    <x v="3154"/>
    <x v="3"/>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867"/>
    <x v="3155"/>
    <x v="3"/>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430"/>
    <x v="3156"/>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827"/>
    <x v="3157"/>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911"/>
    <x v="3158"/>
    <x v="3"/>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1514"/>
    <x v="73"/>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583"/>
    <x v="3159"/>
    <x v="3"/>
  </r>
  <r>
    <n v="3167"/>
    <s v="Destiny is Judd Nelson: a new play at FringeNYC"/>
    <s v="What is destiny? Explore it with us this August at FringeNYC."/>
    <n v="3000"/>
    <n v="3485"/>
    <x v="0"/>
    <s v="US"/>
    <s v="USD"/>
    <n v="1406952781"/>
    <n v="1405743181"/>
    <b v="1"/>
    <n v="55"/>
    <b v="1"/>
    <s v="theater/plays"/>
    <n v="116.16666666666666"/>
    <n v="63.363636363636367"/>
    <x v="1"/>
    <s v="plays"/>
    <x v="557"/>
    <x v="3160"/>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834"/>
    <x v="3161"/>
    <x v="3"/>
  </r>
  <r>
    <n v="3169"/>
    <s v="The Window"/>
    <s v="We're bringing The Window to the Cherry Lane Theater in January 2014."/>
    <n v="8000"/>
    <n v="8241"/>
    <x v="0"/>
    <s v="US"/>
    <s v="USD"/>
    <n v="1386910740"/>
    <n v="1384364561"/>
    <b v="1"/>
    <n v="82"/>
    <b v="1"/>
    <s v="theater/plays"/>
    <n v="103.01249999999999"/>
    <n v="100.5"/>
    <x v="1"/>
    <s v="plays"/>
    <x v="1262"/>
    <x v="3162"/>
    <x v="4"/>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132"/>
    <x v="3163"/>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1247"/>
    <x v="3164"/>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1515"/>
    <x v="3165"/>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21"/>
    <x v="3166"/>
    <x v="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1498"/>
    <x v="3167"/>
    <x v="3"/>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1516"/>
    <x v="3168"/>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1517"/>
    <x v="3169"/>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868"/>
    <x v="3170"/>
    <x v="3"/>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1023"/>
    <x v="3171"/>
    <x v="3"/>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1518"/>
    <x v="3172"/>
    <x v="4"/>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27"/>
    <x v="3173"/>
    <x v="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10"/>
    <x v="3174"/>
    <x v="3"/>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898"/>
    <x v="3175"/>
    <x v="6"/>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1519"/>
    <x v="3176"/>
    <x v="4"/>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12"/>
    <x v="3177"/>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600"/>
    <x v="3178"/>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1520"/>
    <x v="3179"/>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62"/>
    <x v="3180"/>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1046"/>
    <x v="3181"/>
    <x v="0"/>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1521"/>
    <x v="318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1312"/>
    <x v="3183"/>
    <x v="2"/>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774"/>
    <x v="3184"/>
    <x v="2"/>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973"/>
    <x v="3185"/>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1140"/>
    <x v="318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742"/>
    <x v="3187"/>
    <x v="0"/>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1049"/>
    <x v="3188"/>
    <x v="0"/>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462"/>
    <x v="3189"/>
    <x v="0"/>
  </r>
  <r>
    <n v="3197"/>
    <s v="Mirror, mirror on the wall"/>
    <s v="This years most important stage project for young artists in our region. www.ungespor.no"/>
    <n v="10000"/>
    <n v="1145"/>
    <x v="2"/>
    <s v="NO"/>
    <s v="NOK"/>
    <n v="1423050618"/>
    <n v="1420458618"/>
    <b v="0"/>
    <n v="4"/>
    <b v="0"/>
    <s v="theater/musical"/>
    <n v="11.450000000000001"/>
    <n v="286.25"/>
    <x v="1"/>
    <s v="musical"/>
    <x v="196"/>
    <x v="3190"/>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983"/>
    <x v="3191"/>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1385"/>
    <x v="3192"/>
    <x v="3"/>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1118"/>
    <x v="3193"/>
    <x v="2"/>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1522"/>
    <x v="3194"/>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1502"/>
    <x v="3195"/>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1354"/>
    <x v="3196"/>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951"/>
    <x v="3197"/>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1117"/>
    <x v="3198"/>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1345"/>
    <x v="3199"/>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482"/>
    <x v="3200"/>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411"/>
    <x v="3201"/>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127"/>
    <x v="3202"/>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226"/>
    <x v="3203"/>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155"/>
    <x v="3204"/>
    <x v="3"/>
  </r>
  <r>
    <n v="3212"/>
    <s v="Campo Maldito"/>
    <s v="Help us bring our production of Campo Maldito to New York AND San Francisco!"/>
    <n v="4000"/>
    <n v="5050"/>
    <x v="0"/>
    <s v="US"/>
    <s v="USD"/>
    <n v="1407524751"/>
    <n v="1404932751"/>
    <b v="1"/>
    <n v="94"/>
    <b v="1"/>
    <s v="theater/plays"/>
    <n v="126.25"/>
    <n v="53.723404255319146"/>
    <x v="1"/>
    <s v="plays"/>
    <x v="600"/>
    <x v="3205"/>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153"/>
    <x v="3206"/>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1523"/>
    <x v="3207"/>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1037"/>
    <x v="3208"/>
    <x v="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192"/>
    <x v="3209"/>
    <x v="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1524"/>
    <x v="3210"/>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198"/>
    <x v="3211"/>
    <x v="3"/>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677"/>
    <x v="3212"/>
    <x v="0"/>
  </r>
  <r>
    <n v="3220"/>
    <s v="Burners"/>
    <s v="A sci-fi thriller for the stage opening March 10 in Los Angeles."/>
    <n v="15000"/>
    <n v="15126"/>
    <x v="0"/>
    <s v="US"/>
    <s v="USD"/>
    <n v="1489352400"/>
    <n v="1486411204"/>
    <b v="1"/>
    <n v="59"/>
    <b v="1"/>
    <s v="theater/plays"/>
    <n v="100.84"/>
    <n v="256.37288135593218"/>
    <x v="1"/>
    <s v="plays"/>
    <x v="306"/>
    <x v="3213"/>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460"/>
    <x v="3214"/>
    <x v="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48"/>
    <x v="3215"/>
    <x v="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1213"/>
    <x v="321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293"/>
    <x v="3217"/>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479"/>
    <x v="3218"/>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1525"/>
    <x v="3219"/>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1462"/>
    <x v="3220"/>
    <x v="2"/>
  </r>
  <r>
    <n v="3228"/>
    <s v="Hear Me Roar: A Season of Powerful Women"/>
    <s v="A Season of Powerful Women. A Season of Defiance."/>
    <n v="7000"/>
    <n v="7164"/>
    <x v="0"/>
    <s v="US"/>
    <s v="USD"/>
    <n v="1450328340"/>
    <n v="1447606884"/>
    <b v="1"/>
    <n v="37"/>
    <b v="1"/>
    <s v="theater/plays"/>
    <n v="102.34285714285714"/>
    <n v="193.62162162162161"/>
    <x v="1"/>
    <s v="plays"/>
    <x v="45"/>
    <x v="3221"/>
    <x v="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147"/>
    <x v="3222"/>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867"/>
    <x v="341"/>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9"/>
    <x v="3223"/>
    <x v="2"/>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995"/>
    <x v="3224"/>
    <x v="2"/>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1"/>
    <x v="322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582"/>
    <x v="3226"/>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679"/>
    <x v="3227"/>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681"/>
    <x v="3228"/>
    <x v="2"/>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1131"/>
    <x v="3229"/>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1526"/>
    <x v="323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1525"/>
    <x v="3231"/>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1527"/>
    <x v="3232"/>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1528"/>
    <x v="3233"/>
    <x v="3"/>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855"/>
    <x v="3234"/>
    <x v="3"/>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11"/>
    <x v="3235"/>
    <x v="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463"/>
    <x v="3236"/>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123"/>
    <x v="3237"/>
    <x v="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56"/>
    <x v="3238"/>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1215"/>
    <x v="3239"/>
    <x v="0"/>
  </r>
  <r>
    <n v="3248"/>
    <s v="Honest Accomplice Theatre 2015-16 Season"/>
    <s v="Honest Accomplice Theatre produces theatre for social change."/>
    <n v="12000"/>
    <n v="12095"/>
    <x v="0"/>
    <s v="US"/>
    <s v="USD"/>
    <n v="1428178757"/>
    <n v="1425590357"/>
    <b v="1"/>
    <n v="200"/>
    <b v="1"/>
    <s v="theater/plays"/>
    <n v="100.79166666666666"/>
    <n v="60.475000000000001"/>
    <x v="1"/>
    <s v="plays"/>
    <x v="35"/>
    <x v="3240"/>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791"/>
    <x v="3241"/>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803"/>
    <x v="3242"/>
    <x v="3"/>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1492"/>
    <x v="3243"/>
    <x v="0"/>
  </r>
  <r>
    <n v="3252"/>
    <s v="Modern Love"/>
    <s v="How do we navigate the boundaries between friendship, sexual intimacy and obsessive desire?"/>
    <n v="2250"/>
    <n v="2876"/>
    <x v="0"/>
    <s v="GB"/>
    <s v="GBP"/>
    <n v="1473247240"/>
    <n v="1470655240"/>
    <b v="1"/>
    <n v="50"/>
    <b v="1"/>
    <s v="theater/plays"/>
    <n v="127.82222222222221"/>
    <n v="57.52"/>
    <x v="1"/>
    <s v="plays"/>
    <x v="1529"/>
    <x v="3244"/>
    <x v="2"/>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1530"/>
    <x v="3245"/>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297"/>
    <x v="3246"/>
    <x v="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17"/>
    <x v="3247"/>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1046"/>
    <x v="3248"/>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1127"/>
    <x v="3249"/>
    <x v="1"/>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1346"/>
    <x v="3250"/>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772"/>
    <x v="3251"/>
    <x v="2"/>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537"/>
    <x v="3252"/>
    <x v="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153"/>
    <x v="3253"/>
    <x v="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1027"/>
    <x v="3254"/>
    <x v="3"/>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1531"/>
    <x v="3255"/>
    <x v="0"/>
  </r>
  <r>
    <n v="3264"/>
    <s v="Kapow-i GoGo at The PIT"/>
    <s v="The three part comedic saga of Kapow-i GoGo, who saves the world.  Again.  And again."/>
    <n v="2500"/>
    <n v="2575"/>
    <x v="0"/>
    <s v="US"/>
    <s v="USD"/>
    <n v="1422482400"/>
    <n v="1421089938"/>
    <b v="1"/>
    <n v="49"/>
    <b v="1"/>
    <s v="theater/plays"/>
    <n v="103"/>
    <n v="52.551020408163268"/>
    <x v="1"/>
    <s v="plays"/>
    <x v="796"/>
    <x v="3256"/>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996"/>
    <x v="3257"/>
    <x v="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1220"/>
    <x v="3258"/>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951"/>
    <x v="3259"/>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1529"/>
    <x v="3260"/>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1532"/>
    <x v="3261"/>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1215"/>
    <x v="3262"/>
    <x v="0"/>
  </r>
  <r>
    <n v="3271"/>
    <s v="Saxon Court at Southwark Playhouse"/>
    <s v="A razor sharp satire to darken your Christmas."/>
    <n v="1500"/>
    <n v="1950"/>
    <x v="0"/>
    <s v="GB"/>
    <s v="GBP"/>
    <n v="1414927775"/>
    <n v="1412332175"/>
    <b v="1"/>
    <n v="51"/>
    <b v="1"/>
    <s v="theater/plays"/>
    <n v="130"/>
    <n v="38.235294117647058"/>
    <x v="1"/>
    <s v="plays"/>
    <x v="997"/>
    <x v="3263"/>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1531"/>
    <x v="3264"/>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773"/>
    <x v="3265"/>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74"/>
    <x v="3266"/>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1049"/>
    <x v="3267"/>
    <x v="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792"/>
    <x v="3268"/>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549"/>
    <x v="3269"/>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864"/>
    <x v="3270"/>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881"/>
    <x v="3271"/>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529"/>
    <x v="3272"/>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711"/>
    <x v="3273"/>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746"/>
    <x v="3274"/>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1533"/>
    <x v="3275"/>
    <x v="2"/>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474"/>
    <x v="3276"/>
    <x v="2"/>
  </r>
  <r>
    <n v="3285"/>
    <s v="By Morning"/>
    <s v="A new play by Matthew Gasda"/>
    <n v="4999"/>
    <n v="5604"/>
    <x v="0"/>
    <s v="US"/>
    <s v="USD"/>
    <n v="1488258000"/>
    <n v="1485556626"/>
    <b v="0"/>
    <n v="81"/>
    <b v="1"/>
    <s v="theater/plays"/>
    <n v="112.10242048409683"/>
    <n v="69.18518518518519"/>
    <x v="1"/>
    <s v="plays"/>
    <x v="540"/>
    <x v="3277"/>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1477"/>
    <x v="3278"/>
    <x v="2"/>
  </r>
  <r>
    <n v="3287"/>
    <s v="Three Things: Stories About Life"/>
    <s v="An inspirational one-man play about crisis, community, and the search for wholeness."/>
    <n v="2500"/>
    <n v="2500"/>
    <x v="0"/>
    <s v="CA"/>
    <s v="CAD"/>
    <n v="1448733628"/>
    <n v="1446573628"/>
    <b v="0"/>
    <n v="34"/>
    <b v="1"/>
    <s v="theater/plays"/>
    <n v="100"/>
    <n v="73.529411764705884"/>
    <x v="1"/>
    <s v="plays"/>
    <x v="996"/>
    <x v="3279"/>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1132"/>
    <x v="328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1127"/>
    <x v="328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296"/>
    <x v="3282"/>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1534"/>
    <x v="3283"/>
    <x v="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467"/>
    <x v="3284"/>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1291"/>
    <x v="3285"/>
    <x v="1"/>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968"/>
    <x v="3286"/>
    <x v="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683"/>
    <x v="3287"/>
    <x v="2"/>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1535"/>
    <x v="3288"/>
    <x v="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894"/>
    <x v="3289"/>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133"/>
    <x v="329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11"/>
    <x v="3291"/>
    <x v="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514"/>
    <x v="329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774"/>
    <x v="3293"/>
    <x v="2"/>
  </r>
  <r>
    <n v="3302"/>
    <s v="El muro de BorÃ­s KiÃ©n"/>
    <s v="FilosofÃ­a de los anÃ³nimos"/>
    <n v="8400"/>
    <n v="8685"/>
    <x v="0"/>
    <s v="ES"/>
    <s v="EUR"/>
    <n v="1481099176"/>
    <n v="1478507176"/>
    <b v="0"/>
    <n v="50"/>
    <b v="1"/>
    <s v="theater/plays"/>
    <n v="103.39285714285715"/>
    <n v="173.7"/>
    <x v="1"/>
    <s v="plays"/>
    <x v="1536"/>
    <x v="3294"/>
    <x v="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1537"/>
    <x v="3295"/>
    <x v="0"/>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571"/>
    <x v="3296"/>
    <x v="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134"/>
    <x v="3297"/>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1137"/>
    <x v="3298"/>
    <x v="2"/>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535"/>
    <x v="3299"/>
    <x v="2"/>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678"/>
    <x v="3300"/>
    <x v="2"/>
  </r>
  <r>
    <n v="3309"/>
    <s v="Collision Course"/>
    <s v="Two unlikely friends, a garage, tinned beans &amp; the end of the world."/>
    <n v="350"/>
    <n v="558"/>
    <x v="0"/>
    <s v="GB"/>
    <s v="GBP"/>
    <n v="1476632178"/>
    <n v="1473953778"/>
    <b v="0"/>
    <n v="31"/>
    <b v="1"/>
    <s v="theater/plays"/>
    <n v="159.42857142857144"/>
    <n v="18"/>
    <x v="1"/>
    <s v="plays"/>
    <x v="125"/>
    <x v="3301"/>
    <x v="2"/>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1497"/>
    <x v="3302"/>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1180"/>
    <x v="3303"/>
    <x v="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1292"/>
    <x v="3304"/>
    <x v="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744"/>
    <x v="3305"/>
    <x v="2"/>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1538"/>
    <x v="3306"/>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1247"/>
    <x v="3307"/>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1474"/>
    <x v="3308"/>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976"/>
    <x v="3309"/>
    <x v="2"/>
  </r>
  <r>
    <n v="3318"/>
    <s v="ROOMIES - Atlantic Canada Tour 2016-17"/>
    <s v="Help us strengthen and inspire disability arts in Atlantic Canada"/>
    <n v="2000"/>
    <n v="2512"/>
    <x v="0"/>
    <s v="CA"/>
    <s v="CAD"/>
    <n v="1460341800"/>
    <n v="1456902893"/>
    <b v="0"/>
    <n v="32"/>
    <b v="1"/>
    <s v="theater/plays"/>
    <n v="125.6"/>
    <n v="78.5"/>
    <x v="1"/>
    <s v="plays"/>
    <x v="1483"/>
    <x v="331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555"/>
    <x v="3311"/>
    <x v="3"/>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1430"/>
    <x v="3312"/>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470"/>
    <x v="3313"/>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940"/>
    <x v="3314"/>
    <x v="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1539"/>
    <x v="3315"/>
    <x v="2"/>
  </r>
  <r>
    <n v="3324"/>
    <s v="At Swim, Two Boys"/>
    <s v="The play tells the story of Jim and Doyler and their friendship on the brink of Irish independence."/>
    <n v="1500"/>
    <n v="1525"/>
    <x v="0"/>
    <s v="IE"/>
    <s v="EUR"/>
    <n v="1465135190"/>
    <n v="1463925590"/>
    <b v="0"/>
    <n v="10"/>
    <b v="1"/>
    <s v="theater/plays"/>
    <n v="101.66666666666666"/>
    <n v="152.5"/>
    <x v="1"/>
    <s v="plays"/>
    <x v="1430"/>
    <x v="3316"/>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933"/>
    <x v="3317"/>
    <x v="0"/>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1352"/>
    <x v="3318"/>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8"/>
    <x v="3319"/>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1540"/>
    <x v="3320"/>
    <x v="3"/>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25"/>
    <x v="3321"/>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418"/>
    <x v="3322"/>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188"/>
    <x v="3323"/>
    <x v="0"/>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568"/>
    <x v="3324"/>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1541"/>
    <x v="3325"/>
    <x v="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1038"/>
    <x v="3326"/>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411"/>
    <x v="3327"/>
    <x v="3"/>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01"/>
    <x v="3328"/>
    <x v="2"/>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478"/>
    <x v="3329"/>
    <x v="3"/>
  </r>
  <r>
    <n v="3338"/>
    <s v="The Last Days of Judas Iscariot"/>
    <s v="Join Estelle Parsons in support of Theater That Looks and Sounds Like America"/>
    <n v="15000"/>
    <n v="15327"/>
    <x v="0"/>
    <s v="US"/>
    <s v="USD"/>
    <n v="1487944080"/>
    <n v="1486129680"/>
    <b v="0"/>
    <n v="112"/>
    <b v="1"/>
    <s v="theater/plays"/>
    <n v="102.18"/>
    <n v="136.84821428571428"/>
    <x v="1"/>
    <s v="plays"/>
    <x v="1356"/>
    <x v="3330"/>
    <x v="1"/>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1043"/>
    <x v="3331"/>
    <x v="2"/>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1214"/>
    <x v="3332"/>
    <x v="2"/>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783"/>
    <x v="3333"/>
    <x v="2"/>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1504"/>
    <x v="3334"/>
    <x v="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678"/>
    <x v="3335"/>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457"/>
    <x v="3336"/>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136"/>
    <x v="3337"/>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1494"/>
    <x v="3338"/>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1030"/>
    <x v="3339"/>
    <x v="2"/>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1247"/>
    <x v="334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1430"/>
    <x v="3341"/>
    <x v="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1542"/>
    <x v="3342"/>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1023"/>
    <x v="3343"/>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1357"/>
    <x v="3344"/>
    <x v="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232"/>
    <x v="3345"/>
    <x v="2"/>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48"/>
    <x v="3346"/>
    <x v="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536"/>
    <x v="3347"/>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879"/>
    <x v="3348"/>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1540"/>
    <x v="3349"/>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46"/>
    <x v="3350"/>
    <x v="3"/>
  </r>
  <r>
    <n v="3359"/>
    <s v="BEIRUT, LADY OF LEBANON"/>
    <s v="A Theatrical Production Celebrating the Lebanese Culture and the Human Spirit in Time of War."/>
    <n v="4000"/>
    <n v="4250"/>
    <x v="0"/>
    <s v="US"/>
    <s v="USD"/>
    <n v="1487985734"/>
    <n v="1484097734"/>
    <b v="0"/>
    <n v="23"/>
    <b v="1"/>
    <s v="theater/plays"/>
    <n v="106.25"/>
    <n v="184.78260869565219"/>
    <x v="1"/>
    <s v="plays"/>
    <x v="743"/>
    <x v="3351"/>
    <x v="1"/>
  </r>
  <r>
    <n v="3360"/>
    <s v="Pretty Butch"/>
    <s v="World Premiere, an M1 Singapore Fringe Festival 2017 commission."/>
    <n v="9000"/>
    <n v="9124"/>
    <x v="0"/>
    <s v="SG"/>
    <s v="SGD"/>
    <n v="1481731140"/>
    <n v="1479866343"/>
    <b v="0"/>
    <n v="72"/>
    <b v="1"/>
    <s v="theater/plays"/>
    <n v="101.37777777777779"/>
    <n v="126.72222222222223"/>
    <x v="1"/>
    <s v="plays"/>
    <x v="571"/>
    <x v="3352"/>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541"/>
    <x v="3353"/>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499"/>
    <x v="3354"/>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800"/>
    <x v="3355"/>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762"/>
    <x v="3266"/>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211"/>
    <x v="3356"/>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205"/>
    <x v="335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458"/>
    <x v="3358"/>
    <x v="0"/>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497"/>
    <x v="3359"/>
    <x v="3"/>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1141"/>
    <x v="3360"/>
    <x v="2"/>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617"/>
    <x v="3361"/>
    <x v="2"/>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1424"/>
    <x v="3362"/>
    <x v="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163"/>
    <x v="2835"/>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466"/>
    <x v="3363"/>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73"/>
    <x v="3364"/>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1543"/>
    <x v="3365"/>
    <x v="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1342"/>
    <x v="3366"/>
    <x v="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1494"/>
    <x v="3367"/>
    <x v="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1385"/>
    <x v="3368"/>
    <x v="3"/>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1482"/>
    <x v="3369"/>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1544"/>
    <x v="3370"/>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1"/>
    <x v="3371"/>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04"/>
    <x v="3372"/>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982"/>
    <x v="3373"/>
    <x v="2"/>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83"/>
    <x v="3374"/>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1420"/>
    <x v="3375"/>
    <x v="3"/>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504"/>
    <x v="337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509"/>
    <x v="3377"/>
    <x v="3"/>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511"/>
    <x v="3378"/>
    <x v="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1454"/>
    <x v="3379"/>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574"/>
    <x v="3380"/>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448"/>
    <x v="3381"/>
    <x v="3"/>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9"/>
    <x v="3382"/>
    <x v="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673"/>
    <x v="3383"/>
    <x v="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777"/>
    <x v="3384"/>
    <x v="3"/>
  </r>
  <r>
    <n v="3395"/>
    <s v="MIRAMAR"/>
    <s v="Miramar is a a darkly funny play exploring what it is we call â€˜homeâ€™."/>
    <n v="500"/>
    <n v="920"/>
    <x v="0"/>
    <s v="GB"/>
    <s v="GBP"/>
    <n v="1433009400"/>
    <n v="1431795944"/>
    <b v="0"/>
    <n v="38"/>
    <b v="1"/>
    <s v="theater/plays"/>
    <n v="184"/>
    <n v="24.210526315789473"/>
    <x v="1"/>
    <s v="plays"/>
    <x v="516"/>
    <x v="3385"/>
    <x v="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1545"/>
    <x v="2806"/>
    <x v="3"/>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1546"/>
    <x v="3386"/>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979"/>
    <x v="3387"/>
    <x v="3"/>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1125"/>
    <x v="3388"/>
    <x v="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155"/>
    <x v="3389"/>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894"/>
    <x v="3390"/>
    <x v="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1211"/>
    <x v="3391"/>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829"/>
    <x v="3392"/>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880"/>
    <x v="3393"/>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876"/>
    <x v="3394"/>
    <x v="2"/>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12"/>
    <x v="3395"/>
    <x v="3"/>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988"/>
    <x v="3396"/>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1386"/>
    <x v="3397"/>
    <x v="3"/>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682"/>
    <x v="3398"/>
    <x v="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1226"/>
    <x v="3399"/>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1180"/>
    <x v="3400"/>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1145"/>
    <x v="3401"/>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1494"/>
    <x v="3402"/>
    <x v="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463"/>
    <x v="3403"/>
    <x v="2"/>
  </r>
  <r>
    <n v="3415"/>
    <s v="Balm in Gilead at Columbia"/>
    <s v="We are raising funds to allow for enhanced scenic, costume, and lighting design. Every dollar helps!"/>
    <n v="200"/>
    <n v="200"/>
    <x v="0"/>
    <s v="US"/>
    <s v="USD"/>
    <n v="1460935800"/>
    <n v="1459999656"/>
    <b v="0"/>
    <n v="9"/>
    <b v="1"/>
    <s v="theater/plays"/>
    <n v="100"/>
    <n v="22.222222222222221"/>
    <x v="1"/>
    <s v="plays"/>
    <x v="1247"/>
    <x v="3404"/>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55"/>
    <x v="3405"/>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07"/>
    <x v="3406"/>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1547"/>
    <x v="340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1548"/>
    <x v="3408"/>
    <x v="2"/>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1549"/>
    <x v="3409"/>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1178"/>
    <x v="3410"/>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45"/>
    <x v="2232"/>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1550"/>
    <x v="341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973"/>
    <x v="3412"/>
    <x v="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1121"/>
    <x v="3413"/>
    <x v="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1551"/>
    <x v="3414"/>
    <x v="3"/>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154"/>
    <x v="3415"/>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97"/>
    <x v="3416"/>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1224"/>
    <x v="3417"/>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1148"/>
    <x v="3418"/>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1033"/>
    <x v="3419"/>
    <x v="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474"/>
    <x v="3420"/>
    <x v="2"/>
  </r>
  <r>
    <n v="3433"/>
    <s v="The Dybbuk"/>
    <s v="death&amp;pretzels presents their first Chicago based project:_x000a_The Dybbuk by S. Ansky"/>
    <n v="9500"/>
    <n v="9525"/>
    <x v="0"/>
    <s v="US"/>
    <s v="USD"/>
    <n v="1402974000"/>
    <n v="1400290255"/>
    <b v="0"/>
    <n v="71"/>
    <b v="1"/>
    <s v="theater/plays"/>
    <n v="100.26315789473684"/>
    <n v="134.1549295774648"/>
    <x v="1"/>
    <s v="plays"/>
    <x v="827"/>
    <x v="3421"/>
    <x v="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407"/>
    <x v="3422"/>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11"/>
    <x v="3423"/>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800"/>
    <x v="3424"/>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1301"/>
    <x v="3425"/>
    <x v="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544"/>
    <x v="3426"/>
    <x v="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1239"/>
    <x v="3427"/>
    <x v="2"/>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1386"/>
    <x v="3428"/>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1410"/>
    <x v="3429"/>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864"/>
    <x v="3430"/>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1522"/>
    <x v="3431"/>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1552"/>
    <x v="3432"/>
    <x v="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423"/>
    <x v="3433"/>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796"/>
    <x v="3434"/>
    <x v="0"/>
  </r>
  <r>
    <n v="3447"/>
    <s v="The Vagabond Halfback"/>
    <s v="&quot;He was a poet, a vagrant, a philosopher, a lady's man and a hard drinker&quot;"/>
    <n v="1000"/>
    <n v="1078"/>
    <x v="0"/>
    <s v="US"/>
    <s v="USD"/>
    <n v="1458332412"/>
    <n v="1454448012"/>
    <b v="0"/>
    <n v="14"/>
    <b v="1"/>
    <s v="theater/plays"/>
    <n v="107.80000000000001"/>
    <n v="77"/>
    <x v="1"/>
    <s v="plays"/>
    <x v="167"/>
    <x v="3435"/>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191"/>
    <x v="3436"/>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1501"/>
    <x v="3437"/>
    <x v="2"/>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91"/>
    <x v="3438"/>
    <x v="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1550"/>
    <x v="3439"/>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1148"/>
    <x v="3440"/>
    <x v="3"/>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488"/>
    <x v="3441"/>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849"/>
    <x v="3442"/>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943"/>
    <x v="3443"/>
    <x v="2"/>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1148"/>
    <x v="3444"/>
    <x v="3"/>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796"/>
    <x v="3445"/>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1140"/>
    <x v="3446"/>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750"/>
    <x v="3447"/>
    <x v="2"/>
  </r>
  <r>
    <n v="3460"/>
    <s v="Pushers"/>
    <s v="'Pushers' is an exciting new play and the first project for brand new theatre company, Ain't Got No Home Productions."/>
    <n v="500"/>
    <n v="950"/>
    <x v="0"/>
    <s v="GB"/>
    <s v="GBP"/>
    <n v="1408106352"/>
    <n v="1406896752"/>
    <b v="0"/>
    <n v="19"/>
    <b v="1"/>
    <s v="theater/plays"/>
    <n v="190"/>
    <n v="50"/>
    <x v="1"/>
    <s v="plays"/>
    <x v="873"/>
    <x v="3448"/>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1341"/>
    <x v="3449"/>
    <x v="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466"/>
    <x v="345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210"/>
    <x v="3451"/>
    <x v="2"/>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769"/>
    <x v="3452"/>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20"/>
    <x v="3453"/>
    <x v="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874"/>
    <x v="3454"/>
    <x v="2"/>
  </r>
  <r>
    <n v="3467"/>
    <s v="Venus in Fur, Los Angeles."/>
    <s v="Venus in Fur, By David Ives."/>
    <n v="3000"/>
    <n v="3030"/>
    <x v="0"/>
    <s v="US"/>
    <s v="USD"/>
    <n v="1426864032"/>
    <n v="1424275632"/>
    <b v="0"/>
    <n v="47"/>
    <b v="1"/>
    <s v="theater/plays"/>
    <n v="101"/>
    <n v="64.468085106382972"/>
    <x v="1"/>
    <s v="plays"/>
    <x v="1494"/>
    <x v="3455"/>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498"/>
    <x v="3456"/>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934"/>
    <x v="3457"/>
    <x v="2"/>
  </r>
  <r>
    <n v="3470"/>
    <s v="She Kills Monsters"/>
    <s v="The New Artist's Circle is a theatre company dedicated to bringing the arts to young people."/>
    <n v="250"/>
    <n v="375"/>
    <x v="0"/>
    <s v="US"/>
    <s v="USD"/>
    <n v="1468618680"/>
    <n v="1465345902"/>
    <b v="0"/>
    <n v="9"/>
    <b v="1"/>
    <s v="theater/plays"/>
    <n v="150"/>
    <n v="41.666666666666664"/>
    <x v="1"/>
    <s v="plays"/>
    <x v="527"/>
    <x v="3458"/>
    <x v="2"/>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3"/>
    <x v="3459"/>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477"/>
    <x v="3460"/>
    <x v="3"/>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1504"/>
    <x v="3461"/>
    <x v="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128"/>
    <x v="3462"/>
    <x v="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803"/>
    <x v="3463"/>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776"/>
    <x v="3464"/>
    <x v="3"/>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684"/>
    <x v="3465"/>
    <x v="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1494"/>
    <x v="3466"/>
    <x v="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868"/>
    <x v="3467"/>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153"/>
    <x v="3468"/>
    <x v="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22"/>
    <x v="3469"/>
    <x v="3"/>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988"/>
    <x v="3470"/>
    <x v="3"/>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6"/>
    <x v="347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559"/>
    <x v="3472"/>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1553"/>
    <x v="3473"/>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789"/>
    <x v="3474"/>
    <x v="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54"/>
    <x v="3475"/>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524"/>
    <x v="3476"/>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8"/>
    <x v="3477"/>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1499"/>
    <x v="3478"/>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529"/>
    <x v="3479"/>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1174"/>
    <x v="3480"/>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512"/>
    <x v="3481"/>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1141"/>
    <x v="3482"/>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997"/>
    <x v="3483"/>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520"/>
    <x v="3484"/>
    <x v="2"/>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1484"/>
    <x v="3485"/>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934"/>
    <x v="3486"/>
    <x v="2"/>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539"/>
    <x v="3487"/>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874"/>
    <x v="3488"/>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1403"/>
    <x v="3489"/>
    <x v="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881"/>
    <x v="3490"/>
    <x v="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508"/>
    <x v="3491"/>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18"/>
    <x v="3492"/>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16"/>
    <x v="3493"/>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600"/>
    <x v="3494"/>
    <x v="3"/>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130"/>
    <x v="3495"/>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1554"/>
    <x v="3496"/>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286"/>
    <x v="3497"/>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42"/>
    <x v="3498"/>
    <x v="3"/>
  </r>
  <r>
    <n v="3511"/>
    <s v="Silent Planet"/>
    <s v="The world premiere of the first full-length play by Eve Leigh, at the intimate Finborough Theatre in London."/>
    <n v="1500"/>
    <n v="1518"/>
    <x v="0"/>
    <s v="GB"/>
    <s v="GBP"/>
    <n v="1415385000"/>
    <n v="1413406695"/>
    <b v="0"/>
    <n v="19"/>
    <b v="1"/>
    <s v="theater/plays"/>
    <n v="101.2"/>
    <n v="79.89473684210526"/>
    <x v="1"/>
    <s v="plays"/>
    <x v="477"/>
    <x v="3499"/>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482"/>
    <x v="3500"/>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27"/>
    <x v="3501"/>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501"/>
    <x v="3502"/>
    <x v="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108"/>
    <x v="3503"/>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163"/>
    <x v="3504"/>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1068"/>
    <x v="3505"/>
    <x v="3"/>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1528"/>
    <x v="3506"/>
    <x v="3"/>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1178"/>
    <x v="3507"/>
    <x v="0"/>
  </r>
  <r>
    <n v="3520"/>
    <s v="Protocols"/>
    <s v="Help us to bring &quot;Protocols&quot; at the 2015 Camden Fringe. The most controversial play of the year."/>
    <n v="2000"/>
    <n v="2015"/>
    <x v="0"/>
    <s v="GB"/>
    <s v="GBP"/>
    <n v="1441547220"/>
    <n v="1439322412"/>
    <b v="0"/>
    <n v="21"/>
    <b v="1"/>
    <s v="theater/plays"/>
    <n v="100.75"/>
    <n v="95.952380952380949"/>
    <x v="1"/>
    <s v="plays"/>
    <x v="1372"/>
    <x v="3508"/>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1449"/>
    <x v="3509"/>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1024"/>
    <x v="3510"/>
    <x v="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1555"/>
    <x v="3511"/>
    <x v="2"/>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1421"/>
    <x v="3512"/>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1556"/>
    <x v="3453"/>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1118"/>
    <x v="3513"/>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1267"/>
    <x v="3514"/>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606"/>
    <x v="3515"/>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70"/>
    <x v="3516"/>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1029"/>
    <x v="3517"/>
    <x v="2"/>
  </r>
  <r>
    <n v="3531"/>
    <s v="The Reinvention of Lily Johnson"/>
    <s v="A political comedy for a crazy election year"/>
    <n v="1000"/>
    <n v="1280"/>
    <x v="0"/>
    <s v="US"/>
    <s v="USD"/>
    <n v="1467301334"/>
    <n v="1464709334"/>
    <b v="0"/>
    <n v="26"/>
    <b v="1"/>
    <s v="theater/plays"/>
    <n v="128"/>
    <n v="49.230769230769234"/>
    <x v="1"/>
    <s v="plays"/>
    <x v="1552"/>
    <x v="3518"/>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1121"/>
    <x v="3519"/>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788"/>
    <x v="3520"/>
    <x v="0"/>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156"/>
    <x v="3521"/>
    <x v="0"/>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188"/>
    <x v="1804"/>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519"/>
    <x v="3522"/>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673"/>
    <x v="3523"/>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1557"/>
    <x v="3524"/>
    <x v="2"/>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1245"/>
    <x v="3525"/>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1558"/>
    <x v="3526"/>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857"/>
    <x v="3527"/>
    <x v="0"/>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600"/>
    <x v="3528"/>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829"/>
    <x v="3529"/>
    <x v="0"/>
  </r>
  <r>
    <n v="3544"/>
    <s v="Gruoch, or Lady Macbeth"/>
    <s v="Death &amp; Pretzels presents the world premiere of Paul Pasulka's Gruoch, or Lady Macbeth"/>
    <n v="2500"/>
    <n v="2500"/>
    <x v="0"/>
    <s v="US"/>
    <s v="USD"/>
    <n v="1425758257"/>
    <n v="1423166257"/>
    <b v="0"/>
    <n v="24"/>
    <b v="1"/>
    <s v="theater/plays"/>
    <n v="100"/>
    <n v="104.16666666666667"/>
    <x v="1"/>
    <s v="plays"/>
    <x v="954"/>
    <x v="3530"/>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538"/>
    <x v="3531"/>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510"/>
    <x v="3532"/>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232"/>
    <x v="3533"/>
    <x v="2"/>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487"/>
    <x v="3534"/>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451"/>
    <x v="3535"/>
    <x v="0"/>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1559"/>
    <x v="3536"/>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8"/>
    <x v="3537"/>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132"/>
    <x v="3538"/>
    <x v="3"/>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201"/>
    <x v="3539"/>
    <x v="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1560"/>
    <x v="354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1224"/>
    <x v="3541"/>
    <x v="2"/>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1386"/>
    <x v="3542"/>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670"/>
    <x v="3543"/>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991"/>
    <x v="3544"/>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894"/>
    <x v="3545"/>
    <x v="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148"/>
    <x v="3546"/>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1561"/>
    <x v="3547"/>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469"/>
    <x v="3548"/>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1212"/>
    <x v="3549"/>
    <x v="2"/>
  </r>
  <r>
    <n v="3564"/>
    <s v="The Pillowman Aberdeen"/>
    <s v="Multi Award-Winng play THE PILLOWMAN coming to the Arts Centre Theatre, Aberdeen"/>
    <n v="1000"/>
    <n v="1005"/>
    <x v="0"/>
    <s v="GB"/>
    <s v="GBP"/>
    <n v="1444060800"/>
    <n v="1440082649"/>
    <b v="0"/>
    <n v="17"/>
    <b v="1"/>
    <s v="theater/plays"/>
    <n v="100.49999999999999"/>
    <n v="59.117647058823529"/>
    <x v="1"/>
    <s v="plays"/>
    <x v="1345"/>
    <x v="355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561"/>
    <x v="3551"/>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1562"/>
    <x v="3552"/>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123"/>
    <x v="3553"/>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18"/>
    <x v="355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1346"/>
    <x v="3555"/>
    <x v="3"/>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782"/>
    <x v="3556"/>
    <x v="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1119"/>
    <x v="3557"/>
    <x v="3"/>
  </r>
  <r>
    <n v="3572"/>
    <s v="Monster"/>
    <s v="A darkly comic one woman show by Abram Rooney as part of The Camden Fringe 2015."/>
    <n v="500"/>
    <n v="500"/>
    <x v="0"/>
    <s v="GB"/>
    <s v="GBP"/>
    <n v="1434894082"/>
    <n v="1432302082"/>
    <b v="0"/>
    <n v="9"/>
    <b v="1"/>
    <s v="theater/plays"/>
    <n v="100"/>
    <n v="55.555555555555557"/>
    <x v="1"/>
    <s v="plays"/>
    <x v="1492"/>
    <x v="3558"/>
    <x v="0"/>
  </r>
  <r>
    <n v="3573"/>
    <s v="Licensed To Ill"/>
    <s v="London based theatre makers collaborating to create a new show about the history of HipHop."/>
    <n v="3000"/>
    <n v="3084"/>
    <x v="0"/>
    <s v="GB"/>
    <s v="GBP"/>
    <n v="1415440846"/>
    <n v="1412845246"/>
    <b v="0"/>
    <n v="78"/>
    <b v="1"/>
    <s v="theater/plays"/>
    <n v="102.8"/>
    <n v="39.53846153846154"/>
    <x v="1"/>
    <s v="plays"/>
    <x v="776"/>
    <x v="3559"/>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09"/>
    <x v="3560"/>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784"/>
    <x v="3561"/>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446"/>
    <x v="3562"/>
    <x v="2"/>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05"/>
    <x v="3563"/>
    <x v="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1118"/>
    <x v="3564"/>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881"/>
    <x v="3565"/>
    <x v="2"/>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691"/>
    <x v="3566"/>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763"/>
    <x v="3567"/>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496"/>
    <x v="3568"/>
    <x v="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798"/>
    <x v="3569"/>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149"/>
    <x v="3570"/>
    <x v="0"/>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1027"/>
    <x v="3571"/>
    <x v="3"/>
  </r>
  <r>
    <n v="3586"/>
    <s v="Actors &amp; Musicians who are Blind or Autistic"/>
    <s v="See Theatre In A New Light"/>
    <n v="7500"/>
    <n v="8207"/>
    <x v="0"/>
    <s v="US"/>
    <s v="USD"/>
    <n v="1474649070"/>
    <n v="1469465070"/>
    <b v="0"/>
    <n v="54"/>
    <b v="1"/>
    <s v="theater/plays"/>
    <n v="109.42666666666668"/>
    <n v="151.9814814814815"/>
    <x v="1"/>
    <s v="plays"/>
    <x v="338"/>
    <x v="3572"/>
    <x v="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479"/>
    <x v="3573"/>
    <x v="2"/>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02"/>
    <x v="3574"/>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108"/>
    <x v="3575"/>
    <x v="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1417"/>
    <x v="3576"/>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1138"/>
    <x v="3577"/>
    <x v="3"/>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605"/>
    <x v="3578"/>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561"/>
    <x v="3579"/>
    <x v="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84"/>
    <x v="3580"/>
    <x v="2"/>
  </r>
  <r>
    <n v="3595"/>
    <s v="The Flu Season"/>
    <s v="A new theatre company staging Will Eno's The Flu Season in Seattle"/>
    <n v="2600"/>
    <n v="3081"/>
    <x v="0"/>
    <s v="US"/>
    <s v="USD"/>
    <n v="1426229940"/>
    <n v="1423959123"/>
    <b v="0"/>
    <n v="62"/>
    <b v="1"/>
    <s v="theater/plays"/>
    <n v="118.5"/>
    <n v="49.693548387096776"/>
    <x v="1"/>
    <s v="plays"/>
    <x v="500"/>
    <x v="3581"/>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175"/>
    <x v="3582"/>
    <x v="3"/>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1"/>
    <x v="3583"/>
    <x v="2"/>
  </r>
  <r>
    <n v="3598"/>
    <s v="Cinderella"/>
    <s v="River City Theatre Company needs your support as we embark on our thirteenth production, CINDERELLA!"/>
    <n v="1000"/>
    <n v="1101"/>
    <x v="0"/>
    <s v="US"/>
    <s v="USD"/>
    <n v="1409720340"/>
    <n v="1408129822"/>
    <b v="0"/>
    <n v="27"/>
    <b v="1"/>
    <s v="theater/plays"/>
    <n v="110.1"/>
    <n v="40.777777777777779"/>
    <x v="1"/>
    <s v="plays"/>
    <x v="184"/>
    <x v="3584"/>
    <x v="3"/>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1563"/>
    <x v="3585"/>
    <x v="0"/>
  </r>
  <r>
    <n v="3600"/>
    <s v="Pariah"/>
    <s v="The First Play From The Man Who Brought You The Black James Bond!"/>
    <n v="10"/>
    <n v="13"/>
    <x v="0"/>
    <s v="US"/>
    <s v="USD"/>
    <n v="1476390164"/>
    <n v="1473970964"/>
    <b v="0"/>
    <n v="4"/>
    <b v="1"/>
    <s v="theater/plays"/>
    <n v="130"/>
    <n v="3.25"/>
    <x v="1"/>
    <s v="plays"/>
    <x v="125"/>
    <x v="3586"/>
    <x v="2"/>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555"/>
    <x v="3587"/>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421"/>
    <x v="3588"/>
    <x v="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472"/>
    <x v="3589"/>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465"/>
    <x v="359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207"/>
    <x v="3591"/>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189"/>
    <x v="3592"/>
    <x v="2"/>
  </r>
  <r>
    <n v="3607"/>
    <s v="E15 at The Pleasance and CPT"/>
    <s v="'E15' is a verbatim project that looks at the story of the Focus E15 Campaign"/>
    <n v="550"/>
    <n v="580"/>
    <x v="0"/>
    <s v="GB"/>
    <s v="GBP"/>
    <n v="1450137600"/>
    <n v="1448924882"/>
    <b v="0"/>
    <n v="20"/>
    <b v="1"/>
    <s v="theater/plays"/>
    <n v="105.45454545454544"/>
    <n v="29"/>
    <x v="1"/>
    <s v="plays"/>
    <x v="1320"/>
    <x v="3593"/>
    <x v="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559"/>
    <x v="3594"/>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200"/>
    <x v="359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1561"/>
    <x v="359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162"/>
    <x v="3597"/>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9"/>
    <x v="3598"/>
    <x v="3"/>
  </r>
  <r>
    <n v="3613"/>
    <s v="HIS NAME IS ARTHUR HOLMBERG"/>
    <s v="a woman walks into a bar except she looks like a man and no one's serving drinks. one night only"/>
    <n v="1250"/>
    <n v="1250"/>
    <x v="0"/>
    <s v="US"/>
    <s v="USD"/>
    <n v="1403964574"/>
    <n v="1401372574"/>
    <b v="0"/>
    <n v="20"/>
    <b v="1"/>
    <s v="theater/plays"/>
    <n v="100"/>
    <n v="62.5"/>
    <x v="1"/>
    <s v="plays"/>
    <x v="132"/>
    <x v="3599"/>
    <x v="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511"/>
    <x v="3600"/>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453"/>
    <x v="3601"/>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136"/>
    <x v="3602"/>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1103"/>
    <x v="3603"/>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684"/>
    <x v="3604"/>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755"/>
    <x v="3605"/>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1178"/>
    <x v="3606"/>
    <x v="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761"/>
    <x v="3607"/>
    <x v="2"/>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548"/>
    <x v="3608"/>
    <x v="3"/>
  </r>
  <r>
    <n v="3623"/>
    <s v="Since I've Been Here"/>
    <s v="An original play exploring the complications of romantic relationships in all forms."/>
    <n v="2500"/>
    <n v="3000"/>
    <x v="0"/>
    <s v="US"/>
    <s v="USD"/>
    <n v="1406358000"/>
    <n v="1404841270"/>
    <b v="0"/>
    <n v="34"/>
    <b v="1"/>
    <s v="theater/plays"/>
    <n v="120"/>
    <n v="88.235294117647058"/>
    <x v="1"/>
    <s v="plays"/>
    <x v="3"/>
    <x v="3609"/>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508"/>
    <x v="361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462"/>
    <x v="3611"/>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1310"/>
    <x v="3612"/>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1118"/>
    <x v="3613"/>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83"/>
    <x v="3614"/>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1426"/>
    <x v="3615"/>
    <x v="2"/>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1355"/>
    <x v="3616"/>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1421"/>
    <x v="3617"/>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504"/>
    <x v="3618"/>
    <x v="3"/>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446"/>
    <x v="3619"/>
    <x v="2"/>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1564"/>
    <x v="3620"/>
    <x v="2"/>
  </r>
  <r>
    <n v="3635"/>
    <s v="Mary's Son"/>
    <s v="Mary's Son is a pop opera about Jesus and the hope he brings to all people."/>
    <n v="3500"/>
    <n v="1276"/>
    <x v="2"/>
    <s v="US"/>
    <s v="USD"/>
    <n v="1461186676"/>
    <n v="1458594676"/>
    <b v="0"/>
    <n v="10"/>
    <b v="0"/>
    <s v="theater/musical"/>
    <n v="36.457142857142856"/>
    <n v="127.6"/>
    <x v="1"/>
    <s v="musical"/>
    <x v="496"/>
    <x v="3621"/>
    <x v="2"/>
  </r>
  <r>
    <n v="3636"/>
    <s v="The Brother's of B-Block"/>
    <s v="The Brotherâ€™s of B-block is a musical play. A new take on &quot;OZ&quot; _x000a_The Wizard of OZ meets HBO's OZ."/>
    <n v="150000"/>
    <n v="0"/>
    <x v="2"/>
    <s v="US"/>
    <s v="USD"/>
    <n v="1442248829"/>
    <n v="1439224829"/>
    <b v="0"/>
    <n v="0"/>
    <b v="0"/>
    <s v="theater/musical"/>
    <n v="0"/>
    <n v="0"/>
    <x v="1"/>
    <s v="musical"/>
    <x v="619"/>
    <x v="3622"/>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489"/>
    <x v="3623"/>
    <x v="3"/>
  </r>
  <r>
    <n v="3638"/>
    <s v="Project Hedwig and the Angry Inch"/>
    <s v="A rock and roll journey that explores love, loss, redemption, duality and ascension."/>
    <n v="3300"/>
    <n v="216"/>
    <x v="2"/>
    <s v="CA"/>
    <s v="CAD"/>
    <n v="1429456132"/>
    <n v="1424275732"/>
    <b v="0"/>
    <n v="2"/>
    <b v="0"/>
    <s v="theater/musical"/>
    <n v="6.5454545454545459"/>
    <n v="108"/>
    <x v="1"/>
    <s v="musical"/>
    <x v="1494"/>
    <x v="3624"/>
    <x v="0"/>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1529"/>
    <x v="3625"/>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884"/>
    <x v="3626"/>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178"/>
    <x v="3627"/>
    <x v="3"/>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18"/>
    <x v="3628"/>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1531"/>
    <x v="3629"/>
    <x v="0"/>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876"/>
    <x v="3630"/>
    <x v="2"/>
  </r>
  <r>
    <n v="3645"/>
    <s v="If the Shoe Fits"/>
    <s v="This new musical comedy empowers women and girls of all ages to be themselves in their shoes, whatever shoes they choose."/>
    <n v="1000"/>
    <n v="1"/>
    <x v="2"/>
    <s v="CA"/>
    <s v="CAD"/>
    <n v="1479773838"/>
    <n v="1477178238"/>
    <b v="0"/>
    <n v="1"/>
    <b v="0"/>
    <s v="theater/musical"/>
    <n v="0.1"/>
    <n v="1"/>
    <x v="1"/>
    <s v="musical"/>
    <x v="1565"/>
    <x v="3631"/>
    <x v="2"/>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516"/>
    <x v="3632"/>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1566"/>
    <x v="3633"/>
    <x v="2"/>
  </r>
  <r>
    <n v="3648"/>
    <s v="Moth Theater Lives"/>
    <s v="Help Moth Live! Support Moth and its artist collective to achieve its 2014/15 season."/>
    <n v="40000"/>
    <n v="40153"/>
    <x v="0"/>
    <s v="US"/>
    <s v="USD"/>
    <n v="1412492445"/>
    <n v="1409900445"/>
    <b v="0"/>
    <n v="73"/>
    <b v="1"/>
    <s v="theater/plays"/>
    <n v="100.38249999999999"/>
    <n v="550.04109589041093"/>
    <x v="1"/>
    <s v="plays"/>
    <x v="40"/>
    <x v="3634"/>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27"/>
    <x v="3635"/>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1305"/>
    <x v="3636"/>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
    <x v="3637"/>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1567"/>
    <x v="3638"/>
    <x v="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164"/>
    <x v="3639"/>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815"/>
    <x v="3640"/>
    <x v="2"/>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476"/>
    <x v="3641"/>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573"/>
    <x v="3642"/>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1226"/>
    <x v="3643"/>
    <x v="2"/>
  </r>
  <r>
    <n v="3658"/>
    <s v="Mr. Marmalade"/>
    <s v="Life is hard when your own imaginary friend can't make time for you."/>
    <n v="1500"/>
    <n v="1510"/>
    <x v="0"/>
    <s v="US"/>
    <s v="USD"/>
    <n v="1404273540"/>
    <n v="1400272580"/>
    <b v="0"/>
    <n v="20"/>
    <b v="1"/>
    <s v="theater/plays"/>
    <n v="100.66666666666666"/>
    <n v="75.5"/>
    <x v="1"/>
    <s v="plays"/>
    <x v="827"/>
    <x v="3644"/>
    <x v="3"/>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499"/>
    <x v="3645"/>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41"/>
    <x v="3646"/>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421"/>
    <x v="3647"/>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933"/>
    <x v="3648"/>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1565"/>
    <x v="3649"/>
    <x v="2"/>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1158"/>
    <x v="3650"/>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1410"/>
    <x v="3651"/>
    <x v="0"/>
  </r>
  <r>
    <n v="3666"/>
    <s v="Israel LÃ³pez @ Ojai Playwrights Conference"/>
    <s v="Artistic Internship @ Ojai Playwrights Conference"/>
    <n v="1200"/>
    <n v="1200"/>
    <x v="0"/>
    <s v="US"/>
    <s v="USD"/>
    <n v="1406185200"/>
    <n v="1404337382"/>
    <b v="0"/>
    <n v="38"/>
    <b v="1"/>
    <s v="theater/plays"/>
    <n v="100"/>
    <n v="31.578947368421051"/>
    <x v="1"/>
    <s v="plays"/>
    <x v="1540"/>
    <x v="3652"/>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476"/>
    <x v="3653"/>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1038"/>
    <x v="3654"/>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1220"/>
    <x v="3655"/>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986"/>
    <x v="3656"/>
    <x v="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1148"/>
    <x v="3657"/>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21"/>
    <x v="3658"/>
    <x v="3"/>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652"/>
    <x v="3659"/>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176"/>
    <x v="3660"/>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1137"/>
    <x v="3661"/>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861"/>
    <x v="3662"/>
    <x v="3"/>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42"/>
    <x v="3663"/>
    <x v="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1123"/>
    <x v="3664"/>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85"/>
    <x v="3665"/>
    <x v="3"/>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1129"/>
    <x v="3666"/>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1239"/>
    <x v="3667"/>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1019"/>
    <x v="3668"/>
    <x v="3"/>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494"/>
    <x v="3669"/>
    <x v="2"/>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711"/>
    <x v="3670"/>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8"/>
    <x v="3671"/>
    <x v="3"/>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56"/>
    <x v="3672"/>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1428"/>
    <x v="3673"/>
    <x v="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600"/>
    <x v="3674"/>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168"/>
    <x v="3675"/>
    <x v="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583"/>
    <x v="3676"/>
    <x v="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501"/>
    <x v="3677"/>
    <x v="0"/>
  </r>
  <r>
    <n v="3692"/>
    <s v="An Evening With Durang"/>
    <s v="Help us independently produce two great comedies by Christopher Durang."/>
    <n v="1000"/>
    <n v="1260"/>
    <x v="0"/>
    <s v="US"/>
    <s v="USD"/>
    <n v="1411084800"/>
    <n v="1410304179"/>
    <b v="0"/>
    <n v="17"/>
    <b v="1"/>
    <s v="theater/plays"/>
    <n v="126"/>
    <n v="74.117647058823536"/>
    <x v="1"/>
    <s v="plays"/>
    <x v="547"/>
    <x v="3678"/>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1568"/>
    <x v="3679"/>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536"/>
    <x v="368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49"/>
    <x v="3681"/>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605"/>
    <x v="3682"/>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232"/>
    <x v="3683"/>
    <x v="2"/>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1453"/>
    <x v="3684"/>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867"/>
    <x v="3685"/>
    <x v="3"/>
  </r>
  <r>
    <n v="3700"/>
    <s v="Generations (Senior Project)"/>
    <s v="Help me produce the play I have written for my senior project!"/>
    <n v="500"/>
    <n v="606"/>
    <x v="0"/>
    <s v="US"/>
    <s v="USD"/>
    <n v="1412092800"/>
    <n v="1409493800"/>
    <b v="0"/>
    <n v="18"/>
    <b v="1"/>
    <s v="theater/plays"/>
    <n v="121.2"/>
    <n v="33.666666666666664"/>
    <x v="1"/>
    <s v="plays"/>
    <x v="126"/>
    <x v="3686"/>
    <x v="3"/>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208"/>
    <x v="3687"/>
    <x v="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982"/>
    <x v="3688"/>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176"/>
    <x v="3689"/>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1"/>
    <x v="3690"/>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154"/>
    <x v="3691"/>
    <x v="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1145"/>
    <x v="3692"/>
    <x v="3"/>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1422"/>
    <x v="3693"/>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568"/>
    <x v="3694"/>
    <x v="3"/>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241"/>
    <x v="3695"/>
    <x v="3"/>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162"/>
    <x v="3696"/>
    <x v="0"/>
  </r>
  <r>
    <n v="3711"/>
    <s v="The Youth Shakespeare Project 2014"/>
    <s v="Two teachers and twenty kids bring one of Shakespeare's plays to life!"/>
    <n v="500"/>
    <n v="570"/>
    <x v="0"/>
    <s v="US"/>
    <s v="USD"/>
    <n v="1402848000"/>
    <n v="1400606573"/>
    <b v="0"/>
    <n v="21"/>
    <b v="1"/>
    <s v="theater/plays"/>
    <n v="113.99999999999999"/>
    <n v="27.142857142857142"/>
    <x v="1"/>
    <s v="plays"/>
    <x v="10"/>
    <x v="3174"/>
    <x v="3"/>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1569"/>
    <x v="3697"/>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1132"/>
    <x v="3698"/>
    <x v="2"/>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1521"/>
    <x v="3699"/>
    <x v="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91"/>
    <x v="3700"/>
    <x v="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71"/>
    <x v="3701"/>
    <x v="0"/>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514"/>
    <x v="3702"/>
    <x v="0"/>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6"/>
    <x v="3703"/>
    <x v="0"/>
  </r>
  <r>
    <n v="3719"/>
    <s v="Corium"/>
    <s v="A new piece of physical theatre about love, regret and longing."/>
    <n v="200"/>
    <n v="420"/>
    <x v="0"/>
    <s v="GB"/>
    <s v="GBP"/>
    <n v="1434994266"/>
    <n v="1432402266"/>
    <b v="0"/>
    <n v="4"/>
    <b v="1"/>
    <s v="theater/plays"/>
    <n v="210"/>
    <n v="105"/>
    <x v="1"/>
    <s v="plays"/>
    <x v="168"/>
    <x v="3704"/>
    <x v="0"/>
  </r>
  <r>
    <n v="3720"/>
    <s v="Lakotas and the American Theatre"/>
    <s v="Breaking the American Indian stereotype in the American Theatre."/>
    <n v="3300"/>
    <n v="3449"/>
    <x v="0"/>
    <s v="US"/>
    <s v="USD"/>
    <n v="1435881006"/>
    <n v="1433980206"/>
    <b v="0"/>
    <n v="40"/>
    <b v="1"/>
    <s v="theater/plays"/>
    <n v="104.51515151515152"/>
    <n v="86.224999999999994"/>
    <x v="1"/>
    <s v="plays"/>
    <x v="192"/>
    <x v="3705"/>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477"/>
    <x v="3706"/>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1305"/>
    <x v="3707"/>
    <x v="2"/>
  </r>
  <r>
    <n v="3723"/>
    <s v="Beauty and the Beast"/>
    <s v="Saltmine Theatre Company present Beauty and the Beast:"/>
    <n v="4500"/>
    <n v="4592"/>
    <x v="0"/>
    <s v="GB"/>
    <s v="GBP"/>
    <n v="1417374262"/>
    <n v="1414778662"/>
    <b v="0"/>
    <n v="63"/>
    <b v="1"/>
    <s v="theater/plays"/>
    <n v="102.04444444444445"/>
    <n v="72.888888888888886"/>
    <x v="1"/>
    <s v="plays"/>
    <x v="319"/>
    <x v="3708"/>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1286"/>
    <x v="3709"/>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1453"/>
    <x v="3710"/>
    <x v="2"/>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1"/>
    <x v="3711"/>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494"/>
    <x v="3712"/>
    <x v="2"/>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1347"/>
    <x v="3713"/>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954"/>
    <x v="3714"/>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1561"/>
    <x v="3715"/>
    <x v="0"/>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1570"/>
    <x v="3716"/>
    <x v="3"/>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497"/>
    <x v="3717"/>
    <x v="3"/>
  </r>
  <r>
    <n v="3733"/>
    <s v="laughter in the hood"/>
    <s v="want to donate tickets to residents who live in the community that cant afford the 35.00 price of ticket"/>
    <n v="1500"/>
    <n v="0"/>
    <x v="2"/>
    <s v="US"/>
    <s v="USD"/>
    <n v="1429396200"/>
    <n v="1428539708"/>
    <b v="0"/>
    <n v="0"/>
    <b v="0"/>
    <s v="theater/plays"/>
    <n v="0"/>
    <n v="0"/>
    <x v="1"/>
    <s v="plays"/>
    <x v="514"/>
    <x v="3718"/>
    <x v="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55"/>
    <x v="3719"/>
    <x v="0"/>
  </r>
  <r>
    <n v="3735"/>
    <s v="Women Beware Women"/>
    <s v="Young Actor's taking on a Jacobean tragedy. Family, betrayal, love, lust, sex and death."/>
    <n v="150"/>
    <n v="20"/>
    <x v="2"/>
    <s v="GB"/>
    <s v="GBP"/>
    <n v="1432831089"/>
    <n v="1430239089"/>
    <b v="0"/>
    <n v="2"/>
    <b v="0"/>
    <s v="theater/plays"/>
    <n v="13.333333333333334"/>
    <n v="10"/>
    <x v="1"/>
    <s v="plays"/>
    <x v="830"/>
    <x v="3720"/>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1229"/>
    <x v="3721"/>
    <x v="0"/>
  </r>
  <r>
    <n v="3737"/>
    <s v="Measure For Measure"/>
    <s v="The ASU Theatre and Shakespeare Club presents Measure For Measure directed by Jordyn Ochser."/>
    <n v="700"/>
    <n v="150"/>
    <x v="2"/>
    <s v="US"/>
    <s v="USD"/>
    <n v="1447311540"/>
    <n v="1445358903"/>
    <b v="0"/>
    <n v="4"/>
    <b v="0"/>
    <s v="theater/plays"/>
    <n v="21.428571428571427"/>
    <n v="37.5"/>
    <x v="1"/>
    <s v="plays"/>
    <x v="318"/>
    <x v="3722"/>
    <x v="0"/>
  </r>
  <r>
    <n v="3738"/>
    <s v="'GULF' - a new play by PIVOT THEATRE"/>
    <s v="A filmic, fast-paced exploration of trust, making its debut at Camden People's Theatre this July."/>
    <n v="1500"/>
    <n v="270"/>
    <x v="2"/>
    <s v="GB"/>
    <s v="GBP"/>
    <n v="1405461600"/>
    <n v="1403562705"/>
    <b v="0"/>
    <n v="6"/>
    <b v="0"/>
    <s v="theater/plays"/>
    <n v="18"/>
    <n v="45"/>
    <x v="1"/>
    <s v="plays"/>
    <x v="577"/>
    <x v="3723"/>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46"/>
    <x v="3724"/>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546"/>
    <x v="3725"/>
    <x v="3"/>
  </r>
  <r>
    <n v="3741"/>
    <s v="Open House Theater"/>
    <s v="A small community with a love for theater would like to continue. Help the children of this community continue."/>
    <n v="20000"/>
    <n v="0"/>
    <x v="2"/>
    <s v="US"/>
    <s v="USD"/>
    <n v="1450389950"/>
    <n v="1447797950"/>
    <b v="0"/>
    <n v="0"/>
    <b v="0"/>
    <s v="theater/plays"/>
    <n v="0"/>
    <n v="0"/>
    <x v="1"/>
    <s v="plays"/>
    <x v="780"/>
    <x v="3726"/>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1385"/>
    <x v="3727"/>
    <x v="3"/>
  </r>
  <r>
    <n v="3743"/>
    <s v="Down the Mississippi"/>
    <s v="I'm taking the Adventures of Huckleberry Finn puppet show down the Mississippi River!"/>
    <n v="2200"/>
    <n v="0"/>
    <x v="2"/>
    <s v="US"/>
    <s v="USD"/>
    <n v="1404406964"/>
    <n v="1401814964"/>
    <b v="0"/>
    <n v="0"/>
    <b v="0"/>
    <s v="theater/plays"/>
    <n v="0"/>
    <n v="0"/>
    <x v="1"/>
    <s v="plays"/>
    <x v="6"/>
    <x v="3728"/>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6"/>
    <x v="3729"/>
    <x v="3"/>
  </r>
  <r>
    <n v="3745"/>
    <s v="Tyke Theatre Web Show"/>
    <s v="Tyke wants to expand her puppet theater show to weekly online web shows and is looking for backers."/>
    <n v="100"/>
    <n v="10"/>
    <x v="2"/>
    <s v="US"/>
    <s v="USD"/>
    <n v="1407689102"/>
    <n v="1405097102"/>
    <b v="0"/>
    <n v="1"/>
    <b v="0"/>
    <s v="theater/plays"/>
    <n v="10"/>
    <n v="10"/>
    <x v="1"/>
    <s v="plays"/>
    <x v="526"/>
    <x v="3730"/>
    <x v="3"/>
  </r>
  <r>
    <n v="3746"/>
    <s v="Stage Play Production - &quot;I Love You to Death&quot;"/>
    <s v="Generational curses CAN be broken...right?"/>
    <n v="8500"/>
    <n v="202"/>
    <x v="2"/>
    <s v="US"/>
    <s v="USD"/>
    <n v="1475918439"/>
    <n v="1473326439"/>
    <b v="0"/>
    <n v="1"/>
    <b v="0"/>
    <s v="theater/plays"/>
    <n v="2.3764705882352941"/>
    <n v="202"/>
    <x v="1"/>
    <s v="plays"/>
    <x v="1571"/>
    <x v="3731"/>
    <x v="2"/>
  </r>
  <r>
    <n v="3747"/>
    <s v="Counting Stars"/>
    <s v="The world premiere of an astonishing new play by acclaimed writer Atiha Sen Gupta."/>
    <n v="2500"/>
    <n v="25"/>
    <x v="2"/>
    <s v="GB"/>
    <s v="GBP"/>
    <n v="1436137140"/>
    <n v="1433833896"/>
    <b v="0"/>
    <n v="1"/>
    <b v="0"/>
    <s v="theater/plays"/>
    <n v="1"/>
    <n v="25"/>
    <x v="1"/>
    <s v="plays"/>
    <x v="206"/>
    <x v="3732"/>
    <x v="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768"/>
    <x v="3733"/>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44"/>
    <x v="3734"/>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796"/>
    <x v="3735"/>
    <x v="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167"/>
    <x v="3736"/>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761"/>
    <x v="3737"/>
    <x v="2"/>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684"/>
    <x v="3738"/>
    <x v="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1386"/>
    <x v="3739"/>
    <x v="3"/>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918"/>
    <x v="3740"/>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834"/>
    <x v="3741"/>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786"/>
    <x v="3742"/>
    <x v="3"/>
  </r>
  <r>
    <n v="3758"/>
    <s v="Luigi's Ladies"/>
    <s v="LUIGI'S LADIES: an original one-woman musical comedy"/>
    <n v="1500"/>
    <n v="1535"/>
    <x v="0"/>
    <s v="US"/>
    <s v="USD"/>
    <n v="1400475600"/>
    <n v="1397819938"/>
    <b v="0"/>
    <n v="26"/>
    <b v="1"/>
    <s v="theater/musical"/>
    <n v="102.33333333333334"/>
    <n v="59.03846153846154"/>
    <x v="1"/>
    <s v="musical"/>
    <x v="1438"/>
    <x v="3743"/>
    <x v="3"/>
  </r>
  <r>
    <n v="3759"/>
    <s v="Pared Down Productions"/>
    <s v="A production company specializing in small-scale musicals"/>
    <n v="4000"/>
    <n v="4409.7700000000004"/>
    <x v="0"/>
    <s v="US"/>
    <s v="USD"/>
    <n v="1440556553"/>
    <n v="1435372553"/>
    <b v="0"/>
    <n v="88"/>
    <b v="1"/>
    <s v="theater/musical"/>
    <n v="110.24425000000002"/>
    <n v="50.111022727272733"/>
    <x v="1"/>
    <s v="musical"/>
    <x v="742"/>
    <x v="3744"/>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822"/>
    <x v="3745"/>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476"/>
    <x v="3746"/>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894"/>
    <x v="3747"/>
    <x v="0"/>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418"/>
    <x v="3748"/>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1226"/>
    <x v="3749"/>
    <x v="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1148"/>
    <x v="3750"/>
    <x v="3"/>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1428"/>
    <x v="3751"/>
    <x v="3"/>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500"/>
    <x v="3566"/>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1019"/>
    <x v="3752"/>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918"/>
    <x v="3753"/>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495"/>
    <x v="3754"/>
    <x v="0"/>
  </r>
  <r>
    <n v="3771"/>
    <s v="COME OUT SWINGIN'!"/>
    <s v="I would like to make a demo recording of six songs from COME OUT SWINGIN'!"/>
    <n v="1000"/>
    <n v="1460"/>
    <x v="0"/>
    <s v="US"/>
    <s v="USD"/>
    <n v="1463529600"/>
    <n v="1462307652"/>
    <b v="0"/>
    <n v="38"/>
    <b v="1"/>
    <s v="theater/musical"/>
    <n v="146"/>
    <n v="38.421052631578945"/>
    <x v="1"/>
    <s v="musical"/>
    <x v="1137"/>
    <x v="3755"/>
    <x v="2"/>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1312"/>
    <x v="3756"/>
    <x v="2"/>
  </r>
  <r>
    <n v="3773"/>
    <s v="Dundee: A Hip-Hopera"/>
    <s v="A dramatic hip-hopera, inspired from monologues written by the performers."/>
    <n v="5000"/>
    <n v="5410"/>
    <x v="0"/>
    <s v="US"/>
    <s v="USD"/>
    <n v="1479175680"/>
    <n v="1476317247"/>
    <b v="0"/>
    <n v="57"/>
    <b v="1"/>
    <s v="theater/musical"/>
    <n v="108.2"/>
    <n v="94.912280701754383"/>
    <x v="1"/>
    <s v="musical"/>
    <x v="1349"/>
    <x v="3757"/>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524"/>
    <x v="3758"/>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538"/>
    <x v="3759"/>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1021"/>
    <x v="376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1572"/>
    <x v="3761"/>
    <x v="3"/>
  </r>
  <r>
    <n v="3778"/>
    <s v="Give a Puppet a Hand"/>
    <s v="Sponsor an AVENUE Q puppet for The Barn Players April 2015 production."/>
    <n v="2400"/>
    <n v="2521"/>
    <x v="0"/>
    <s v="US"/>
    <s v="USD"/>
    <n v="1423942780"/>
    <n v="1418758780"/>
    <b v="0"/>
    <n v="36"/>
    <b v="1"/>
    <s v="theater/musical"/>
    <n v="105.04166666666667"/>
    <n v="70.027777777777771"/>
    <x v="1"/>
    <s v="musical"/>
    <x v="22"/>
    <x v="3762"/>
    <x v="3"/>
  </r>
  <r>
    <n v="3779"/>
    <s v="&quot;The Last Adam&quot; A New Musical, NYC reading"/>
    <s v="A fresh, re-telling of the Jesus story for a new generation."/>
    <n v="15000"/>
    <n v="15597"/>
    <x v="0"/>
    <s v="US"/>
    <s v="USD"/>
    <n v="1459010340"/>
    <n v="1456421940"/>
    <b v="0"/>
    <n v="115"/>
    <b v="1"/>
    <s v="theater/musical"/>
    <n v="103.98"/>
    <n v="135.62608695652173"/>
    <x v="1"/>
    <s v="musical"/>
    <x v="334"/>
    <x v="3763"/>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1267"/>
    <x v="3764"/>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541"/>
    <x v="376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1573"/>
    <x v="3766"/>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874"/>
    <x v="3767"/>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1501"/>
    <x v="3768"/>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46"/>
    <x v="3769"/>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989"/>
    <x v="3770"/>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1215"/>
    <x v="3514"/>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52"/>
    <x v="3771"/>
    <x v="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495"/>
    <x v="3772"/>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1574"/>
    <x v="3773"/>
    <x v="2"/>
  </r>
  <r>
    <n v="3791"/>
    <s v="Spin! at The Cumming Playhouse"/>
    <s v="Spin! is an original musical comedy-drama presented by Blue Palm Productions."/>
    <n v="1500"/>
    <n v="0"/>
    <x v="2"/>
    <s v="US"/>
    <s v="USD"/>
    <n v="1404664592"/>
    <n v="1399480592"/>
    <b v="0"/>
    <n v="0"/>
    <b v="0"/>
    <s v="theater/musical"/>
    <n v="0"/>
    <n v="0"/>
    <x v="1"/>
    <s v="musical"/>
    <x v="911"/>
    <x v="3774"/>
    <x v="3"/>
  </r>
  <r>
    <n v="3792"/>
    <s v="BorikÃ©n: The Show"/>
    <s v="A cultural and historic journey through Puerto Rico's music and dance!"/>
    <n v="12500"/>
    <n v="35"/>
    <x v="2"/>
    <s v="US"/>
    <s v="USD"/>
    <n v="1436957022"/>
    <n v="1434365022"/>
    <b v="0"/>
    <n v="2"/>
    <b v="0"/>
    <s v="theater/musical"/>
    <n v="0.27999999999999997"/>
    <n v="17.5"/>
    <x v="1"/>
    <s v="musical"/>
    <x v="866"/>
    <x v="3775"/>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497"/>
    <x v="3776"/>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882"/>
    <x v="3777"/>
    <x v="0"/>
  </r>
  <r>
    <n v="3795"/>
    <s v="Duodeca"/>
    <s v="Poppin Productions are currently entering the development stage of their very first production -  &quot;Duodeca&quot;."/>
    <n v="600"/>
    <n v="10"/>
    <x v="2"/>
    <s v="GB"/>
    <s v="GBP"/>
    <n v="1440801000"/>
    <n v="1437042490"/>
    <b v="0"/>
    <n v="2"/>
    <b v="0"/>
    <s v="theater/musical"/>
    <n v="1.6666666666666667"/>
    <n v="5"/>
    <x v="1"/>
    <s v="musical"/>
    <x v="1448"/>
    <x v="3778"/>
    <x v="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295"/>
    <x v="3779"/>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1575"/>
    <x v="3780"/>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526"/>
    <x v="3781"/>
    <x v="3"/>
  </r>
  <r>
    <n v="3799"/>
    <s v="A Story Once Told"/>
    <s v="An original musical on it's way to the stage in Minneapolis, MN. Feel free to ask any questions."/>
    <n v="10000"/>
    <n v="402"/>
    <x v="2"/>
    <s v="US"/>
    <s v="USD"/>
    <n v="1457734843"/>
    <n v="1455142843"/>
    <b v="0"/>
    <n v="4"/>
    <b v="0"/>
    <s v="theater/musical"/>
    <n v="4.0199999999999996"/>
    <n v="100.5"/>
    <x v="1"/>
    <s v="musical"/>
    <x v="947"/>
    <x v="378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1346"/>
    <x v="3783"/>
    <x v="3"/>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489"/>
    <x v="3784"/>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485"/>
    <x v="3785"/>
    <x v="0"/>
  </r>
  <r>
    <n v="3803"/>
    <s v="Benjamin Button the Musical Concept Album"/>
    <s v="A fully orchestrated concept album of Benjamin Button the Musical!"/>
    <n v="12000"/>
    <n v="2358"/>
    <x v="2"/>
    <s v="US"/>
    <s v="USD"/>
    <n v="1457133568"/>
    <n v="1454541568"/>
    <b v="0"/>
    <n v="40"/>
    <b v="0"/>
    <s v="theater/musical"/>
    <n v="19.650000000000002"/>
    <n v="58.95"/>
    <x v="1"/>
    <s v="musical"/>
    <x v="1047"/>
    <x v="3786"/>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78"/>
    <x v="3787"/>
    <x v="2"/>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806"/>
    <x v="3788"/>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430"/>
    <x v="3789"/>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558"/>
    <x v="3790"/>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1342"/>
    <x v="3791"/>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407"/>
    <x v="3792"/>
    <x v="3"/>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1451"/>
    <x v="3793"/>
    <x v="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1407"/>
    <x v="3794"/>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137"/>
    <x v="2551"/>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1480"/>
    <x v="3795"/>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297"/>
    <x v="3532"/>
    <x v="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13"/>
    <x v="3796"/>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14"/>
    <x v="3797"/>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1531"/>
    <x v="3798"/>
    <x v="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551"/>
    <x v="3799"/>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294"/>
    <x v="3800"/>
    <x v="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158"/>
    <x v="3801"/>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491"/>
    <x v="3802"/>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1217"/>
    <x v="3803"/>
    <x v="0"/>
  </r>
  <r>
    <n v="3823"/>
    <s v="FEED"/>
    <s v="Feed, a new play by Garrett Markgraf (based on the novel by M.T. Anderson), Directed by Anna Marck at Oakland University."/>
    <n v="2500"/>
    <n v="2650"/>
    <x v="0"/>
    <s v="US"/>
    <s v="USD"/>
    <n v="1437364740"/>
    <n v="1434405044"/>
    <b v="0"/>
    <n v="41"/>
    <b v="1"/>
    <s v="theater/plays"/>
    <n v="106"/>
    <n v="64.634146341463421"/>
    <x v="1"/>
    <s v="plays"/>
    <x v="866"/>
    <x v="3804"/>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1557"/>
    <x v="3805"/>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829"/>
    <x v="3806"/>
    <x v="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02"/>
    <x v="3807"/>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869"/>
    <x v="3808"/>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432"/>
    <x v="3809"/>
    <x v="3"/>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119"/>
    <x v="3810"/>
    <x v="2"/>
  </r>
  <r>
    <n v="3830"/>
    <s v="Run Away"/>
    <s v="The Aeon Theatre company is producing another original play by Parker Hale at the Manhattan Reportory Theatre"/>
    <n v="100"/>
    <n v="225"/>
    <x v="0"/>
    <s v="US"/>
    <s v="USD"/>
    <n v="1464371211"/>
    <n v="1463161611"/>
    <b v="0"/>
    <n v="3"/>
    <b v="1"/>
    <s v="theater/plays"/>
    <n v="225"/>
    <n v="75"/>
    <x v="1"/>
    <s v="plays"/>
    <x v="479"/>
    <x v="381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477"/>
    <x v="3812"/>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1239"/>
    <x v="3813"/>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840"/>
    <x v="3814"/>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511"/>
    <x v="3815"/>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1118"/>
    <x v="3816"/>
    <x v="2"/>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971"/>
    <x v="3817"/>
    <x v="2"/>
  </r>
  <r>
    <n v="3837"/>
    <s v="Farcical Elements Presents Boeing-Boeing"/>
    <s v="A high-flying French farce with the thrust of a well-tuned jet engine"/>
    <n v="2000"/>
    <n v="2042"/>
    <x v="0"/>
    <s v="GB"/>
    <s v="GBP"/>
    <n v="1435947758"/>
    <n v="1432837358"/>
    <b v="0"/>
    <n v="17"/>
    <b v="1"/>
    <s v="theater/plays"/>
    <n v="102.1"/>
    <n v="120.11764705882354"/>
    <x v="1"/>
    <s v="plays"/>
    <x v="880"/>
    <x v="381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1177"/>
    <x v="381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860"/>
    <x v="3820"/>
    <x v="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810"/>
    <x v="3821"/>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27"/>
    <x v="3822"/>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1576"/>
    <x v="3823"/>
    <x v="3"/>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1543"/>
    <x v="38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911"/>
    <x v="3825"/>
    <x v="3"/>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188"/>
    <x v="3826"/>
    <x v="0"/>
  </r>
  <r>
    <n v="3846"/>
    <s v="My Insane Shakespeare"/>
    <s v="My Insane Shakespeare. An original play by Arthur Elbakyan premiering October 13th at United Solo, New York City."/>
    <n v="7000"/>
    <n v="189"/>
    <x v="2"/>
    <s v="US"/>
    <s v="USD"/>
    <n v="1412405940"/>
    <n v="1409721542"/>
    <b v="1"/>
    <n v="8"/>
    <b v="0"/>
    <s v="theater/plays"/>
    <n v="2.7"/>
    <n v="23.625"/>
    <x v="1"/>
    <s v="plays"/>
    <x v="831"/>
    <x v="3827"/>
    <x v="3"/>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1144"/>
    <x v="3828"/>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1353"/>
    <x v="38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1220"/>
    <x v="3830"/>
    <x v="0"/>
  </r>
  <r>
    <n v="3850"/>
    <s v="The Vagina Monologues 2015"/>
    <s v="V-Day is a global activist movement to end violence against women and girls."/>
    <n v="1000"/>
    <n v="38"/>
    <x v="2"/>
    <s v="US"/>
    <s v="USD"/>
    <n v="1420081143"/>
    <n v="1417489143"/>
    <b v="1"/>
    <n v="4"/>
    <b v="0"/>
    <s v="theater/plays"/>
    <n v="3.8"/>
    <n v="9.5"/>
    <x v="1"/>
    <s v="plays"/>
    <x v="561"/>
    <x v="3831"/>
    <x v="3"/>
  </r>
  <r>
    <n v="3851"/>
    <s v="Waving Goodbye"/>
    <s v="A play about the horrible choices we have to make every day. Should we take a risk, or take the road most travelled?"/>
    <n v="2500"/>
    <n v="852"/>
    <x v="2"/>
    <s v="GB"/>
    <s v="GBP"/>
    <n v="1437129179"/>
    <n v="1434537179"/>
    <b v="1"/>
    <n v="24"/>
    <b v="0"/>
    <s v="theater/plays"/>
    <n v="34.08"/>
    <n v="35.5"/>
    <x v="1"/>
    <s v="plays"/>
    <x v="951"/>
    <x v="3832"/>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933"/>
    <x v="3833"/>
    <x v="0"/>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512"/>
    <x v="3834"/>
    <x v="3"/>
  </r>
  <r>
    <n v="3854"/>
    <s v="The Case Of Soghomon Tehlirian"/>
    <s v="A play dedicated to the 100th anniversary of the Armenian Genocide."/>
    <n v="11000"/>
    <n v="1788"/>
    <x v="2"/>
    <s v="US"/>
    <s v="USD"/>
    <n v="1431206058"/>
    <n v="1428614058"/>
    <b v="0"/>
    <n v="20"/>
    <b v="0"/>
    <s v="theater/plays"/>
    <n v="16.254545454545454"/>
    <n v="89.4"/>
    <x v="1"/>
    <s v="plays"/>
    <x v="1343"/>
    <x v="3835"/>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1342"/>
    <x v="3836"/>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1352"/>
    <x v="3837"/>
    <x v="0"/>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600"/>
    <x v="3838"/>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684"/>
    <x v="3839"/>
    <x v="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9"/>
    <x v="384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1087"/>
    <x v="3841"/>
    <x v="3"/>
  </r>
  <r>
    <n v="3861"/>
    <s v="READY OR NOT HERE I COME"/>
    <s v="THE COMING OF THE LORD!"/>
    <n v="2000"/>
    <n v="100"/>
    <x v="2"/>
    <s v="US"/>
    <s v="USD"/>
    <n v="1415828820"/>
    <n v="1412258977"/>
    <b v="0"/>
    <n v="1"/>
    <b v="0"/>
    <s v="theater/plays"/>
    <n v="5"/>
    <n v="100"/>
    <x v="1"/>
    <s v="plays"/>
    <x v="652"/>
    <x v="3842"/>
    <x v="3"/>
  </r>
  <r>
    <n v="3862"/>
    <s v="The Container Play"/>
    <s v="The hit immersive theatre experience of England comes to Corpus Christi!"/>
    <n v="7500"/>
    <n v="1"/>
    <x v="2"/>
    <s v="US"/>
    <s v="USD"/>
    <n v="1473699540"/>
    <n v="1472451356"/>
    <b v="0"/>
    <n v="1"/>
    <b v="0"/>
    <s v="theater/plays"/>
    <n v="1.3333333333333334E-2"/>
    <n v="1"/>
    <x v="1"/>
    <s v="plays"/>
    <x v="773"/>
    <x v="3843"/>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1497"/>
    <x v="3844"/>
    <x v="0"/>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817"/>
    <x v="3845"/>
    <x v="0"/>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3"/>
    <x v="3846"/>
    <x v="3"/>
  </r>
  <r>
    <n v="3866"/>
    <s v="a feminine ending, brought to you by the East End Theatre Co"/>
    <s v="A funny, moving, witty piece about a girl, her oboe, and her dreams."/>
    <n v="2000"/>
    <n v="11"/>
    <x v="2"/>
    <s v="US"/>
    <s v="USD"/>
    <n v="1458703740"/>
    <n v="1454453021"/>
    <b v="0"/>
    <n v="2"/>
    <b v="0"/>
    <s v="theater/plays"/>
    <n v="0.54999999999999993"/>
    <n v="5.5"/>
    <x v="1"/>
    <s v="plays"/>
    <x v="167"/>
    <x v="3847"/>
    <x v="2"/>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862"/>
    <x v="3848"/>
    <x v="2"/>
  </r>
  <r>
    <n v="3868"/>
    <s v="1000 words (Canceled)"/>
    <s v="New collection of music by Scott Evan Davis!"/>
    <n v="5000"/>
    <n v="10"/>
    <x v="1"/>
    <s v="GB"/>
    <s v="GBP"/>
    <n v="1410191405"/>
    <n v="1408031405"/>
    <b v="0"/>
    <n v="1"/>
    <b v="0"/>
    <s v="theater/musical"/>
    <n v="0.2"/>
    <n v="10"/>
    <x v="1"/>
    <s v="musical"/>
    <x v="541"/>
    <x v="3849"/>
    <x v="3"/>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140"/>
    <x v="385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154"/>
    <x v="3851"/>
    <x v="3"/>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1577"/>
    <x v="3852"/>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466"/>
    <x v="3853"/>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186"/>
    <x v="3854"/>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1503"/>
    <x v="3855"/>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117"/>
    <x v="3856"/>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1553"/>
    <x v="3857"/>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1312"/>
    <x v="3858"/>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860"/>
    <x v="3859"/>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1578"/>
    <x v="3860"/>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574"/>
    <x v="3792"/>
    <x v="3"/>
  </r>
  <r>
    <n v="3881"/>
    <s v="My Real Mother's Name is... (Canceled)"/>
    <s v="A musical journey coming to the Blue Venue at the 2017 Orlando Fringe Festival!"/>
    <n v="500"/>
    <n v="25"/>
    <x v="1"/>
    <s v="US"/>
    <s v="USD"/>
    <n v="1487550399"/>
    <n v="1484958399"/>
    <b v="0"/>
    <n v="1"/>
    <b v="0"/>
    <s v="theater/musical"/>
    <n v="5"/>
    <n v="25"/>
    <x v="1"/>
    <s v="musical"/>
    <x v="793"/>
    <x v="386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758"/>
    <x v="3862"/>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854"/>
    <x v="3863"/>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418"/>
    <x v="3864"/>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1314"/>
    <x v="3865"/>
    <x v="2"/>
  </r>
  <r>
    <n v="3886"/>
    <s v="a (Canceled)"/>
    <n v="1"/>
    <n v="10000"/>
    <n v="0"/>
    <x v="1"/>
    <s v="AU"/>
    <s v="AUD"/>
    <n v="1418275702"/>
    <n v="1415683702"/>
    <b v="0"/>
    <n v="0"/>
    <b v="0"/>
    <s v="theater/musical"/>
    <n v="0"/>
    <n v="0"/>
    <x v="1"/>
    <s v="musical"/>
    <x v="786"/>
    <x v="3866"/>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199"/>
    <x v="3867"/>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540"/>
    <x v="3868"/>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782"/>
    <x v="3869"/>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153"/>
    <x v="3870"/>
    <x v="0"/>
  </r>
  <r>
    <n v="3891"/>
    <s v="Out of the Box: A Mime Story"/>
    <s v="A comedy about a mime who dreams of becoming a stand up comedian."/>
    <n v="800"/>
    <n v="260"/>
    <x v="2"/>
    <s v="US"/>
    <s v="USD"/>
    <n v="1427086740"/>
    <n v="1424488244"/>
    <b v="0"/>
    <n v="7"/>
    <b v="0"/>
    <s v="theater/plays"/>
    <n v="32.5"/>
    <n v="37.142857142857146"/>
    <x v="1"/>
    <s v="plays"/>
    <x v="499"/>
    <x v="3871"/>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1579"/>
    <x v="3872"/>
    <x v="3"/>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10"/>
    <x v="3873"/>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1580"/>
    <x v="3874"/>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6"/>
    <x v="3875"/>
    <x v="0"/>
  </r>
  <r>
    <n v="3896"/>
    <s v="Yorick and Company"/>
    <s v="Yorick and Co. is a comedy about a struggling theatre company whose mysterious benefactor starts haunting the show!"/>
    <n v="1600"/>
    <n v="170"/>
    <x v="2"/>
    <s v="US"/>
    <s v="USD"/>
    <n v="1402979778"/>
    <n v="1401770178"/>
    <b v="0"/>
    <n v="4"/>
    <b v="0"/>
    <s v="theater/plays"/>
    <n v="10.625"/>
    <n v="42.5"/>
    <x v="1"/>
    <s v="plays"/>
    <x v="154"/>
    <x v="3876"/>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1346"/>
    <x v="3877"/>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894"/>
    <x v="3878"/>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907"/>
    <x v="3879"/>
    <x v="3"/>
  </r>
  <r>
    <n v="3900"/>
    <s v="HUB Theatre Group presents John Logan's RED"/>
    <s v="HUB Theatre Group collaborates with local artists to present John Logan's RED to the community."/>
    <n v="2500"/>
    <n v="135"/>
    <x v="2"/>
    <s v="US"/>
    <s v="USD"/>
    <n v="1433988791"/>
    <n v="1431396791"/>
    <b v="0"/>
    <n v="5"/>
    <b v="0"/>
    <s v="theater/plays"/>
    <n v="5.4"/>
    <n v="27"/>
    <x v="1"/>
    <s v="plays"/>
    <x v="123"/>
    <x v="3880"/>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25"/>
    <x v="3881"/>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1581"/>
    <x v="388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1038"/>
    <x v="3883"/>
    <x v="0"/>
  </r>
  <r>
    <n v="3904"/>
    <s v="Black America from Prophets to Pimps"/>
    <s v="A play that will cover 4000 years of black history."/>
    <n v="10000"/>
    <n v="3"/>
    <x v="2"/>
    <s v="US"/>
    <s v="USD"/>
    <n v="1429074240"/>
    <n v="1427866200"/>
    <b v="0"/>
    <n v="2"/>
    <b v="0"/>
    <s v="theater/plays"/>
    <n v="0.03"/>
    <n v="1.5"/>
    <x v="1"/>
    <s v="plays"/>
    <x v="1117"/>
    <x v="3884"/>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864"/>
    <x v="3885"/>
    <x v="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511"/>
    <x v="3886"/>
    <x v="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1582"/>
    <x v="3887"/>
    <x v="3"/>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1087"/>
    <x v="3888"/>
    <x v="3"/>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71"/>
    <x v="3889"/>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1348"/>
    <x v="3890"/>
    <x v="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170"/>
    <x v="3891"/>
    <x v="3"/>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1342"/>
    <x v="3892"/>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1568"/>
    <x v="3893"/>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121"/>
    <x v="3894"/>
    <x v="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456"/>
    <x v="3895"/>
    <x v="2"/>
  </r>
  <r>
    <n v="3916"/>
    <s v="Final exam"/>
    <s v="We're a small group of University students who need a little help making our final exam production the best product possible."/>
    <n v="2000"/>
    <n v="0"/>
    <x v="2"/>
    <s v="DK"/>
    <s v="DKK"/>
    <n v="1464952752"/>
    <n v="1462360752"/>
    <b v="0"/>
    <n v="0"/>
    <b v="0"/>
    <s v="theater/plays"/>
    <n v="0"/>
    <n v="0"/>
    <x v="1"/>
    <s v="plays"/>
    <x v="1454"/>
    <x v="3896"/>
    <x v="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71"/>
    <x v="3897"/>
    <x v="3"/>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907"/>
    <x v="3898"/>
    <x v="3"/>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1583"/>
    <x v="3899"/>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1584"/>
    <x v="390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09"/>
    <x v="3901"/>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501"/>
    <x v="3902"/>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538"/>
    <x v="3903"/>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85"/>
    <x v="3904"/>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1148"/>
    <x v="3905"/>
    <x v="3"/>
  </r>
  <r>
    <n v="3926"/>
    <s v="Caryl Churchill's 'Top Girls' - NSW HSC Text"/>
    <s v="Producing syllabus-relevant theatre targeted to HSC students on the NSW Central Coast"/>
    <n v="5000"/>
    <n v="15"/>
    <x v="2"/>
    <s v="AU"/>
    <s v="AUD"/>
    <n v="1419645748"/>
    <n v="1417053748"/>
    <b v="0"/>
    <n v="1"/>
    <b v="0"/>
    <s v="theater/plays"/>
    <n v="0.3"/>
    <n v="15"/>
    <x v="1"/>
    <s v="plays"/>
    <x v="142"/>
    <x v="3906"/>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448"/>
    <x v="3907"/>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1353"/>
    <x v="3908"/>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985"/>
    <x v="3909"/>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469"/>
    <x v="391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1372"/>
    <x v="3911"/>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1020"/>
    <x v="391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774"/>
    <x v="3913"/>
    <x v="2"/>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1403"/>
    <x v="3914"/>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131"/>
    <x v="3915"/>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463"/>
    <x v="3916"/>
    <x v="2"/>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468"/>
    <x v="3917"/>
    <x v="2"/>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1058"/>
    <x v="3918"/>
    <x v="0"/>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997"/>
    <x v="3919"/>
    <x v="3"/>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646"/>
    <x v="3920"/>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583"/>
    <x v="3921"/>
    <x v="3"/>
  </r>
  <r>
    <n v="3942"/>
    <s v="Epic Proportions"/>
    <s v="In the 30's, two brothers, Benny and Phil, who go to the Arizona desert to be extras in a huge Biblical epic. Riotous comedy!"/>
    <n v="1200"/>
    <n v="0"/>
    <x v="2"/>
    <s v="US"/>
    <s v="USD"/>
    <n v="1434490914"/>
    <n v="1429306914"/>
    <b v="0"/>
    <n v="0"/>
    <b v="0"/>
    <s v="theater/plays"/>
    <n v="0"/>
    <n v="0"/>
    <x v="1"/>
    <s v="plays"/>
    <x v="310"/>
    <x v="3922"/>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1290"/>
    <x v="3923"/>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1031"/>
    <x v="3924"/>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137"/>
    <x v="3925"/>
    <x v="0"/>
  </r>
  <r>
    <n v="3946"/>
    <s v="DR. Mecurio's Mythical Marvels &amp; Beastiry"/>
    <s v="Dr. Mecurio's is an original work of fantasy designed and written for the stage."/>
    <n v="6000"/>
    <n v="195"/>
    <x v="2"/>
    <s v="US"/>
    <s v="USD"/>
    <n v="1425110400"/>
    <n v="1422388822"/>
    <b v="0"/>
    <n v="5"/>
    <b v="0"/>
    <s v="theater/plays"/>
    <n v="3.25"/>
    <n v="39"/>
    <x v="1"/>
    <s v="plays"/>
    <x v="202"/>
    <x v="3926"/>
    <x v="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772"/>
    <x v="3927"/>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600"/>
    <x v="3928"/>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1560"/>
    <x v="3929"/>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1585"/>
    <x v="393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469"/>
    <x v="3931"/>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156"/>
    <x v="3932"/>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1043"/>
    <x v="3933"/>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902"/>
    <x v="393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517"/>
    <x v="3935"/>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44"/>
    <x v="3936"/>
    <x v="2"/>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1586"/>
    <x v="3937"/>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941"/>
    <x v="3938"/>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1421"/>
    <x v="3939"/>
    <x v="3"/>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1587"/>
    <x v="3940"/>
    <x v="0"/>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56"/>
    <x v="3941"/>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996"/>
    <x v="3942"/>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817"/>
    <x v="3943"/>
    <x v="0"/>
  </r>
  <r>
    <n v="3964"/>
    <s v="MAMA'Z BA-B: The StagePlay"/>
    <s v="&quot;MAMA'Z BA-B&quot; is the story of Marcus Williams who struggles to find a place for himself as a young black male."/>
    <n v="2000"/>
    <n v="126"/>
    <x v="2"/>
    <s v="US"/>
    <s v="USD"/>
    <n v="1429460386"/>
    <n v="1424279986"/>
    <b v="0"/>
    <n v="3"/>
    <b v="0"/>
    <s v="theater/plays"/>
    <n v="6.3"/>
    <n v="42"/>
    <x v="1"/>
    <s v="plays"/>
    <x v="1494"/>
    <x v="3944"/>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1020"/>
    <x v="3945"/>
    <x v="2"/>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1588"/>
    <x v="3946"/>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1589"/>
    <x v="3947"/>
    <x v="1"/>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678"/>
    <x v="3948"/>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985"/>
    <x v="3949"/>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421"/>
    <x v="3950"/>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1467"/>
    <x v="3951"/>
    <x v="3"/>
  </r>
  <r>
    <n v="3972"/>
    <s v="Valkyrie Theatre Company"/>
    <s v="We're a horror based theatre company in Oklahoma City beginning our first season of shows."/>
    <n v="1000"/>
    <n v="211"/>
    <x v="2"/>
    <s v="US"/>
    <s v="USD"/>
    <n v="1423186634"/>
    <n v="1418002634"/>
    <b v="0"/>
    <n v="8"/>
    <b v="0"/>
    <s v="theater/plays"/>
    <n v="21.099999999999998"/>
    <n v="26.375"/>
    <x v="1"/>
    <s v="plays"/>
    <x v="344"/>
    <x v="3952"/>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1314"/>
    <x v="3953"/>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1137"/>
    <x v="3954"/>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468"/>
    <x v="3955"/>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448"/>
    <x v="3956"/>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62"/>
    <x v="3957"/>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489"/>
    <x v="3958"/>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165"/>
    <x v="3959"/>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1412"/>
    <x v="3960"/>
    <x v="3"/>
  </r>
  <r>
    <n v="3981"/>
    <s v="BEIRUT, LADY OF LEBANON"/>
    <s v="A Theatrical Production Celebrating the Lebanese Culture and the Human Spirit in Time of War."/>
    <n v="30000"/>
    <n v="1225"/>
    <x v="2"/>
    <s v="US"/>
    <s v="USD"/>
    <n v="1468729149"/>
    <n v="1463545149"/>
    <b v="0"/>
    <n v="7"/>
    <b v="0"/>
    <s v="theater/plays"/>
    <n v="4.083333333333333"/>
    <n v="175"/>
    <x v="1"/>
    <s v="plays"/>
    <x v="300"/>
    <x v="3961"/>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882"/>
    <x v="3962"/>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1438"/>
    <x v="3963"/>
    <x v="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1445"/>
    <x v="3964"/>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444"/>
    <x v="3965"/>
    <x v="2"/>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1246"/>
    <x v="3966"/>
    <x v="2"/>
  </r>
  <r>
    <n v="3987"/>
    <s v="Write Now 5"/>
    <s v="Write Now 5 is a new writing festival in south east London promoting new work from emerging playwrights."/>
    <n v="400"/>
    <n v="151"/>
    <x v="2"/>
    <s v="GB"/>
    <s v="GBP"/>
    <n v="1400278290"/>
    <n v="1399414290"/>
    <b v="0"/>
    <n v="13"/>
    <b v="0"/>
    <s v="theater/plays"/>
    <n v="37.75"/>
    <n v="11.615384615384615"/>
    <x v="1"/>
    <s v="plays"/>
    <x v="1543"/>
    <x v="3967"/>
    <x v="3"/>
  </r>
  <r>
    <n v="3988"/>
    <s v="Folk-Tales: What Stories Do Your Folks Tell?"/>
    <s v="An evening of of stories based both in myth and truth."/>
    <n v="1500"/>
    <n v="32"/>
    <x v="2"/>
    <s v="US"/>
    <s v="USD"/>
    <n v="1440813413"/>
    <n v="1439517413"/>
    <b v="0"/>
    <n v="4"/>
    <b v="0"/>
    <s v="theater/plays"/>
    <n v="2.1333333333333333"/>
    <n v="8"/>
    <x v="1"/>
    <s v="plays"/>
    <x v="24"/>
    <x v="3968"/>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2"/>
    <x v="3969"/>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1453"/>
    <x v="3970"/>
    <x v="2"/>
  </r>
  <r>
    <n v="3991"/>
    <s v="NTACTheatre - North Texas Actor's Collaborative Theatre"/>
    <s v="North Texas first actor-driven theatre company needs your help"/>
    <n v="500"/>
    <n v="100"/>
    <x v="2"/>
    <s v="US"/>
    <s v="USD"/>
    <n v="1433086082"/>
    <n v="1430494082"/>
    <b v="0"/>
    <n v="1"/>
    <b v="0"/>
    <s v="theater/plays"/>
    <n v="20"/>
    <n v="100"/>
    <x v="1"/>
    <s v="plays"/>
    <x v="108"/>
    <x v="3971"/>
    <x v="0"/>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788"/>
    <x v="3972"/>
    <x v="0"/>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6"/>
    <x v="3973"/>
    <x v="0"/>
  </r>
  <r>
    <n v="3994"/>
    <s v="Poles Apart - A Play in 2 Acts"/>
    <s v="Is Henson willing to dare risk a theatrical speaking tour of his North Pole adventures...and more?"/>
    <n v="2000"/>
    <n v="5"/>
    <x v="2"/>
    <s v="US"/>
    <s v="USD"/>
    <n v="1405761690"/>
    <n v="1403169690"/>
    <b v="0"/>
    <n v="1"/>
    <b v="0"/>
    <s v="theater/plays"/>
    <n v="0.25"/>
    <n v="5"/>
    <x v="1"/>
    <s v="plays"/>
    <x v="568"/>
    <x v="3974"/>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609"/>
    <x v="3975"/>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286"/>
    <x v="3976"/>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165"/>
    <x v="3977"/>
    <x v="0"/>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1308"/>
    <x v="3978"/>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29"/>
    <x v="3979"/>
    <x v="3"/>
  </r>
  <r>
    <n v="4000"/>
    <s v="The Escorts"/>
    <s v="An Enticing Trip into the World of Assisted Dying"/>
    <n v="8000"/>
    <n v="10"/>
    <x v="2"/>
    <s v="US"/>
    <s v="USD"/>
    <n v="1462631358"/>
    <n v="1457450958"/>
    <b v="0"/>
    <n v="1"/>
    <b v="0"/>
    <s v="theater/plays"/>
    <n v="0.125"/>
    <n v="10"/>
    <x v="1"/>
    <s v="plays"/>
    <x v="301"/>
    <x v="3980"/>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296"/>
    <x v="1748"/>
    <x v="1"/>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21"/>
    <x v="3981"/>
    <x v="3"/>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501"/>
    <x v="3982"/>
    <x v="0"/>
  </r>
  <r>
    <n v="4004"/>
    <s v="South Florida Tours"/>
    <s v="Help Launch The Queen Into South Florida!"/>
    <n v="500"/>
    <n v="1"/>
    <x v="2"/>
    <s v="US"/>
    <s v="USD"/>
    <n v="1412740457"/>
    <n v="1410148457"/>
    <b v="0"/>
    <n v="1"/>
    <b v="0"/>
    <s v="theater/plays"/>
    <n v="0.2"/>
    <n v="1"/>
    <x v="1"/>
    <s v="plays"/>
    <x v="317"/>
    <x v="3983"/>
    <x v="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1434"/>
    <x v="3984"/>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767"/>
    <x v="3985"/>
    <x v="2"/>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512"/>
    <x v="3986"/>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370"/>
    <x v="398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800"/>
    <x v="3988"/>
    <x v="3"/>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776"/>
    <x v="3989"/>
    <x v="3"/>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823"/>
    <x v="3990"/>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118"/>
    <x v="3991"/>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86"/>
    <x v="3992"/>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874"/>
    <x v="3993"/>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1590"/>
    <x v="3994"/>
    <x v="0"/>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18"/>
    <x v="3995"/>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175"/>
    <x v="3996"/>
    <x v="3"/>
  </r>
  <r>
    <n v="4018"/>
    <s v="Time Please Fringe"/>
    <s v="Funding for a production of Time Please at the Brighton Fringe 2017... and beyond."/>
    <n v="1500"/>
    <n v="130"/>
    <x v="2"/>
    <s v="GB"/>
    <s v="GBP"/>
    <n v="1475877108"/>
    <n v="1473285108"/>
    <b v="0"/>
    <n v="4"/>
    <b v="0"/>
    <s v="theater/plays"/>
    <n v="8.6666666666666679"/>
    <n v="32.5"/>
    <x v="1"/>
    <s v="plays"/>
    <x v="1591"/>
    <x v="3997"/>
    <x v="2"/>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351"/>
    <x v="3998"/>
    <x v="2"/>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1537"/>
    <x v="3999"/>
    <x v="0"/>
  </r>
  <r>
    <n v="4021"/>
    <s v="Angels in Houston"/>
    <s v="Help a group of actors end bigotry in Houston, TX by supporting a  full production of Angels in America."/>
    <n v="15000"/>
    <n v="125"/>
    <x v="2"/>
    <s v="US"/>
    <s v="USD"/>
    <n v="1414360358"/>
    <n v="1409176358"/>
    <b v="0"/>
    <n v="2"/>
    <b v="0"/>
    <s v="theater/plays"/>
    <n v="0.83333333333333337"/>
    <n v="62.5"/>
    <x v="1"/>
    <s v="plays"/>
    <x v="21"/>
    <x v="4000"/>
    <x v="3"/>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555"/>
    <x v="4001"/>
    <x v="3"/>
  </r>
  <r>
    <n v="4023"/>
    <s v="Forgive &amp; Forget"/>
    <s v="An original gospel stage play that explores the pain and hurt caused by those who struggle to forgive others!"/>
    <n v="7000"/>
    <n v="0"/>
    <x v="2"/>
    <s v="US"/>
    <s v="USD"/>
    <n v="1458860363"/>
    <n v="1454975963"/>
    <b v="0"/>
    <n v="0"/>
    <b v="0"/>
    <s v="theater/plays"/>
    <n v="0"/>
    <n v="0"/>
    <x v="1"/>
    <s v="plays"/>
    <x v="585"/>
    <x v="400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1389"/>
    <x v="4003"/>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1058"/>
    <x v="4004"/>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67"/>
    <x v="4005"/>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1291"/>
    <x v="4006"/>
    <x v="1"/>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1543"/>
    <x v="4007"/>
    <x v="3"/>
  </r>
  <r>
    <n v="4029"/>
    <s v="Next 2 the Stage"/>
    <s v="A theater complex that educates as we entertain.  We will provide shows that inspire and theater classes that motivate."/>
    <n v="20000"/>
    <n v="0"/>
    <x v="2"/>
    <s v="US"/>
    <s v="USD"/>
    <n v="1450053370"/>
    <n v="1447461370"/>
    <b v="0"/>
    <n v="0"/>
    <b v="0"/>
    <s v="theater/plays"/>
    <n v="0"/>
    <n v="0"/>
    <x v="1"/>
    <s v="plays"/>
    <x v="483"/>
    <x v="4008"/>
    <x v="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1239"/>
    <x v="4009"/>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979"/>
    <x v="4010"/>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1502"/>
    <x v="4011"/>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772"/>
    <x v="4012"/>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124"/>
    <x v="4013"/>
    <x v="0"/>
  </r>
  <r>
    <n v="4035"/>
    <s v="The Lost Boy"/>
    <s v="&quot;Stories are where you go to look for the truth of your own life.&quot; (Frank Delaney)"/>
    <n v="10000"/>
    <n v="3685"/>
    <x v="2"/>
    <s v="US"/>
    <s v="USD"/>
    <n v="1413925887"/>
    <n v="1411333887"/>
    <b v="0"/>
    <n v="25"/>
    <b v="0"/>
    <s v="theater/plays"/>
    <n v="36.85"/>
    <n v="147.4"/>
    <x v="1"/>
    <s v="plays"/>
    <x v="151"/>
    <x v="4014"/>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1592"/>
    <x v="4015"/>
    <x v="3"/>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53"/>
    <x v="4016"/>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18"/>
    <x v="4017"/>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1593"/>
    <x v="4018"/>
    <x v="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1046"/>
    <x v="4019"/>
    <x v="0"/>
  </r>
  <r>
    <n v="4041"/>
    <s v="In the Land of Gold"/>
    <s v="A bold, colouful, vibrant play centred around the last remaining monarchy of Africa."/>
    <n v="5000"/>
    <n v="21"/>
    <x v="2"/>
    <s v="GB"/>
    <s v="GBP"/>
    <n v="1473160954"/>
    <n v="1467976954"/>
    <b v="0"/>
    <n v="2"/>
    <b v="0"/>
    <s v="theater/plays"/>
    <n v="0.42"/>
    <n v="10.5"/>
    <x v="1"/>
    <s v="plays"/>
    <x v="304"/>
    <x v="4020"/>
    <x v="2"/>
  </r>
  <r>
    <n v="4042"/>
    <s v="Messages"/>
    <s v="Acting group and production for inner city youth, about inner city youth. The problems and stuation that they see everyday."/>
    <n v="10000"/>
    <n v="21"/>
    <x v="2"/>
    <s v="US"/>
    <s v="USD"/>
    <n v="1421781360"/>
    <n v="1419213664"/>
    <b v="0"/>
    <n v="3"/>
    <b v="0"/>
    <s v="theater/plays"/>
    <n v="0.21"/>
    <n v="7"/>
    <x v="1"/>
    <s v="plays"/>
    <x v="1594"/>
    <x v="4021"/>
    <x v="3"/>
  </r>
  <r>
    <n v="4043"/>
    <s v="Not making potato salad here!"/>
    <s v="This could be my last play, need to bring my son out to see it before it's over.  Need to fly him here from BC"/>
    <n v="300"/>
    <n v="0"/>
    <x v="2"/>
    <s v="CA"/>
    <s v="CAD"/>
    <n v="1416524325"/>
    <n v="1415228325"/>
    <b v="0"/>
    <n v="0"/>
    <b v="0"/>
    <s v="theater/plays"/>
    <n v="0"/>
    <n v="0"/>
    <x v="1"/>
    <s v="plays"/>
    <x v="1025"/>
    <x v="4022"/>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1289"/>
    <x v="4023"/>
    <x v="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33"/>
    <x v="4024"/>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120"/>
    <x v="4025"/>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555"/>
    <x v="4026"/>
    <x v="3"/>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1426"/>
    <x v="402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935"/>
    <x v="4028"/>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129"/>
    <x v="4029"/>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25"/>
    <x v="403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541"/>
    <x v="4031"/>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26"/>
    <x v="4032"/>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1595"/>
    <x v="4033"/>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10"/>
    <x v="4034"/>
    <x v="3"/>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68"/>
    <x v="4035"/>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1596"/>
    <x v="4036"/>
    <x v="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918"/>
    <x v="3268"/>
    <x v="2"/>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184"/>
    <x v="4037"/>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10"/>
    <x v="4038"/>
    <x v="3"/>
  </r>
  <r>
    <n v="4061"/>
    <s v="PRODUCE the Stage Play SKYLAR'S SYNDROME by Gavin Kayner"/>
    <s v="SKYLAR'S SYNDROME is a tremendous psychodrama by master playwright Gavin Kayner!"/>
    <n v="525"/>
    <n v="0"/>
    <x v="2"/>
    <s v="US"/>
    <s v="USD"/>
    <n v="1461205423"/>
    <n v="1456025023"/>
    <b v="0"/>
    <n v="0"/>
    <b v="0"/>
    <s v="theater/plays"/>
    <n v="0"/>
    <n v="0"/>
    <x v="1"/>
    <s v="plays"/>
    <x v="1130"/>
    <x v="4039"/>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1158"/>
    <x v="4040"/>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1428"/>
    <x v="4041"/>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305"/>
    <x v="4042"/>
    <x v="0"/>
  </r>
  <r>
    <n v="4065"/>
    <s v="A Midsummer's Night's Dream"/>
    <s v="A classical/ fantasy version of midsummers done by professionally trained actors in Tulsa!"/>
    <n v="4000"/>
    <n v="27"/>
    <x v="2"/>
    <s v="US"/>
    <s v="USD"/>
    <n v="1407883811"/>
    <n v="1405291811"/>
    <b v="0"/>
    <n v="4"/>
    <b v="0"/>
    <s v="theater/plays"/>
    <n v="0.67500000000000004"/>
    <n v="6.75"/>
    <x v="1"/>
    <s v="plays"/>
    <x v="1087"/>
    <x v="404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1597"/>
    <x v="4044"/>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1024"/>
    <x v="4045"/>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1598"/>
    <x v="4046"/>
    <x v="2"/>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1216"/>
    <x v="4047"/>
    <x v="0"/>
  </r>
  <r>
    <n v="4070"/>
    <s v="Southern Utah University: V-Day 2015"/>
    <s v="V-Day Southern Utah University 2015 and Second Studio Players presents: The Vagina Monologues"/>
    <n v="1000"/>
    <n v="165"/>
    <x v="2"/>
    <s v="US"/>
    <s v="USD"/>
    <n v="1425178800"/>
    <n v="1422374420"/>
    <b v="0"/>
    <n v="6"/>
    <b v="0"/>
    <s v="theater/plays"/>
    <n v="16.5"/>
    <n v="27.5"/>
    <x v="1"/>
    <s v="plays"/>
    <x v="202"/>
    <x v="4048"/>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1564"/>
    <x v="4049"/>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28"/>
    <x v="4050"/>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321"/>
    <x v="4051"/>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72"/>
    <x v="4052"/>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127"/>
    <x v="4053"/>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129"/>
    <x v="4054"/>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674"/>
    <x v="4055"/>
    <x v="2"/>
  </r>
  <r>
    <n v="4078"/>
    <s v="Theatre Memoire"/>
    <s v="Theatre Memoire are a High Wycombe based theatre company. Performing plays about multi-culturalism and interconectedness."/>
    <n v="250"/>
    <n v="0"/>
    <x v="2"/>
    <s v="GB"/>
    <s v="GBP"/>
    <n v="1485543242"/>
    <n v="1482951242"/>
    <b v="0"/>
    <n v="0"/>
    <b v="0"/>
    <s v="theater/plays"/>
    <n v="0"/>
    <n v="0"/>
    <x v="1"/>
    <s v="plays"/>
    <x v="747"/>
    <x v="4056"/>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783"/>
    <x v="4057"/>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1484"/>
    <x v="4058"/>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1352"/>
    <x v="4059"/>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517"/>
    <x v="406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1471"/>
    <x v="4061"/>
    <x v="0"/>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981"/>
    <x v="4062"/>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297"/>
    <x v="4063"/>
    <x v="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166"/>
    <x v="4064"/>
    <x v="0"/>
  </r>
  <r>
    <n v="4087"/>
    <s v="Stage Production &quot;The Nail Shop&quot;"/>
    <s v="Comedy Stage Play"/>
    <n v="9600"/>
    <n v="0"/>
    <x v="2"/>
    <s v="US"/>
    <s v="USD"/>
    <n v="1468777786"/>
    <n v="1466185786"/>
    <b v="0"/>
    <n v="0"/>
    <b v="0"/>
    <s v="theater/plays"/>
    <n v="0"/>
    <n v="0"/>
    <x v="1"/>
    <s v="plays"/>
    <x v="774"/>
    <x v="4065"/>
    <x v="2"/>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555"/>
    <x v="4066"/>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830"/>
    <x v="4067"/>
    <x v="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552"/>
    <x v="4068"/>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555"/>
    <x v="4069"/>
    <x v="3"/>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397"/>
    <x v="4070"/>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368"/>
    <x v="4071"/>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317"/>
    <x v="4072"/>
    <x v="3"/>
  </r>
  <r>
    <n v="4095"/>
    <s v="LOPE ENAMORADO"/>
    <s v="Proyecto teatral dirigido por MartÃ­n Acosta que habla y reflexiona sobre el amor y su naturaleza."/>
    <n v="30000"/>
    <n v="800"/>
    <x v="2"/>
    <s v="MX"/>
    <s v="MXN"/>
    <n v="1482108350"/>
    <n v="1479516350"/>
    <b v="0"/>
    <n v="1"/>
    <b v="0"/>
    <s v="theater/plays"/>
    <n v="2.666666666666667"/>
    <n v="800"/>
    <x v="1"/>
    <s v="plays"/>
    <x v="141"/>
    <x v="4073"/>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1599"/>
    <x v="4074"/>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1142"/>
    <x v="4075"/>
    <x v="0"/>
  </r>
  <r>
    <n v="4098"/>
    <s v="Life is simple"/>
    <s v="Community Youth play, written by and performed by the youth about finding joy in the simple things in life"/>
    <n v="75000"/>
    <n v="0"/>
    <x v="2"/>
    <s v="US"/>
    <s v="USD"/>
    <n v="1465060797"/>
    <n v="1462468797"/>
    <b v="0"/>
    <n v="0"/>
    <b v="0"/>
    <s v="theater/plays"/>
    <n v="0"/>
    <n v="0"/>
    <x v="1"/>
    <s v="plays"/>
    <x v="1357"/>
    <x v="4076"/>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172"/>
    <x v="4077"/>
    <x v="2"/>
  </r>
  <r>
    <n v="4100"/>
    <s v="America is at the Mall: A Play in Three Acts"/>
    <s v="How does war change a family?  A peek into one family's kitchen as their soldier fights in Iraq."/>
    <n v="270"/>
    <n v="0"/>
    <x v="2"/>
    <s v="US"/>
    <s v="USD"/>
    <n v="1414205990"/>
    <n v="1413341990"/>
    <b v="0"/>
    <n v="0"/>
    <b v="0"/>
    <s v="theater/plays"/>
    <n v="0"/>
    <n v="0"/>
    <x v="1"/>
    <s v="plays"/>
    <x v="309"/>
    <x v="4078"/>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1600"/>
    <x v="4079"/>
    <x v="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1601"/>
    <x v="4080"/>
    <x v="2"/>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949"/>
    <x v="4081"/>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974"/>
    <x v="4082"/>
    <x v="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571"/>
    <x v="4083"/>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136"/>
    <x v="4084"/>
    <x v="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1551"/>
    <x v="4085"/>
    <x v="3"/>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1"/>
    <x v="4086"/>
    <x v="1"/>
  </r>
  <r>
    <n v="4109"/>
    <s v="Jack the Lad"/>
    <s v="Jack the Lad - a new play that explores how far the boundaries of friendship will stretch when morality and loyalties clash."/>
    <n v="500"/>
    <n v="0"/>
    <x v="2"/>
    <s v="GB"/>
    <s v="GBP"/>
    <n v="1448805404"/>
    <n v="1446209804"/>
    <b v="0"/>
    <n v="0"/>
    <b v="0"/>
    <s v="theater/plays"/>
    <n v="0"/>
    <n v="0"/>
    <x v="1"/>
    <s v="plays"/>
    <x v="1456"/>
    <x v="4087"/>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1430"/>
    <x v="4088"/>
    <x v="2"/>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858"/>
    <x v="4089"/>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374"/>
    <x v="409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1583"/>
    <x v="409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0CFB87-1C92-4F0E-971B-F54FA8D706FC}" name="PivotTable1"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74FD55-6FDB-44B3-BFA8-266C5758CB88}" name="PivotTabl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1">
  <location ref="A25:U37" firstHeaderRow="1" firstDataRow="3" firstDataCol="1" rowPageCount="1" colPageCount="1"/>
  <pivotFields count="18">
    <pivotField showAll="0"/>
    <pivotField showAll="0"/>
    <pivotField showAll="0"/>
    <pivotField showAll="0"/>
    <pivotField dataField="1"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2">
    <field x="5"/>
    <field x="-2"/>
  </colFields>
  <colItems count="20">
    <i>
      <x/>
      <x/>
    </i>
    <i r="1" i="1">
      <x v="1"/>
    </i>
    <i r="1" i="2">
      <x v="2"/>
    </i>
    <i r="1" i="3">
      <x v="3"/>
    </i>
    <i>
      <x v="1"/>
      <x/>
    </i>
    <i r="1" i="1">
      <x v="1"/>
    </i>
    <i r="1" i="2">
      <x v="2"/>
    </i>
    <i r="1" i="3">
      <x v="3"/>
    </i>
    <i>
      <x v="2"/>
      <x/>
    </i>
    <i r="1" i="1">
      <x v="1"/>
    </i>
    <i r="1" i="2">
      <x v="2"/>
    </i>
    <i r="1" i="3">
      <x v="3"/>
    </i>
    <i>
      <x v="3"/>
      <x/>
    </i>
    <i r="1" i="1">
      <x v="1"/>
    </i>
    <i r="1" i="2">
      <x v="2"/>
    </i>
    <i r="1" i="3">
      <x v="3"/>
    </i>
    <i t="grand">
      <x/>
    </i>
    <i t="grand" i="1">
      <x/>
    </i>
    <i t="grand" i="2">
      <x/>
    </i>
    <i t="grand" i="3">
      <x/>
    </i>
  </colItems>
  <pageFields count="1">
    <pageField fld="6" hier="-1"/>
  </pageFields>
  <dataFields count="4">
    <dataField name="Count" fld="5" subtotal="count" baseField="16" baseItem="0"/>
    <dataField name="Count%" fld="5" subtotal="count" showDataAs="percentOfTotal" baseField="16" baseItem="0" numFmtId="167"/>
    <dataField name="$ Pledged" fld="4" baseField="16" baseItem="0" numFmtId="3"/>
    <dataField name="pledged%" fld="4" showDataAs="percentOfTotal" baseField="16" baseItem="0" numFmtId="167"/>
  </dataFields>
  <formats count="39">
    <format dxfId="46">
      <pivotArea outline="0" collapsedLevelsAreSubtotals="1" fieldPosition="0">
        <references count="2">
          <reference field="4294967294" count="1" selected="0">
            <x v="1"/>
          </reference>
          <reference field="5" count="1" selected="0">
            <x v="0"/>
          </reference>
        </references>
      </pivotArea>
    </format>
    <format dxfId="45">
      <pivotArea outline="0" collapsedLevelsAreSubtotals="1" fieldPosition="0">
        <references count="2">
          <reference field="4294967294" count="1" selected="0">
            <x v="1"/>
          </reference>
          <reference field="5" count="1" selected="0">
            <x v="1"/>
          </reference>
        </references>
      </pivotArea>
    </format>
    <format dxfId="44">
      <pivotArea dataOnly="0" outline="0" fieldPosition="0">
        <references count="1">
          <reference field="4294967294" count="1">
            <x v="1"/>
          </reference>
        </references>
      </pivotArea>
    </format>
    <format dxfId="43">
      <pivotArea outline="0" fieldPosition="0">
        <references count="1">
          <reference field="4294967294" count="1">
            <x v="1"/>
          </reference>
        </references>
      </pivotArea>
    </format>
    <format dxfId="42">
      <pivotArea outline="0" fieldPosition="0">
        <references count="1">
          <reference field="4294967294" count="1">
            <x v="2"/>
          </reference>
        </references>
      </pivotArea>
    </format>
    <format dxfId="41">
      <pivotArea outline="0" fieldPosition="0">
        <references count="1">
          <reference field="4294967294" count="1">
            <x v="3"/>
          </reference>
        </references>
      </pivotArea>
    </format>
    <format dxfId="40">
      <pivotArea field="16" grandCol="1" collapsedLevelsAreSubtotals="1" axis="axisRow" fieldPosition="0">
        <references count="2">
          <reference field="4294967294" count="1" selected="0">
            <x v="2"/>
          </reference>
          <reference field="16" count="1">
            <x v="7"/>
          </reference>
        </references>
      </pivotArea>
    </format>
    <format dxfId="39">
      <pivotArea dataOnly="0" labelOnly="1" fieldPosition="0">
        <references count="1">
          <reference field="16" count="1">
            <x v="7"/>
          </reference>
        </references>
      </pivotArea>
    </format>
    <format dxfId="38">
      <pivotArea dataOnly="0" labelOnly="1" fieldPosition="0">
        <references count="1">
          <reference field="16" count="1">
            <x v="0"/>
          </reference>
        </references>
      </pivotArea>
    </format>
    <format dxfId="37">
      <pivotArea dataOnly="0" labelOnly="1" fieldPosition="0">
        <references count="1">
          <reference field="16" count="1">
            <x v="4"/>
          </reference>
        </references>
      </pivotArea>
    </format>
    <format dxfId="36">
      <pivotArea dataOnly="0" labelOnly="1" fieldPosition="0">
        <references count="1">
          <reference field="16" count="1">
            <x v="5"/>
          </reference>
        </references>
      </pivotArea>
    </format>
    <format dxfId="35">
      <pivotArea dataOnly="0" labelOnly="1" fieldPosition="0">
        <references count="1">
          <reference field="16" count="1">
            <x v="8"/>
          </reference>
        </references>
      </pivotArea>
    </format>
    <format dxfId="34">
      <pivotArea field="16" grandCol="1" collapsedLevelsAreSubtotals="1" axis="axisRow" fieldPosition="0">
        <references count="2">
          <reference field="4294967294" count="1" selected="0">
            <x v="1"/>
          </reference>
          <reference field="16" count="1">
            <x v="8"/>
          </reference>
        </references>
      </pivotArea>
    </format>
    <format dxfId="33">
      <pivotArea field="16" grandCol="1" collapsedLevelsAreSubtotals="1" axis="axisRow" fieldPosition="0">
        <references count="2">
          <reference field="4294967294" count="1" selected="0">
            <x v="1"/>
          </reference>
          <reference field="16" count="1">
            <x v="5"/>
          </reference>
        </references>
      </pivotArea>
    </format>
    <format dxfId="32">
      <pivotArea field="16" grandCol="1" collapsedLevelsAreSubtotals="1" axis="axisRow" fieldPosition="0">
        <references count="2">
          <reference field="4294967294" count="1" selected="0">
            <x v="1"/>
          </reference>
          <reference field="16" count="1">
            <x v="4"/>
          </reference>
        </references>
      </pivotArea>
    </format>
    <format dxfId="31">
      <pivotArea field="16" grandCol="1" collapsedLevelsAreSubtotals="1" axis="axisRow" fieldPosition="0">
        <references count="2">
          <reference field="4294967294" count="1" selected="0">
            <x v="1"/>
          </reference>
          <reference field="16" count="1">
            <x v="0"/>
          </reference>
        </references>
      </pivotArea>
    </format>
    <format dxfId="30">
      <pivotArea field="16" grandCol="1" collapsedLevelsAreSubtotals="1" axis="axisRow" fieldPosition="0">
        <references count="2">
          <reference field="4294967294" count="1" selected="0">
            <x v="3"/>
          </reference>
          <reference field="16" count="1">
            <x v="7"/>
          </reference>
        </references>
      </pivotArea>
    </format>
    <format dxfId="29">
      <pivotArea dataOnly="0" labelOnly="1" offset="A256" fieldPosition="0">
        <references count="1">
          <reference field="5" count="1">
            <x v="3"/>
          </reference>
        </references>
      </pivotArea>
    </format>
    <format dxfId="28">
      <pivotArea field="5" grandRow="1" outline="0" collapsedLevelsAreSubtotals="1" axis="axisCol" fieldPosition="0">
        <references count="2">
          <reference field="4294967294" count="1" selected="0">
            <x v="3"/>
          </reference>
          <reference field="5" count="1" selected="0">
            <x v="3"/>
          </reference>
        </references>
      </pivotArea>
    </format>
    <format dxfId="27">
      <pivotArea collapsedLevelsAreSubtotals="1" fieldPosition="0">
        <references count="3">
          <reference field="4294967294" count="1" selected="0">
            <x v="1"/>
          </reference>
          <reference field="5" count="1" selected="0">
            <x v="3"/>
          </reference>
          <reference field="16" count="1">
            <x v="8"/>
          </reference>
        </references>
      </pivotArea>
    </format>
    <format dxfId="26">
      <pivotArea collapsedLevelsAreSubtotals="1" fieldPosition="0">
        <references count="3">
          <reference field="4294967294" count="1" selected="0">
            <x v="3"/>
          </reference>
          <reference field="5" count="1" selected="0">
            <x v="3"/>
          </reference>
          <reference field="16" count="1">
            <x v="7"/>
          </reference>
        </references>
      </pivotArea>
    </format>
    <format dxfId="25">
      <pivotArea collapsedLevelsAreSubtotals="1" fieldPosition="0">
        <references count="3">
          <reference field="4294967294" count="1" selected="0">
            <x v="3"/>
          </reference>
          <reference field="5" count="1" selected="0">
            <x v="3"/>
          </reference>
          <reference field="16" count="1">
            <x v="7"/>
          </reference>
        </references>
      </pivotArea>
    </format>
    <format dxfId="24">
      <pivotArea field="5" grandRow="1" outline="0" collapsedLevelsAreSubtotals="1" axis="axisCol" fieldPosition="0">
        <references count="2">
          <reference field="4294967294" count="1" selected="0">
            <x v="1"/>
          </reference>
          <reference field="5" count="1" selected="0">
            <x v="3"/>
          </reference>
        </references>
      </pivotArea>
    </format>
    <format dxfId="23">
      <pivotArea field="16" grandCol="1" collapsedLevelsAreSubtotals="1" axis="axisRow" fieldPosition="0">
        <references count="2">
          <reference field="4294967294" count="1" selected="0">
            <x v="1"/>
          </reference>
          <reference field="16" count="1">
            <x v="8"/>
          </reference>
        </references>
      </pivotArea>
    </format>
    <format dxfId="22">
      <pivotArea dataOnly="0" labelOnly="1" fieldPosition="0">
        <references count="1">
          <reference field="16" count="1">
            <x v="8"/>
          </reference>
        </references>
      </pivotArea>
    </format>
    <format dxfId="21">
      <pivotArea collapsedLevelsAreSubtotals="1" fieldPosition="0">
        <references count="3">
          <reference field="4294967294" count="1" selected="0">
            <x v="1"/>
          </reference>
          <reference field="5" count="1" selected="0">
            <x v="3"/>
          </reference>
          <reference field="16" count="1">
            <x v="8"/>
          </reference>
        </references>
      </pivotArea>
    </format>
    <format dxfId="20">
      <pivotArea field="16" grandCol="1" collapsedLevelsAreSubtotals="1" axis="axisRow" fieldPosition="0">
        <references count="2">
          <reference field="4294967294" count="1" selected="0">
            <x v="0"/>
          </reference>
          <reference field="16" count="1">
            <x v="7"/>
          </reference>
        </references>
      </pivotArea>
    </format>
    <format dxfId="19">
      <pivotArea field="16" grandCol="1" collapsedLevelsAreSubtotals="1" axis="axisRow" fieldPosition="0">
        <references count="2">
          <reference field="4294967294" count="2" selected="0">
            <x v="0"/>
            <x v="1"/>
          </reference>
          <reference field="16" count="1">
            <x v="6"/>
          </reference>
        </references>
      </pivotArea>
    </format>
    <format dxfId="18">
      <pivotArea field="16" grandCol="1" collapsedLevelsAreSubtotals="1" axis="axisRow" fieldPosition="0">
        <references count="2">
          <reference field="4294967294" count="2" selected="0">
            <x v="0"/>
            <x v="1"/>
          </reference>
          <reference field="16" count="1">
            <x v="5"/>
          </reference>
        </references>
      </pivotArea>
    </format>
    <format dxfId="17">
      <pivotArea field="16" grandCol="1" collapsedLevelsAreSubtotals="1" axis="axisRow" fieldPosition="0">
        <references count="2">
          <reference field="4294967294" count="2" selected="0">
            <x v="0"/>
            <x v="1"/>
          </reference>
          <reference field="16" count="1">
            <x v="4"/>
          </reference>
        </references>
      </pivotArea>
    </format>
    <format dxfId="16">
      <pivotArea field="16" grandCol="1" collapsedLevelsAreSubtotals="1" axis="axisRow" fieldPosition="0">
        <references count="2">
          <reference field="4294967294" count="1" selected="0">
            <x v="0"/>
          </reference>
          <reference field="16" count="1">
            <x v="0"/>
          </reference>
        </references>
      </pivotArea>
    </format>
    <format dxfId="15">
      <pivotArea field="16" grandCol="1" collapsedLevelsAreSubtotals="1" axis="axisRow" fieldPosition="0">
        <references count="2">
          <reference field="4294967294" count="2" selected="0">
            <x v="0"/>
            <x v="1"/>
          </reference>
          <reference field="16" count="1">
            <x v="6"/>
          </reference>
        </references>
      </pivotArea>
    </format>
    <format dxfId="14">
      <pivotArea dataOnly="0" labelOnly="1" fieldPosition="0">
        <references count="1">
          <reference field="16" count="1">
            <x v="6"/>
          </reference>
        </references>
      </pivotArea>
    </format>
    <format dxfId="13">
      <pivotArea collapsedLevelsAreSubtotals="1" fieldPosition="0">
        <references count="3">
          <reference field="4294967294" count="1" selected="0">
            <x v="3"/>
          </reference>
          <reference field="5" count="1" selected="0">
            <x v="3"/>
          </reference>
          <reference field="16" count="1">
            <x v="8"/>
          </reference>
        </references>
      </pivotArea>
    </format>
    <format dxfId="12">
      <pivotArea collapsedLevelsAreSubtotals="1" fieldPosition="0">
        <references count="3">
          <reference field="4294967294" count="1" selected="0">
            <x v="1"/>
          </reference>
          <reference field="5" count="1" selected="0">
            <x v="3"/>
          </reference>
          <reference field="16" count="1">
            <x v="7"/>
          </reference>
        </references>
      </pivotArea>
    </format>
    <format dxfId="11">
      <pivotArea collapsedLevelsAreSubtotals="1" fieldPosition="0">
        <references count="3">
          <reference field="4294967294" count="1" selected="0">
            <x v="3"/>
          </reference>
          <reference field="5" count="1" selected="0">
            <x v="3"/>
          </reference>
          <reference field="16" count="1">
            <x v="7"/>
          </reference>
        </references>
      </pivotArea>
    </format>
    <format dxfId="10">
      <pivotArea collapsedLevelsAreSubtotals="1" fieldPosition="0">
        <references count="3">
          <reference field="4294967294" count="1" selected="0">
            <x v="1"/>
          </reference>
          <reference field="5" count="1" selected="0">
            <x v="3"/>
          </reference>
          <reference field="16" count="1">
            <x v="7"/>
          </reference>
        </references>
      </pivotArea>
    </format>
    <format dxfId="9">
      <pivotArea collapsedLevelsAreSubtotals="1" fieldPosition="0">
        <references count="3">
          <reference field="4294967294" count="1" selected="0">
            <x v="1"/>
          </reference>
          <reference field="5" count="1" selected="0">
            <x v="3"/>
          </reference>
          <reference field="16" count="1">
            <x v="7"/>
          </reference>
        </references>
      </pivotArea>
    </format>
    <format dxfId="8">
      <pivotArea collapsedLevelsAreSubtotals="1" fieldPosition="0">
        <references count="3">
          <reference field="4294967294" count="1" selected="0">
            <x v="3"/>
          </reference>
          <reference field="5" count="1" selected="0">
            <x v="3"/>
          </reference>
          <reference field="16" count="1">
            <x v="7"/>
          </reference>
        </references>
      </pivotArea>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1"/>
          </reference>
          <reference field="5" count="1" selected="0">
            <x v="2"/>
          </reference>
        </references>
      </pivotArea>
    </chartFormat>
    <chartFormat chart="0" format="5" series="1">
      <pivotArea type="data" outline="0" fieldPosition="0">
        <references count="2">
          <reference field="4294967294" count="1" selected="0">
            <x v="1"/>
          </reference>
          <reference field="5" count="1" selected="0">
            <x v="3"/>
          </reference>
        </references>
      </pivotArea>
    </chartFormat>
    <chartFormat chart="0" format="6" series="1">
      <pivotArea type="data" outline="0" fieldPosition="0">
        <references count="2">
          <reference field="4294967294" count="1" selected="0">
            <x v="1"/>
          </reference>
          <reference field="5" count="1" selected="0">
            <x v="0"/>
          </reference>
        </references>
      </pivotArea>
    </chartFormat>
    <chartFormat chart="0" format="7" series="1">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82983B-47DE-43FD-B1C3-B0C854333309}" name="PivotTabl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164"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305D44-8408-4BBE-89F3-50EE15CF10A6}" name="PivotTable3" cacheId="1" applyNumberFormats="0" applyBorderFormats="0" applyFontFormats="0" applyPatternFormats="0" applyAlignmentFormats="0" applyWidthHeightFormats="1" dataCaption="Values" missingCaption="0" updatedVersion="6" minRefreshableVersion="5" useAutoFormatting="1" itemPrintTitles="1" createdVersion="6" indent="0" outline="1" outlineData="1" multipleFieldFilters="0" chartFormat="2">
  <location ref="A5:F19" firstHeaderRow="1" firstDataRow="2" firstDataCol="1" rowPageCount="2" colPageCount="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64" showAll="0"/>
    <pivotField numFmtId="164" showAll="0"/>
    <pivotField axis="axisPage" multipleItemSelectionAllowed="1" showAll="0">
      <items count="10">
        <item x="0"/>
        <item x="7"/>
        <item x="6"/>
        <item x="5"/>
        <item x="4"/>
        <item x="8"/>
        <item x="3"/>
        <item x="2"/>
        <item x="1"/>
        <item t="default"/>
      </items>
    </pivotField>
    <pivotField showAll="0"/>
    <pivotField axis="axisRow" numFmtId="165" showAll="0" sortType="ascending">
      <items count="15">
        <item x="1"/>
        <item x="2"/>
        <item x="3"/>
        <item x="4"/>
        <item x="5"/>
        <item x="6"/>
        <item x="7"/>
        <item x="8"/>
        <item x="9"/>
        <item x="10"/>
        <item x="11"/>
        <item x="12"/>
        <item x="0"/>
        <item x="13"/>
        <item t="default"/>
      </items>
    </pivotField>
    <pivotField numFmtId="166" showAll="0">
      <items count="8001">
        <item m="1" x="6141"/>
        <item m="1" x="4226"/>
        <item m="1" x="7336"/>
        <item m="1" x="5826"/>
        <item m="1" x="5552"/>
        <item m="1" x="4441"/>
        <item m="1" x="6218"/>
        <item m="1" x="6469"/>
        <item m="1" x="5030"/>
        <item m="1" x="4395"/>
        <item m="1" x="6168"/>
        <item m="1" x="7610"/>
        <item m="1" x="5483"/>
        <item m="1" x="6476"/>
        <item m="1" x="5836"/>
        <item m="1" x="7403"/>
        <item m="1" x="6096"/>
        <item m="1" x="7887"/>
        <item m="1" x="4543"/>
        <item m="1" x="4200"/>
        <item m="1" x="7277"/>
        <item m="1" x="4641"/>
        <item m="1" x="5650"/>
        <item m="1" x="4255"/>
        <item m="1" x="5173"/>
        <item m="1" x="7048"/>
        <item m="1" x="5994"/>
        <item m="1" x="7492"/>
        <item m="1" x="6804"/>
        <item m="1" x="6149"/>
        <item m="1" x="6498"/>
        <item m="1" x="7320"/>
        <item m="1" x="6615"/>
        <item m="1" x="7802"/>
        <item m="1" x="7198"/>
        <item m="1" x="5957"/>
        <item m="1" x="4636"/>
        <item m="1" x="4766"/>
        <item m="1" x="6347"/>
        <item m="1" x="5529"/>
        <item m="1" x="6909"/>
        <item m="1" x="6973"/>
        <item m="1" x="5429"/>
        <item m="1" x="5980"/>
        <item m="1" x="7606"/>
        <item m="1" x="4942"/>
        <item m="1" x="6947"/>
        <item m="1" x="6374"/>
        <item m="1" x="6483"/>
        <item m="1" x="7357"/>
        <item m="1" x="5481"/>
        <item m="1" x="5798"/>
        <item m="1" x="5042"/>
        <item m="1" x="6833"/>
        <item m="1" x="6250"/>
        <item m="1" x="4339"/>
        <item m="1" x="5625"/>
        <item m="1" x="5518"/>
        <item m="1" x="4714"/>
        <item m="1" x="6023"/>
        <item m="1" x="6134"/>
        <item m="1" x="4686"/>
        <item m="1" x="4661"/>
        <item m="1" x="7373"/>
        <item m="1" x="7625"/>
        <item m="1" x="4687"/>
        <item m="1" x="4471"/>
        <item m="1" x="4297"/>
        <item m="1" x="4662"/>
        <item m="1" x="5602"/>
        <item m="1" x="7027"/>
        <item m="1" x="5760"/>
        <item m="1" x="5827"/>
        <item m="1" x="7440"/>
        <item m="1" x="5204"/>
        <item m="1" x="7996"/>
        <item m="1" x="4219"/>
        <item m="1" x="6109"/>
        <item m="1" x="5651"/>
        <item m="1" x="4792"/>
        <item m="1" x="5927"/>
        <item m="1" x="5273"/>
        <item m="1" x="5918"/>
        <item m="1" x="5091"/>
        <item m="1" x="7940"/>
        <item m="1" x="7649"/>
        <item m="1" x="6193"/>
        <item m="1" x="7799"/>
        <item m="1" x="7998"/>
        <item m="1" x="4976"/>
        <item m="1" x="7183"/>
        <item m="1" x="4805"/>
        <item m="1" x="7318"/>
        <item m="1" x="4768"/>
        <item m="1" x="6980"/>
        <item m="1" x="7833"/>
        <item m="1" x="7108"/>
        <item m="1" x="6077"/>
        <item m="1" x="5328"/>
        <item m="1" x="7949"/>
        <item m="1" x="7244"/>
        <item m="1" x="4321"/>
        <item m="1" x="7199"/>
        <item m="1" x="7505"/>
        <item m="1" x="5737"/>
        <item m="1" x="6247"/>
        <item m="1" x="6169"/>
        <item m="1" x="5314"/>
        <item m="1" x="4278"/>
        <item m="1" x="6981"/>
        <item m="1" x="4520"/>
        <item m="1" x="4468"/>
        <item m="1" x="5159"/>
        <item m="1" x="7795"/>
        <item m="1" x="7560"/>
        <item m="1" x="6466"/>
        <item m="1" x="6907"/>
        <item m="1" x="4198"/>
        <item m="1" x="5419"/>
        <item m="1" x="4707"/>
        <item m="1" x="7121"/>
        <item m="1" x="6968"/>
        <item m="1" x="7219"/>
        <item m="1" x="6538"/>
        <item m="1" x="6150"/>
        <item m="1" x="4825"/>
        <item m="1" x="6175"/>
        <item m="1" x="6200"/>
        <item m="1" x="4269"/>
        <item m="1" x="6655"/>
        <item m="1" x="4608"/>
        <item m="1" x="7578"/>
        <item m="1" x="7834"/>
        <item m="1" x="6601"/>
        <item m="1" x="7533"/>
        <item m="1" x="6656"/>
        <item m="1" x="5776"/>
        <item m="1" x="6958"/>
        <item m="1" x="5465"/>
        <item m="1" x="7714"/>
        <item m="1" x="6518"/>
        <item m="1" x="6854"/>
        <item m="1" x="6002"/>
        <item m="1" x="4603"/>
        <item m="1" x="5522"/>
        <item m="1" x="5488"/>
        <item m="1" x="5652"/>
        <item m="1" x="7722"/>
        <item m="1" x="5967"/>
        <item m="1" x="6479"/>
        <item m="1" x="6993"/>
        <item m="1" x="7359"/>
        <item m="1" x="6234"/>
        <item m="1" x="5130"/>
        <item m="1" x="4388"/>
        <item m="1" x="5491"/>
        <item m="1" x="4361"/>
        <item m="1" x="7732"/>
        <item m="1" x="4694"/>
        <item m="1" x="5255"/>
        <item m="1" x="4925"/>
        <item m="1" x="4373"/>
        <item m="1" x="4490"/>
        <item m="1" x="6197"/>
        <item m="1" x="7450"/>
        <item m="1" x="5294"/>
        <item m="1" x="6639"/>
        <item m="1" x="5920"/>
        <item m="1" x="7506"/>
        <item m="1" x="6841"/>
        <item m="1" x="5892"/>
        <item m="1" x="7345"/>
        <item m="1" x="7305"/>
        <item m="1" x="7468"/>
        <item m="1" x="7453"/>
        <item m="1" x="7021"/>
        <item m="1" x="4624"/>
        <item m="1" x="5461"/>
        <item m="1" x="5976"/>
        <item m="1" x="5998"/>
        <item m="1" x="6846"/>
        <item m="1" x="4140"/>
        <item m="1" x="4315"/>
        <item m="1" x="5391"/>
        <item m="1" x="6987"/>
        <item m="1" x="4322"/>
        <item m="1" x="5202"/>
        <item m="1" x="6252"/>
        <item m="1" x="4639"/>
        <item m="1" x="7232"/>
        <item m="1" x="7759"/>
        <item m="1" x="4178"/>
        <item m="1" x="5498"/>
        <item m="1" x="7901"/>
        <item m="1" x="6732"/>
        <item m="1" x="6882"/>
        <item m="1" x="7033"/>
        <item m="1" x="6698"/>
        <item m="1" x="4192"/>
        <item m="1" x="5554"/>
        <item m="1" x="6682"/>
        <item m="1" x="5396"/>
        <item m="1" x="7643"/>
        <item m="1" x="5360"/>
        <item m="1" x="5723"/>
        <item m="1" x="7813"/>
        <item m="1" x="7253"/>
        <item m="1" x="5583"/>
        <item m="1" x="5019"/>
        <item m="1" x="5004"/>
        <item m="1" x="4332"/>
        <item m="1" x="6904"/>
        <item m="1" x="5615"/>
        <item m="1" x="7001"/>
        <item m="1" x="7294"/>
        <item m="1" x="7624"/>
        <item m="1" x="4842"/>
        <item m="1" x="4604"/>
        <item m="1" x="4365"/>
        <item m="1" x="6771"/>
        <item m="1" x="6333"/>
        <item m="1" x="7569"/>
        <item m="1" x="6382"/>
        <item m="1" x="7049"/>
        <item m="1" x="7250"/>
        <item m="1" x="7972"/>
        <item m="1" x="4256"/>
        <item m="1" x="5119"/>
        <item m="1" x="6293"/>
        <item m="1" x="7340"/>
        <item m="1" x="6452"/>
        <item m="1" x="6462"/>
        <item m="1" x="5450"/>
        <item m="1" x="5153"/>
        <item m="1" x="5384"/>
        <item m="1" x="6606"/>
        <item m="1" x="4962"/>
        <item m="1" x="7233"/>
        <item m="1" x="4136"/>
        <item m="1" x="7295"/>
        <item m="1" x="7556"/>
        <item m="1" x="6984"/>
        <item m="1" x="5316"/>
        <item m="1" x="5861"/>
        <item m="1" x="4847"/>
        <item m="1" x="7937"/>
        <item m="1" x="5805"/>
        <item m="1" x="7976"/>
        <item m="1" x="5188"/>
        <item m="1" x="7514"/>
        <item m="1" x="7298"/>
        <item m="1" x="4811"/>
        <item m="1" x="6024"/>
        <item m="1" x="6298"/>
        <item m="1" x="6568"/>
        <item m="1" x="5258"/>
        <item m="1" x="7739"/>
        <item m="1" x="7692"/>
        <item m="1" x="6259"/>
        <item m="1" x="6473"/>
        <item m="1" x="7918"/>
        <item m="1" x="5762"/>
        <item m="1" x="7024"/>
        <item m="1" x="7675"/>
        <item m="1" x="6873"/>
        <item m="1" x="7235"/>
        <item m="1" x="4317"/>
        <item m="1" x="4374"/>
        <item m="1" x="4495"/>
        <item m="1" x="6976"/>
        <item m="1" x="6622"/>
        <item m="1" x="5574"/>
        <item m="1" x="6453"/>
        <item m="1" x="6144"/>
        <item m="1" x="4935"/>
        <item m="1" x="7638"/>
        <item m="1" x="5007"/>
        <item m="1" x="4720"/>
        <item m="1" x="7698"/>
        <item m="1" x="4326"/>
        <item m="1" x="4695"/>
        <item m="1" x="4384"/>
        <item m="1" x="7273"/>
        <item m="1" x="6564"/>
        <item m="1" x="4786"/>
        <item m="1" x="5799"/>
        <item m="1" x="6765"/>
        <item m="1" x="4474"/>
        <item m="1" x="4877"/>
        <item m="1" x="7803"/>
        <item m="1" x="7278"/>
        <item m="1" x="6437"/>
        <item m="1" x="4950"/>
        <item m="1" x="7912"/>
        <item m="1" x="7214"/>
        <item m="1" x="4806"/>
        <item m="1" x="7703"/>
        <item m="1" x="5070"/>
        <item m="1" x="6625"/>
        <item m="1" x="6677"/>
        <item m="1" x="5780"/>
        <item m="1" x="5366"/>
        <item m="1" x="6836"/>
        <item m="1" x="4997"/>
        <item m="1" x="5492"/>
        <item m="1" x="5189"/>
        <item m="1" x="7405"/>
        <item m="1" x="5906"/>
        <item m="1" x="5802"/>
        <item m="1" x="4787"/>
        <item m="1" x="5347"/>
        <item m="1" x="5878"/>
        <item m="1" x="6114"/>
        <item m="1" x="4927"/>
        <item m="1" x="5941"/>
        <item m="1" x="5867"/>
        <item m="1" x="5764"/>
        <item m="1" x="7158"/>
        <item m="1" x="7333"/>
        <item m="1" x="5571"/>
        <item m="1" x="5576"/>
        <item m="1" x="5828"/>
        <item m="1" x="5297"/>
        <item m="1" x="5271"/>
        <item m="1" x="5612"/>
        <item m="1" x="5655"/>
        <item m="1" x="6375"/>
        <item m="1" x="7420"/>
        <item m="1" x="7034"/>
        <item m="1" x="4202"/>
        <item m="1" x="4612"/>
        <item m="1" x="4174"/>
        <item m="1" x="7163"/>
        <item m="1" x="6434"/>
        <item m="1" x="6224"/>
        <item m="1" x="6348"/>
        <item m="1" x="6442"/>
        <item m="1" x="7500"/>
        <item m="1" x="5078"/>
        <item m="1" x="4675"/>
        <item m="1" x="6501"/>
        <item m="1" x="6728"/>
        <item m="1" x="5154"/>
        <item m="1" x="5336"/>
        <item m="1" x="6487"/>
        <item m="1" x="7227"/>
        <item m="1" x="7931"/>
        <item m="1" x="5387"/>
        <item m="1" x="6690"/>
        <item m="1" x="5883"/>
        <item m="1" x="5026"/>
        <item m="1" x="4948"/>
        <item m="1" x="5308"/>
        <item m="1" x="5995"/>
        <item m="1" x="5712"/>
        <item m="1" x="5022"/>
        <item m="1" x="6051"/>
        <item m="1" x="4656"/>
        <item m="1" x="6324"/>
        <item m="1" x="6410"/>
        <item m="1" x="5666"/>
        <item m="1" x="6914"/>
        <item m="1" x="7656"/>
        <item m="1" x="7662"/>
        <item m="1" x="7142"/>
        <item m="1" x="7507"/>
        <item m="1" x="6892"/>
        <item m="1" x="4301"/>
        <item m="1" x="7301"/>
        <item m="1" x="4813"/>
        <item m="1" x="7591"/>
        <item m="1" x="7744"/>
        <item m="1" x="4156"/>
        <item m="1" x="6647"/>
        <item m="1" x="7441"/>
        <item m="1" x="6713"/>
        <item m="1" x="5187"/>
        <item m="1" x="4597"/>
        <item m="1" x="6182"/>
        <item m="1" x="5317"/>
        <item m="1" x="6431"/>
        <item m="1" x="4865"/>
        <item m="1" x="4318"/>
        <item m="1" x="4582"/>
        <item m="1" x="5656"/>
        <item m="1" x="6212"/>
        <item m="1" x="6194"/>
        <item m="1" x="5541"/>
        <item m="1" x="7704"/>
        <item m="1" x="7334"/>
        <item m="1" x="4531"/>
        <item m="1" x="5098"/>
        <item m="1" x="6591"/>
        <item m="1" x="7669"/>
        <item m="1" x="6729"/>
        <item m="1" x="4888"/>
        <item m="1" x="5803"/>
        <item m="1" x="6273"/>
        <item m="1" x="4453"/>
        <item m="1" x="5829"/>
        <item m="1" x="6115"/>
        <item m="1" x="4385"/>
        <item m="1" x="6359"/>
        <item m="1" x="5865"/>
        <item m="1" x="6360"/>
        <item m="1" x="7129"/>
        <item m="1" x="6898"/>
        <item m="1" x="6152"/>
        <item m="1" x="6663"/>
        <item m="1" x="6391"/>
        <item m="1" x="7159"/>
        <item m="1" x="5832"/>
        <item m="1" x="5451"/>
        <item m="1" x="4754"/>
        <item m="1" x="4727"/>
        <item m="1" x="5587"/>
        <item m="1" x="7504"/>
        <item m="1" x="5395"/>
        <item m="1" x="6080"/>
        <item m="1" x="4436"/>
        <item m="1" x="5985"/>
        <item m="1" x="5530"/>
        <item m="1" x="6868"/>
        <item m="1" x="6344"/>
        <item m="1" x="6834"/>
        <item m="1" x="4099"/>
        <item m="1" x="5082"/>
        <item m="1" x="5859"/>
        <item m="1" x="6170"/>
        <item m="1" x="4164"/>
        <item m="1" x="6400"/>
        <item m="1" x="4622"/>
        <item m="1" x="7631"/>
        <item m="1" x="7358"/>
        <item m="1" x="4741"/>
        <item m="1" x="5786"/>
        <item m="1" x="4929"/>
        <item m="1" x="6145"/>
        <item m="1" x="4381"/>
        <item m="1" x="7317"/>
        <item m="1" x="7926"/>
        <item m="1" x="5446"/>
        <item m="1" x="5468"/>
        <item m="1" x="6127"/>
        <item m="1" x="5092"/>
        <item m="1" x="7251"/>
        <item m="1" x="7299"/>
        <item m="1" x="6492"/>
        <item m="1" x="6539"/>
        <item m="1" x="6746"/>
        <item m="1" x="6766"/>
        <item m="1" x="6356"/>
        <item m="1" x="4390"/>
        <item m="1" x="5309"/>
        <item m="1" x="7360"/>
        <item m="1" x="5408"/>
        <item m="1" x="5740"/>
        <item m="1" x="6248"/>
        <item m="1" x="7222"/>
        <item m="1" x="4648"/>
        <item m="1" x="7040"/>
        <item m="1" x="6915"/>
        <item m="1" x="4653"/>
        <item m="1" x="4204"/>
        <item m="1" x="6322"/>
        <item m="1" x="4721"/>
        <item m="1" x="7113"/>
        <item m="1" x="7737"/>
        <item m="1" x="4823"/>
        <item m="1" x="4832"/>
        <item m="1" x="5579"/>
        <item m="1" x="7592"/>
        <item m="1" x="5217"/>
        <item m="1" x="4413"/>
        <item m="1" x="6971"/>
        <item m="1" x="6548"/>
        <item m="1" x="4498"/>
        <item m="1" x="5062"/>
        <item m="1" x="7056"/>
        <item m="1" x="7867"/>
        <item m="1" x="5113"/>
        <item m="1" x="5361"/>
        <item m="1" x="7050"/>
        <item m="1" x="5525"/>
        <item m="1" x="4489"/>
        <item m="1" x="7028"/>
        <item m="1" x="6202"/>
        <item m="1" x="5134"/>
        <item m="1" x="7046"/>
        <item m="1" x="4848"/>
        <item m="1" x="4923"/>
        <item m="1" x="6579"/>
        <item m="1" x="6416"/>
        <item m="1" x="4903"/>
        <item m="1" x="6126"/>
        <item m="1" x="4613"/>
        <item m="1" x="5281"/>
        <item m="1" x="7780"/>
        <item m="1" x="6173"/>
        <item m="1" x="4357"/>
        <item m="1" x="4515"/>
        <item m="1" x="7292"/>
        <item m="1" x="5848"/>
        <item m="1" x="7134"/>
        <item m="1" x="5027"/>
        <item m="1" x="5333"/>
        <item m="1" x="4426"/>
        <item m="1" x="6555"/>
        <item m="1" x="4739"/>
        <item m="1" x="7798"/>
        <item m="1" x="7086"/>
        <item m="1" x="5754"/>
        <item m="1" x="5295"/>
        <item m="1" x="6865"/>
        <item m="1" x="4372"/>
        <item m="1" x="5866"/>
        <item m="1" x="7044"/>
        <item m="1" x="5376"/>
        <item m="1" x="5235"/>
        <item m="1" x="5352"/>
        <item m="1" x="4575"/>
        <item m="1" x="6426"/>
        <item m="1" x="7469"/>
        <item m="1" x="4188"/>
        <item m="1" x="7220"/>
        <item m="1" x="6558"/>
        <item m="1" x="4580"/>
        <item m="1" x="5771"/>
        <item m="1" x="5730"/>
        <item m="1" x="5495"/>
        <item m="1" x="7254"/>
        <item m="1" x="5237"/>
        <item m="1" x="6116"/>
        <item m="1" x="6071"/>
        <item m="1" x="7346"/>
        <item m="1" x="5952"/>
        <item m="1" x="7462"/>
        <item m="1" x="5936"/>
        <item m="1" x="5303"/>
        <item m="1" x="5064"/>
        <item m="1" x="5765"/>
        <item m="1" x="6448"/>
        <item m="1" x="7098"/>
        <item m="1" x="4266"/>
        <item m="1" x="6329"/>
        <item m="1" x="4553"/>
        <item m="1" x="6266"/>
        <item m="1" x="7447"/>
        <item m="1" x="7805"/>
        <item m="1" x="6120"/>
        <item m="1" x="4828"/>
        <item m="1" x="6403"/>
        <item m="1" x="7524"/>
        <item m="1" x="4092"/>
        <item m="1" x="5741"/>
        <item m="1" x="4272"/>
        <item m="1" x="4175"/>
        <item m="1" x="4889"/>
        <item m="1" x="5633"/>
        <item m="1" x="6786"/>
        <item m="1" x="6427"/>
        <item m="1" x="5879"/>
        <item m="1" x="6779"/>
        <item m="1" x="4940"/>
        <item m="1" x="4224"/>
        <item m="1" x="7371"/>
        <item m="1" x="7538"/>
        <item m="1" x="6580"/>
        <item m="1" x="6151"/>
        <item m="1" x="5919"/>
        <item m="1" x="5430"/>
        <item m="1" x="7071"/>
        <item m="1" x="5223"/>
        <item m="1" x="5568"/>
        <item m="1" x="4756"/>
        <item m="1" x="6121"/>
        <item m="1" x="6253"/>
        <item m="1" x="5496"/>
        <item m="1" x="6885"/>
        <item m="1" x="6484"/>
        <item m="1" x="7139"/>
        <item m="1" x="5962"/>
        <item m="1" x="5261"/>
        <item m="1" x="5192"/>
        <item m="1" x="6861"/>
        <item m="1" x="6198"/>
        <item m="1" x="4862"/>
        <item m="1" x="5033"/>
        <item m="1" x="7663"/>
        <item m="1" x="6474"/>
        <item m="1" x="5572"/>
        <item m="1" x="4406"/>
        <item m="1" x="7240"/>
        <item m="1" x="7427"/>
        <item m="1" x="6519"/>
        <item m="1" x="7314"/>
        <item m="1" x="6772"/>
        <item m="1" x="4228"/>
        <item m="1" x="4340"/>
        <item m="1" x="6999"/>
        <item m="1" x="4523"/>
        <item m="1" x="4555"/>
        <item m="1" x="6524"/>
        <item m="1" x="6104"/>
        <item m="1" x="4113"/>
        <item m="1" x="6394"/>
        <item m="1" x="5412"/>
        <item m="1" x="5394"/>
        <item m="1" x="6031"/>
        <item m="1" x="7946"/>
        <item m="1" x="4605"/>
        <item m="1" x="7248"/>
        <item m="1" x="5588"/>
        <item m="1" x="5183"/>
        <item m="1" x="5071"/>
        <item m="1" x="7687"/>
        <item m="1" x="4556"/>
        <item m="1" x="7862"/>
        <item m="1" x="6893"/>
        <item m="1" x="6500"/>
        <item m="1" x="6596"/>
        <item m="1" x="5565"/>
        <item m="1" x="7051"/>
        <item m="1" x="5061"/>
        <item m="1" x="6545"/>
        <item m="1" x="5681"/>
        <item m="1" x="4885"/>
        <item m="1" x="6709"/>
        <item m="1" x="7380"/>
        <item m="1" x="7792"/>
        <item m="1" x="4179"/>
        <item m="1" x="7114"/>
        <item m="1" x="7007"/>
        <item m="1" x="4587"/>
        <item m="1" x="5626"/>
        <item m="1" x="6782"/>
        <item m="1" x="5738"/>
        <item m="1" x="5570"/>
        <item m="1" x="7785"/>
        <item m="1" x="5849"/>
        <item m="1" x="6803"/>
        <item m="1" x="4484"/>
        <item m="1" x="7825"/>
        <item m="1" x="4876"/>
        <item m="1" x="4640"/>
        <item m="1" x="7489"/>
        <item m="1" x="4749"/>
        <item m="1" x="6939"/>
        <item m="1" x="5594"/>
        <item m="1" x="5478"/>
        <item m="1" x="7868"/>
        <item m="1" x="5374"/>
        <item m="1" x="5629"/>
        <item m="1" x="4593"/>
        <item m="1" x="6816"/>
        <item m="1" x="4986"/>
        <item m="1" x="5088"/>
        <item m="1" x="6757"/>
        <item m="1" x="5330"/>
        <item m="1" x="7017"/>
        <item m="1" x="7745"/>
        <item m="1" x="4333"/>
        <item m="1" x="5844"/>
        <item m="1" x="5106"/>
        <item m="1" x="5059"/>
        <item m="1" x="5830"/>
        <item m="1" x="7381"/>
        <item m="1" x="7075"/>
        <item m="1" x="4168"/>
        <item m="1" x="6458"/>
        <item m="1" x="6135"/>
        <item m="1" x="4293"/>
        <item m="1" x="7519"/>
        <item m="1" x="6131"/>
        <item m="1" x="7463"/>
        <item m="1" x="6592"/>
        <item m="1" x="6948"/>
        <item m="1" x="7149"/>
        <item m="1" x="6139"/>
        <item m="1" x="7929"/>
        <item m="1" x="4970"/>
        <item m="1" x="4821"/>
        <item m="1" x="5137"/>
        <item m="1" x="7774"/>
        <item m="1" x="5267"/>
        <item m="1" x="5282"/>
        <item m="1" x="7221"/>
        <item m="1" x="5377"/>
        <item m="1" x="6797"/>
        <item m="1" x="5638"/>
        <item m="1" x="7646"/>
        <item m="1" x="5163"/>
        <item m="1" x="5851"/>
        <item m="1" x="6955"/>
        <item m="1" x="6358"/>
        <item m="1" x="7682"/>
        <item m="1" x="4870"/>
        <item m="1" x="5207"/>
        <item m="1" x="6969"/>
        <item m="1" x="5539"/>
        <item m="1" x="5732"/>
        <item m="1" x="5015"/>
        <item m="1" x="7413"/>
        <item m="1" x="4100"/>
        <item m="1" x="7997"/>
        <item m="1" x="6443"/>
        <item m="1" x="4507"/>
        <item m="1" x="4442"/>
        <item m="1" x="5601"/>
        <item m="1" x="4576"/>
        <item m="1" x="7987"/>
        <item m="1" x="5727"/>
        <item m="1" x="7256"/>
        <item m="1" x="4557"/>
        <item m="1" x="6541"/>
        <item m="1" x="5902"/>
        <item m="1" x="4346"/>
        <item m="1" x="6245"/>
        <item m="1" x="6176"/>
        <item m="1" x="5337"/>
        <item m="1" x="5109"/>
        <item m="1" x="4415"/>
        <item m="1" x="5452"/>
        <item m="1" x="5164"/>
        <item m="1" x="7932"/>
        <item m="1" x="5845"/>
        <item m="1" x="4480"/>
        <item m="1" x="5165"/>
        <item m="1" x="7329"/>
        <item m="1" x="6616"/>
        <item m="1" x="7717"/>
        <item m="1" x="6214"/>
        <item m="1" x="6316"/>
        <item m="1" x="5441"/>
        <item m="1" x="4816"/>
        <item m="1" x="7971"/>
        <item m="1" x="6715"/>
        <item m="1" x="4977"/>
        <item m="1" x="5274"/>
        <item m="1" x="5664"/>
        <item m="1" x="4101"/>
        <item m="1" x="5431"/>
        <item m="1" x="6300"/>
        <item m="1" x="7109"/>
        <item m="1" x="5781"/>
        <item m="1" x="7944"/>
        <item m="1" x="5362"/>
        <item m="1" x="5193"/>
        <item m="1" x="4856"/>
        <item m="1" x="4926"/>
        <item m="1" x="6461"/>
        <item m="1" x="4637"/>
        <item m="1" x="6480"/>
        <item m="1" x="4246"/>
        <item m="1" x="7824"/>
        <item m="1" x="5693"/>
        <item m="1" x="5038"/>
        <item m="1" x="4279"/>
        <item m="1" x="5937"/>
        <item m="1" x="4444"/>
        <item m="1" x="4645"/>
        <item m="1" x="6111"/>
        <item m="1" x="4104"/>
        <item m="1" x="5639"/>
        <item m="1" x="6874"/>
        <item m="1" x="5671"/>
        <item m="1" x="4134"/>
        <item m="1" x="7755"/>
        <item m="1" x="7196"/>
        <item m="1" x="4953"/>
        <item m="1" x="7122"/>
        <item m="1" x="5232"/>
        <item m="1" x="5268"/>
        <item m="1" x="5742"/>
        <item m="1" x="4201"/>
        <item m="1" x="5893"/>
        <item m="1" x="6716"/>
        <item m="1" x="7520"/>
        <item m="1" x="6717"/>
        <item m="1" x="6549"/>
        <item m="1" x="7337"/>
        <item m="1" x="7150"/>
        <item m="1" x="5184"/>
        <item m="1" x="6849"/>
        <item m="1" x="4849"/>
        <item m="1" x="6711"/>
        <item m="1" x="5462"/>
        <item m="1" x="4422"/>
        <item m="1" x="4194"/>
        <item m="1" x="7534"/>
        <item m="1" x="4884"/>
        <item m="1" x="7382"/>
        <item m="1" x="6414"/>
        <item m="1" x="7414"/>
        <item m="1" x="6376"/>
        <item m="1" x="5688"/>
        <item m="1" x="6215"/>
        <item m="1" x="7157"/>
        <item m="1" x="5299"/>
        <item m="1" x="6177"/>
        <item m="1" x="6566"/>
        <item m="1" x="6361"/>
        <item m="1" x="6411"/>
        <item m="1" x="5116"/>
        <item m="1" x="4881"/>
        <item m="1" x="5439"/>
        <item m="1" x="4963"/>
        <item m="1" x="7309"/>
        <item m="1" x="7388"/>
        <item m="1" x="7036"/>
        <item m="1" x="6790"/>
        <item m="1" x="7493"/>
        <item m="1" x="5120"/>
        <item m="1" x="6267"/>
        <item m="1" x="6649"/>
        <item m="1" x="6692"/>
        <item m="1" x="4643"/>
        <item m="1" x="7973"/>
        <item m="1" x="6226"/>
        <item m="1" x="4428"/>
        <item m="1" x="6167"/>
        <item m="1" x="6186"/>
        <item m="1" x="6607"/>
        <item m="1" x="6307"/>
        <item m="1" x="6559"/>
        <item m="1" x="5979"/>
        <item m="1" x="7967"/>
        <item m="1" x="7913"/>
        <item m="1" x="6160"/>
        <item m="1" x="4928"/>
        <item m="1" x="7741"/>
        <item m="1" x="5129"/>
        <item m="1" x="4481"/>
        <item m="1" x="7187"/>
        <item m="1" x="5856"/>
        <item m="1" x="6270"/>
        <item m="1" x="6303"/>
        <item m="1" x="4737"/>
        <item m="1" x="7302"/>
        <item m="1" x="5009"/>
        <item m="1" x="5197"/>
        <item m="1" x="4141"/>
        <item m="1" x="5174"/>
        <item m="1" x="5822"/>
        <item m="1" x="6982"/>
        <item m="1" x="6025"/>
        <item m="1" x="5971"/>
        <item m="1" x="5476"/>
        <item m="1" x="6048"/>
        <item m="1" x="7762"/>
        <item m="1" x="6617"/>
        <item m="1" x="6271"/>
        <item m="1" x="5099"/>
        <item m="1" x="6918"/>
        <item m="1" x="6091"/>
        <item m="1" x="6406"/>
        <item m="1" x="4873"/>
        <item m="1" x="6368"/>
        <item m="1" x="5208"/>
        <item m="1" x="6263"/>
        <item m="1" x="6490"/>
        <item m="1" x="5369"/>
        <item m="1" x="5079"/>
        <item m="1" x="5469"/>
        <item m="1" x="7475"/>
        <item m="1" x="6481"/>
        <item m="1" x="6919"/>
        <item m="1" x="4610"/>
        <item m="1" x="5315"/>
        <item m="1" x="4302"/>
        <item m="1" x="6935"/>
        <item m="1" x="4183"/>
        <item m="1" x="4912"/>
        <item m="1" x="4445"/>
        <item m="1" x="7908"/>
        <item m="1" x="7041"/>
        <item m="1" x="5954"/>
        <item m="1" x="7018"/>
        <item m="1" x="4118"/>
        <item m="1" x="7688"/>
        <item m="1" x="7823"/>
        <item m="1" x="7579"/>
        <item m="1" x="7378"/>
        <item m="1" x="4913"/>
        <item m="1" x="6345"/>
        <item m="1" x="7521"/>
        <item m="1" x="6482"/>
        <item m="1" x="5963"/>
        <item m="1" x="7400"/>
        <item m="1" x="4635"/>
        <item m="1" x="6241"/>
        <item m="1" x="6908"/>
        <item m="1" x="6317"/>
        <item m="1" x="7213"/>
        <item m="1" x="7793"/>
        <item m="1" x="6330"/>
        <item m="1" x="7902"/>
        <item m="1" x="7909"/>
        <item m="1" x="6936"/>
        <item m="1" x="5444"/>
        <item m="1" x="4347"/>
        <item m="1" x="6377"/>
        <item m="1" x="5634"/>
        <item m="1" x="4205"/>
        <item m="1" x="5777"/>
        <item m="1" x="7408"/>
        <item m="1" x="6334"/>
        <item m="1" x="6623"/>
        <item m="1" x="6965"/>
        <item m="1" x="4745"/>
        <item m="1" x="4303"/>
        <item m="1" x="7796"/>
        <item m="1" x="4310"/>
        <item m="1" x="5253"/>
        <item m="1" x="7890"/>
        <item m="1" x="7110"/>
        <item m="1" x="4483"/>
        <item m="1" x="7169"/>
        <item m="1" x="7019"/>
        <item m="1" x="7935"/>
        <item m="1" x="4337"/>
        <item m="1" x="7274"/>
        <item m="1" x="5244"/>
        <item m="1" x="7665"/>
        <item m="1" x="7950"/>
        <item m="1" x="7310"/>
        <item m="1" x="6828"/>
        <item m="1" x="4669"/>
        <item m="1" x="7577"/>
        <item m="1" x="7404"/>
        <item m="1" x="7349"/>
        <item m="1" x="4772"/>
        <item m="1" x="7837"/>
        <item m="1" x="6230"/>
        <item m="1" x="6665"/>
        <item m="1" x="7829"/>
        <item m="1" x="7501"/>
        <item m="1" x="4917"/>
        <item m="1" x="7947"/>
        <item m="1" x="4965"/>
        <item m="1" x="6142"/>
        <item m="1" x="6556"/>
        <item m="1" x="4760"/>
        <item m="1" x="4984"/>
        <item m="1" x="6594"/>
        <item m="1" x="7435"/>
        <item m="1" x="6855"/>
        <item m="1" x="7074"/>
        <item m="1" x="7686"/>
        <item m="1" x="5169"/>
        <item m="1" x="4843"/>
        <item m="1" x="7786"/>
        <item m="1" x="6325"/>
        <item m="1" x="5226"/>
        <item m="1" x="7928"/>
        <item m="1" x="7257"/>
        <item m="1" x="6821"/>
        <item m="1" x="6805"/>
        <item m="1" x="4093"/>
        <item m="1" x="5353"/>
        <item m="1" x="7192"/>
        <item m="1" x="5331"/>
        <item m="1" x="7647"/>
        <item m="1" x="6530"/>
        <item m="1" x="4715"/>
        <item m="1" x="5787"/>
        <item m="1" x="4646"/>
        <item m="1" x="6178"/>
        <item m="1" x="7338"/>
        <item m="1" x="5142"/>
        <item m="1" x="5577"/>
        <item m="1" x="5074"/>
        <item m="1" x="7083"/>
        <item m="1" x="4594"/>
        <item m="1" x="5697"/>
        <item m="1" x="4211"/>
        <item m="1" x="5733"/>
        <item m="1" x="5999"/>
        <item m="1" x="5705"/>
        <item m="1" x="4234"/>
        <item m="1" x="6272"/>
        <item m="1" x="4398"/>
        <item m="1" x="4545"/>
        <item m="1" x="6927"/>
        <item m="1" x="5814"/>
        <item m="1" x="5758"/>
        <item m="1" x="7315"/>
        <item m="1" x="6743"/>
        <item m="1" x="4733"/>
        <item m="1" x="5513"/>
        <item m="1" x="7438"/>
        <item m="1" x="4439"/>
        <item m="1" x="5891"/>
        <item m="1" x="7185"/>
        <item m="1" x="7353"/>
        <item m="1" x="5175"/>
        <item m="1" x="4147"/>
        <item m="1" x="5318"/>
        <item m="1" x="6026"/>
        <item m="1" x="4891"/>
        <item m="1" x="5964"/>
        <item m="1" x="7607"/>
        <item m="1" x="4446"/>
        <item m="1" x="5928"/>
        <item m="1" x="5977"/>
        <item m="1" x="7087"/>
        <item m="1" x="7464"/>
        <item m="1" x="5743"/>
        <item m="1" x="5399"/>
        <item m="1" x="7350"/>
        <item m="1" x="7603"/>
        <item m="1" x="5036"/>
        <item m="1" x="7705"/>
        <item m="1" x="4854"/>
        <item m="1" x="7891"/>
        <item m="1" x="5176"/>
        <item m="1" x="6470"/>
        <item m="1" x="5368"/>
        <item m="1" x="6047"/>
        <item m="1" x="5382"/>
        <item m="1" x="6278"/>
        <item m="1" x="5010"/>
        <item m="1" x="6321"/>
        <item m="1" x="6792"/>
        <item m="1" x="4294"/>
        <item m="1" x="5141"/>
        <item m="1" x="4206"/>
        <item m="1" x="6667"/>
        <item m="1" x="5548"/>
        <item m="1" x="7444"/>
        <item m="1" x="7936"/>
        <item m="1" x="4987"/>
        <item m="1" x="4094"/>
        <item m="1" x="6747"/>
        <item m="1" x="4564"/>
        <item m="1" x="5110"/>
        <item m="1" x="7650"/>
        <item m="1" x="7499"/>
        <item m="1" x="6869"/>
        <item m="1" x="5123"/>
        <item m="1" x="4305"/>
        <item m="1" x="7270"/>
        <item m="1" x="4486"/>
        <item m="1" x="6553"/>
        <item m="1" x="5698"/>
        <item m="1" x="6943"/>
        <item m="1" x="4783"/>
        <item m="1" x="7193"/>
        <item m="1" x="7072"/>
        <item m="1" x="4571"/>
        <item m="1" x="7953"/>
        <item m="1" x="7985"/>
        <item m="1" x="7262"/>
        <item m="1" x="7515"/>
        <item m="1" x="4554"/>
        <item m="1" x="5677"/>
        <item m="1" x="7827"/>
        <item m="1" x="6921"/>
        <item m="1" x="7266"/>
        <item m="1" x="6049"/>
        <item m="1" x="6235"/>
        <item m="1" x="5800"/>
        <item m="1" x="6608"/>
        <item m="1" x="5160"/>
        <item m="1" x="4866"/>
        <item m="1" x="5907"/>
        <item m="1" x="5414"/>
        <item m="1" x="6038"/>
        <item m="1" x="7461"/>
        <item m="1" x="7894"/>
        <item m="1" x="6567"/>
        <item m="1" x="5542"/>
        <item m="1" x="6924"/>
        <item m="1" x="5514"/>
        <item m="1" x="4148"/>
        <item m="1" x="5057"/>
        <item m="1" x="5888"/>
        <item m="1" x="5682"/>
        <item m="1" x="6078"/>
        <item m="1" x="7296"/>
        <item m="1" x="6188"/>
        <item m="1" x="6438"/>
        <item m="1" x="7657"/>
        <item m="1" x="6209"/>
        <item m="1" x="4879"/>
        <item m="1" x="4400"/>
        <item m="1" x="6749"/>
        <item m="1" x="5238"/>
        <item m="1" x="7715"/>
        <item m="1" x="5221"/>
        <item m="1" x="4936"/>
        <item m="1" x="6117"/>
        <item m="1" x="5306"/>
        <item m="1" x="4857"/>
        <item m="1" x="5322"/>
        <item m="1" x="7076"/>
        <item m="1" x="6432"/>
        <item m="1" x="5916"/>
        <item m="1" x="4769"/>
        <item m="1" x="7241"/>
        <item m="1" x="6672"/>
        <item m="1" x="6589"/>
        <item m="1" x="6678"/>
        <item m="1" x="7374"/>
        <item m="1" x="5811"/>
        <item m="1" x="5812"/>
        <item m="1" x="6246"/>
        <item m="1" x="4110"/>
        <item m="1" x="6767"/>
        <item m="1" x="7728"/>
        <item m="1" x="4103"/>
        <item m="1" x="5166"/>
        <item m="1" x="7052"/>
        <item m="1" x="6602"/>
        <item m="1" x="5647"/>
        <item m="1" x="4137"/>
        <item m="1" x="4812"/>
        <item m="1" x="7445"/>
        <item m="1" x="5603"/>
        <item m="1" x="6203"/>
        <item m="1" x="4203"/>
        <item m="1" x="4567"/>
        <item m="1" x="4171"/>
        <item m="1" x="7311"/>
        <item m="1" x="4124"/>
        <item m="1" x="6817"/>
        <item m="1" x="6837"/>
        <item m="1" x="5726"/>
        <item m="1" x="5500"/>
        <item m="1" x="7411"/>
        <item m="1" x="5143"/>
        <item m="1" x="5458"/>
        <item m="1" x="7683"/>
        <item m="1" x="7981"/>
        <item m="1" x="7979"/>
        <item m="1" x="5131"/>
        <item m="1" x="5293"/>
        <item m="1" x="6407"/>
        <item m="1" x="7391"/>
        <item m="1" x="7914"/>
        <item m="1" x="7020"/>
        <item m="1" x="7013"/>
        <item m="1" x="5432"/>
        <item m="1" x="5100"/>
        <item m="1" x="4740"/>
        <item m="1" x="5459"/>
        <item m="1" x="6236"/>
        <item m="1" x="7396"/>
        <item m="1" x="6045"/>
        <item m="1" x="4863"/>
        <item m="1" x="4904"/>
        <item m="1" x="6752"/>
        <item m="1" x="7341"/>
        <item m="1" x="5144"/>
        <item m="1" x="4377"/>
        <item m="1" x="5792"/>
        <item m="1" x="4992"/>
        <item m="1" x="5806"/>
        <item m="1" x="6475"/>
        <item m="1" x="6439"/>
        <item m="1" x="5053"/>
        <item m="1" x="6485"/>
        <item m="1" x="4615"/>
        <item m="1" x="7753"/>
        <item m="1" x="7684"/>
        <item m="1" x="7397"/>
        <item m="1" x="6318"/>
        <item m="1" x="4154"/>
        <item m="1" x="4910"/>
        <item m="1" x="7991"/>
        <item m="1" x="4170"/>
        <item m="1" x="7726"/>
        <item m="1" x="7425"/>
        <item m="1" x="7877"/>
        <item m="1" x="4342"/>
        <item m="1" x="6546"/>
        <item m="1" x="6654"/>
        <item m="1" x="6079"/>
        <item m="1" x="6032"/>
        <item m="1" x="6931"/>
        <item m="1" x="5938"/>
        <item m="1" x="4943"/>
        <item m="1" x="5028"/>
        <item m="1" x="7689"/>
        <item m="1" x="7478"/>
        <item m="1" x="6421"/>
        <item m="1" x="5067"/>
        <item m="1" x="5882"/>
        <item m="1" x="7897"/>
        <item m="1" x="5230"/>
        <item m="1" x="7375"/>
        <item m="1" x="4116"/>
        <item m="1" x="4858"/>
        <item m="1" x="5507"/>
        <item m="1" x="7386"/>
        <item m="1" x="7238"/>
        <item m="1" x="4833"/>
        <item m="1" x="6237"/>
        <item m="1" x="7919"/>
        <item m="1" x="7849"/>
        <item m="1" x="6818"/>
        <item m="1" x="7988"/>
        <item m="1" x="5708"/>
        <item m="1" x="6572"/>
        <item m="1" x="7088"/>
        <item m="1" x="6085"/>
        <item m="1" x="7053"/>
        <item m="1" x="5085"/>
        <item m="1" x="5894"/>
        <item m="1" x="4586"/>
        <item m="1" x="5445"/>
        <item m="1" x="4683"/>
        <item m="1" x="5463"/>
        <item m="1" x="7152"/>
        <item m="1" x="5560"/>
        <item m="1" x="7174"/>
        <item m="1" x="4979"/>
        <item m="1" x="5595"/>
        <item m="1" x="6723"/>
        <item m="1" x="5755"/>
        <item m="1" x="4461"/>
        <item m="1" x="6039"/>
        <item m="1" x="4649"/>
        <item m="1" x="4829"/>
        <item m="1" x="7545"/>
        <item m="1" x="7809"/>
        <item m="1" x="5766"/>
        <item m="1" x="5497"/>
        <item m="1" x="4389"/>
        <item m="1" x="4993"/>
        <item m="1" x="5720"/>
        <item m="1" x="6883"/>
        <item m="1" x="4657"/>
        <item m="1" x="5105"/>
        <item m="1" x="4521"/>
        <item m="1" x="5991"/>
        <item m="1" x="5400"/>
        <item m="1" x="6364"/>
        <item m="1" x="5561"/>
        <item m="1" x="7456"/>
        <item m="1" x="6081"/>
        <item m="1" x="4125"/>
        <item m="1" x="4408"/>
        <item m="1" x="6067"/>
        <item m="1" x="7923"/>
        <item m="1" x="4235"/>
        <item m="1" x="7200"/>
        <item m="1" x="4664"/>
        <item m="1" x="4830"/>
        <item m="1" x="5356"/>
        <item m="1" x="7002"/>
        <item m="1" x="7915"/>
        <item m="1" x="6412"/>
        <item m="1" x="7535"/>
        <item m="1" x="7633"/>
        <item m="1" x="4732"/>
        <item m="1" x="4831"/>
        <item m="1" x="5501"/>
        <item m="1" x="5640"/>
        <item m="1" x="4897"/>
        <item m="1" x="5526"/>
        <item m="1" x="4886"/>
        <item m="1" x="5358"/>
        <item m="1" x="7392"/>
        <item m="1" x="7415"/>
        <item m="1" x="7974"/>
        <item m="1" x="5245"/>
        <item m="1" x="7111"/>
        <item m="1" x="7189"/>
        <item m="1" x="7208"/>
        <item m="1" x="6613"/>
        <item m="1" x="6513"/>
        <item m="1" x="7968"/>
        <item m="1" x="6650"/>
        <item m="1" x="6413"/>
        <item m="1" x="6635"/>
        <item m="1" x="4851"/>
        <item m="1" x="7775"/>
        <item m="1" x="5181"/>
        <item m="1" x="7451"/>
        <item m="1" x="4565"/>
        <item m="1" x="6146"/>
        <item m="1" x="4157"/>
        <item m="1" x="6679"/>
        <item m="1" x="4729"/>
        <item m="1" x="6788"/>
        <item m="1" x="7105"/>
        <item m="1" x="4496"/>
        <item m="1" x="5239"/>
        <item m="1" x="4358"/>
        <item m="1" x="4716"/>
        <item m="1" x="7096"/>
        <item m="1" x="5072"/>
        <item m="1" x="6052"/>
        <item m="1" x="7168"/>
        <item m="1" x="6997"/>
        <item m="1" x="5385"/>
        <item m="1" x="7986"/>
        <item m="1" x="5096"/>
        <item m="1" x="4259"/>
        <item m="1" x="7260"/>
        <item m="1" x="4529"/>
        <item m="1" x="7190"/>
        <item m="1" x="6401"/>
        <item m="1" x="6761"/>
        <item m="1" x="5782"/>
        <item m="1" x="6988"/>
        <item m="1" x="7265"/>
        <item m="1" x="7330"/>
        <item m="1" x="7224"/>
        <item m="1" x="5783"/>
        <item m="1" x="7057"/>
        <item m="1" x="7874"/>
        <item m="1" x="4642"/>
        <item m="1" x="7143"/>
        <item m="1" x="6888"/>
        <item m="1" x="5037"/>
        <item m="1" x="4902"/>
        <item m="1" x="5359"/>
        <item m="1" x="7989"/>
        <item m="1" x="4275"/>
        <item m="1" x="4501"/>
        <item m="1" x="6018"/>
        <item m="1" x="5699"/>
        <item m="1" x="7576"/>
        <item m="1" x="7528"/>
        <item m="1" x="6059"/>
        <item m="1" x="4746"/>
        <item m="1" x="7593"/>
        <item m="1" x="7058"/>
        <item m="1" x="5933"/>
        <item m="1" x="6395"/>
        <item m="1" x="4296"/>
        <item m="1" x="4162"/>
        <item m="1" x="5214"/>
        <item m="1" x="7730"/>
        <item m="1" x="4867"/>
        <item m="1" x="4919"/>
        <item m="1" x="5275"/>
        <item m="1" x="5233"/>
        <item m="1" x="7939"/>
        <item m="1" x="7966"/>
        <item m="1" x="6035"/>
        <item m="1" x="4723"/>
        <item m="1" x="4503"/>
        <item m="1" x="6269"/>
        <item m="1" x="5334"/>
        <item m="1" x="6033"/>
        <item m="1" x="5662"/>
        <item m="1" x="6842"/>
        <item m="1" x="7959"/>
        <item m="1" x="6838"/>
        <item m="1" x="6231"/>
        <item m="1" x="4626"/>
        <item m="1" x="5599"/>
        <item m="1" x="4119"/>
        <item m="1" x="7267"/>
        <item m="1" x="4568"/>
        <item m="1" x="7516"/>
        <item m="1" x="4286"/>
        <item m="1" x="6959"/>
        <item m="1" x="4227"/>
        <item m="1" x="7760"/>
        <item m="1" x="4659"/>
        <item m="1" x="7031"/>
        <item m="1" x="4462"/>
        <item m="1" x="4409"/>
        <item m="1" x="4420"/>
        <item m="1" x="4540"/>
        <item m="1" x="6978"/>
        <item m="1" x="7723"/>
        <item m="1" x="7711"/>
        <item m="1" x="4281"/>
        <item m="1" x="7176"/>
        <item m="1" x="7584"/>
        <item m="1" x="5678"/>
        <item m="1" x="6189"/>
        <item m="1" x="5211"/>
        <item m="1" x="6171"/>
        <item m="1" x="4614"/>
        <item m="1" x="4160"/>
        <item m="1" x="6201"/>
        <item m="1" x="6158"/>
        <item m="1" x="7342"/>
        <item m="1" x="4761"/>
        <item m="1" x="7271"/>
        <item m="1" x="4429"/>
        <item m="1" x="6691"/>
        <item m="1" x="7838"/>
        <item m="1" x="5924"/>
        <item m="1" x="5689"/>
        <item m="1" x="7546"/>
        <item m="1" x="5212"/>
        <item m="1" x="7558"/>
        <item m="1" x="5289"/>
        <item m="1" x="6651"/>
        <item m="1" x="5155"/>
        <item m="1" x="4757"/>
        <item m="1" x="7242"/>
        <item m="1" x="7616"/>
        <item m="1" x="5185"/>
        <item m="1" x="7047"/>
        <item m="1" x="5472"/>
        <item m="1" x="7857"/>
        <item m="1" x="7864"/>
        <item m="1" x="4362"/>
        <item m="1" x="7910"/>
        <item m="1" x="5921"/>
        <item m="1" x="7903"/>
        <item m="1" x="7920"/>
        <item m="1" x="4477"/>
        <item m="1" x="7852"/>
        <item m="1" x="7030"/>
        <item m="1" x="4758"/>
        <item m="1" x="5418"/>
        <item m="1" x="4401"/>
        <item m="1" x="5236"/>
        <item m="1" x="4233"/>
        <item m="1" x="6040"/>
        <item m="1" x="5605"/>
        <item m="1" x="7112"/>
        <item m="1" x="5240"/>
        <item m="1" x="5911"/>
        <item m="1" x="7297"/>
        <item m="1" x="7806"/>
        <item m="1" x="7065"/>
        <item m="1" x="5768"/>
        <item m="1" x="5807"/>
        <item m="1" x="4782"/>
        <item m="1" x="5747"/>
        <item m="1" x="4352"/>
        <item m="1" x="7106"/>
        <item m="1" x="7308"/>
        <item m="1" x="5728"/>
        <item m="1" x="7457"/>
        <item m="1" x="6966"/>
        <item m="1" x="5934"/>
        <item m="1" x="6053"/>
        <item m="1" x="4120"/>
        <item m="1" x="6042"/>
        <item m="1" x="7166"/>
        <item m="1" x="4463"/>
        <item m="1" x="6832"/>
        <item m="1" x="5721"/>
        <item m="1" x="7422"/>
        <item m="1" x="5958"/>
        <item m="1" x="5540"/>
        <item m="1" x="5121"/>
        <item m="1" x="4262"/>
        <item m="1" x="6069"/>
        <item m="1" x="7428"/>
        <item m="1" x="5194"/>
        <item m="1" x="7810"/>
        <item m="1" x="4878"/>
        <item m="1" x="5745"/>
        <item m="1" x="5128"/>
        <item m="1" x="6251"/>
        <item m="1" x="5254"/>
        <item m="1" x="6354"/>
        <item m="1" x="6652"/>
        <item m="1" x="5138"/>
        <item m="1" x="5363"/>
        <item m="1" x="7895"/>
        <item m="1" x="6876"/>
        <item m="1" x="7960"/>
        <item m="1" x="6265"/>
        <item m="1" x="6626"/>
        <item m="1" x="7693"/>
        <item m="1" x="7850"/>
        <item m="1" x="5415"/>
        <item m="1" x="6597"/>
        <item m="1" x="6092"/>
        <item m="1" x="7466"/>
        <item m="1" x="7905"/>
        <item m="1" x="6581"/>
        <item m="1" x="5375"/>
        <item m="1" x="6097"/>
        <item m="1" x="6949"/>
        <item m="1" x="4450"/>
        <item m="1" x="6046"/>
        <item m="1" x="5283"/>
        <item m="1" x="7470"/>
        <item m="1" x="6093"/>
        <item m="1" x="5717"/>
        <item m="1" x="4253"/>
        <item m="1" x="7930"/>
        <item m="1" x="4236"/>
        <item m="1" x="5914"/>
        <item m="1" x="5519"/>
        <item m="1" x="5433"/>
        <item m="1" x="4132"/>
        <item m="1" x="5510"/>
        <item m="1" x="5734"/>
        <item m="1" x="4114"/>
        <item m="1" x="4728"/>
        <item m="1" x="4532"/>
        <item m="1" x="6020"/>
        <item m="1" x="6043"/>
        <item m="1" x="5455"/>
        <item m="1" x="7566"/>
        <item m="1" x="4837"/>
        <item m="1" x="7066"/>
        <item m="1" x="7201"/>
        <item m="1" x="6372"/>
        <item m="1" x="7847"/>
        <item m="1" x="4475"/>
        <item m="1" x="6758"/>
        <item m="1" x="7416"/>
        <item m="1" x="7014"/>
        <item m="1" x="4710"/>
        <item m="1" x="5819"/>
        <item m="1" x="6444"/>
        <item m="1" x="4676"/>
        <item m="1" x="6162"/>
        <item m="1" x="6793"/>
        <item m="1" x="6408"/>
        <item m="1" x="7536"/>
        <item m="1" x="6337"/>
        <item m="1" x="7664"/>
        <item m="1" x="4860"/>
        <item m="1" x="7442"/>
        <item m="1" x="7449"/>
        <item m="1" x="6357"/>
        <item m="1" x="5590"/>
        <item m="1" x="5509"/>
        <item m="1" x="7626"/>
        <item m="1" x="4735"/>
        <item m="1" x="5862"/>
        <item m="1" x="5929"/>
        <item m="1" x="4316"/>
        <item m="1" x="6060"/>
        <item m="1" x="5619"/>
        <item m="1" x="4971"/>
        <item m="1" x="6521"/>
        <item m="1" x="4600"/>
        <item m="1" x="4149"/>
        <item m="1" x="5227"/>
        <item m="1" x="6699"/>
        <item m="1" x="5993"/>
        <item m="1" x="5808"/>
        <item m="1" x="5039"/>
        <item m="1" x="6671"/>
        <item m="1" x="6163"/>
        <item m="1" x="5823"/>
        <item m="1" x="4366"/>
        <item m="1" x="7781"/>
        <item m="1" x="6225"/>
        <item m="1" x="6798"/>
        <item m="1" x="7853"/>
        <item m="1" x="6684"/>
        <item m="1" x="5338"/>
        <item m="1" x="6632"/>
        <item m="1" x="7541"/>
        <item m="1" x="6990"/>
        <item m="1" x="7611"/>
        <item m="1" x="5047"/>
        <item m="1" x="7376"/>
        <item m="1" x="5868"/>
        <item m="1" x="7153"/>
        <item m="1" x="5700"/>
        <item m="1" x="7580"/>
        <item m="1" x="6179"/>
        <item m="1" x="7670"/>
        <item m="1" x="7652"/>
        <item m="1" x="4711"/>
        <item m="1" x="5319"/>
        <item m="1" x="5955"/>
        <item m="1" x="7398"/>
        <item m="1" x="4852"/>
        <item m="1" x="7718"/>
        <item m="1" x="5107"/>
        <item m="1" x="5101"/>
        <item m="1" x="5930"/>
        <item m="1" x="6640"/>
        <item m="1" x="5355"/>
        <item m="1" x="6653"/>
        <item m="1" x="7100"/>
        <item m="1" x="5392"/>
        <item m="1" x="5149"/>
        <item m="1" x="5124"/>
        <item m="1" x="7794"/>
        <item m="1" x="7583"/>
        <item m="1" x="7234"/>
        <item m="1" x="4647"/>
        <item m="1" x="5972"/>
        <item m="1" x="5784"/>
        <item m="1" x="5718"/>
        <item m="1" x="4237"/>
        <item m="1" x="7303"/>
        <item m="1" x="7706"/>
        <item m="1" x="7363"/>
        <item m="1" x="4759"/>
        <item m="1" x="4287"/>
        <item m="1" x="5218"/>
        <item m="1" x="6446"/>
        <item m="1" x="6450"/>
        <item m="1" x="7589"/>
        <item m="1" x="7766"/>
        <item m="1" x="7957"/>
        <item m="1" x="7037"/>
        <item m="1" x="5667"/>
        <item m="1" x="5668"/>
        <item m="1" x="6763"/>
        <item m="1" x="5298"/>
        <item m="1" x="7878"/>
        <item m="1" x="4627"/>
        <item m="1" x="7612"/>
        <item m="1" x="4779"/>
        <item m="1" x="7067"/>
        <item m="1" x="6326"/>
        <item m="1" x="5546"/>
        <item m="1" x="6759"/>
        <item m="1" x="6822"/>
        <item m="1" x="4260"/>
        <item m="1" x="6890"/>
        <item m="1" x="5320"/>
        <item m="1" x="4270"/>
        <item m="1" x="6960"/>
        <item m="1" x="5403"/>
        <item m="1" x="5276"/>
        <item m="1" x="5167"/>
        <item m="1" x="6308"/>
        <item m="1" x="4937"/>
        <item m="1" x="7767"/>
        <item m="1" x="4184"/>
        <item m="1" x="5484"/>
        <item m="1" x="5485"/>
        <item m="1" x="5850"/>
        <item m="1" x="5903"/>
        <item m="1" x="6852"/>
        <item m="1" x="5694"/>
        <item m="1" x="5945"/>
        <item m="1" x="7639"/>
        <item m="1" x="6100"/>
        <item m="1" x="7605"/>
        <item m="1" x="4628"/>
        <item m="1" x="5854"/>
        <item m="1" x="4363"/>
        <item m="1" x="7406"/>
        <item m="1" x="7572"/>
        <item m="1" x="4960"/>
        <item m="1" x="5423"/>
        <item m="1" x="4853"/>
        <item m="1" x="5371"/>
        <item m="1" x="4487"/>
        <item m="1" x="7123"/>
        <item m="1" x="4906"/>
        <item m="1" x="6967"/>
        <item m="1" x="7412"/>
        <item m="1" x="6323"/>
        <item m="1" x="6008"/>
        <item m="1" x="6183"/>
        <item m="1" x="7551"/>
        <item m="1" x="4679"/>
        <item m="1" x="4334"/>
        <item m="1" x="5435"/>
        <item m="1" x="6839"/>
        <item m="1" x="7787"/>
        <item m="1" x="6799"/>
        <item m="1" x="6576"/>
        <item m="1" x="6537"/>
        <item m="1" x="6542"/>
        <item m="1" x="5225"/>
        <item m="1" x="4189"/>
        <item m="1" x="4698"/>
        <item m="1" x="6974"/>
        <item m="1" x="5023"/>
        <item m="1" x="7830"/>
        <item m="1" x="6697"/>
        <item m="1" x="7797"/>
        <item m="1" x="7866"/>
        <item m="1" x="5332"/>
        <item m="1" x="6862"/>
        <item m="1" x="5746"/>
        <item m="1" x="6886"/>
        <item m="1" x="4522"/>
        <item m="1" x="6240"/>
        <item m="1" x="4994"/>
        <item m="1" x="4213"/>
        <item m="1" x="4418"/>
        <item m="1" x="4747"/>
        <item m="1" x="6190"/>
        <item m="1" x="5635"/>
        <item m="1" x="7526"/>
        <item m="1" x="4443"/>
        <item m="1" x="5168"/>
        <item m="1" x="4590"/>
        <item m="1" x="4699"/>
        <item m="1" x="4288"/>
        <item m="1" x="7899"/>
        <item m="1" x="7969"/>
        <item m="1" x="4328"/>
        <item m="1" x="6920"/>
        <item m="1" x="7658"/>
        <item m="1" x="7637"/>
        <item m="1" x="7977"/>
        <item m="1" x="6355"/>
        <item m="1" x="5804"/>
        <item m="1" x="7814"/>
        <item m="1" x="4924"/>
        <item m="1" x="7820"/>
        <item m="1" x="6055"/>
        <item m="1" x="5416"/>
        <item m="1" x="4512"/>
        <item m="1" x="6223"/>
        <item m="1" x="7595"/>
        <item m="1" x="7476"/>
        <item m="1" x="6445"/>
        <item m="1" x="6256"/>
        <item m="1" x="6847"/>
        <item m="1" x="6645"/>
        <item m="1" x="7924"/>
        <item m="1" x="6496"/>
        <item m="1" x="6304"/>
        <item m="1" x="5853"/>
        <item m="1" x="5842"/>
        <item m="1" x="7888"/>
        <item m="1" x="6872"/>
        <item m="1" x="7370"/>
        <item m="1" x="6387"/>
        <item m="1" x="6928"/>
        <item m="1" x="7394"/>
        <item m="1" x="5229"/>
        <item m="1" x="5479"/>
        <item m="1" x="4191"/>
        <item m="1" x="5453"/>
        <item m="1" x="6585"/>
        <item m="1" x="7101"/>
        <item m="1" x="6399"/>
        <item m="1" x="4447"/>
        <item m="1" x="4276"/>
        <item m="1" x="6858"/>
        <item m="1" x="7025"/>
        <item m="1" x="7620"/>
        <item m="1" x="5005"/>
        <item m="1" x="6812"/>
        <item m="1" x="6311"/>
        <item m="1" x="5284"/>
        <item m="1" x="5006"/>
        <item m="1" x="6313"/>
        <item m="1" x="4432"/>
        <item m="1" x="5321"/>
        <item m="1" x="5080"/>
        <item m="1" x="6268"/>
        <item m="1" x="7331"/>
        <item m="1" x="5857"/>
        <item m="1" x="6550"/>
        <item m="1" x="5543"/>
        <item m="1" x="4560"/>
        <item m="1" x="4845"/>
        <item m="1" x="7460"/>
        <item m="1" x="4126"/>
        <item m="1" x="4289"/>
        <item m="1" x="6128"/>
        <item m="1" x="6082"/>
        <item m="1" x="6560"/>
        <item m="1" x="5759"/>
        <item m="1" x="5389"/>
        <item m="1" x="7258"/>
        <item m="1" x="7614"/>
        <item m="1" x="7712"/>
        <item m="1" x="7889"/>
        <item m="1" x="5630"/>
        <item m="1" x="6628"/>
        <item m="1" x="4762"/>
        <item m="1" x="4998"/>
        <item m="1" x="5669"/>
        <item m="1" x="7571"/>
        <item m="1" x="7417"/>
        <item m="1" x="7429"/>
        <item m="1" x="6488"/>
        <item m="1" x="4966"/>
        <item m="1" x="6950"/>
        <item m="1" x="6428"/>
        <item m="1" x="6147"/>
        <item m="1" x="5440"/>
        <item m="1" x="4606"/>
        <item m="1" x="4469"/>
        <item m="1" x="6569"/>
        <item m="1" x="5058"/>
        <item m="1" x="4704"/>
        <item m="1" x="6505"/>
        <item m="1" x="6783"/>
        <item m="1" x="7223"/>
        <item m="1" x="6599"/>
        <item m="1" x="6760"/>
        <item m="1" x="7653"/>
        <item m="1" x="6643"/>
        <item m="1" x="5104"/>
        <item m="1" x="5052"/>
        <item m="1" x="7562"/>
        <item m="1" x="5132"/>
        <item m="1" x="5809"/>
        <item m="1" x="5325"/>
        <item m="1" x="4488"/>
        <item m="1" x="4248"/>
        <item m="1" x="6447"/>
        <item m="1" x="6641"/>
        <item m="1" x="6737"/>
        <item m="1" x="6332"/>
        <item m="1" x="6748"/>
        <item m="1" x="7694"/>
        <item m="1" x="6624"/>
        <item m="1" x="7565"/>
        <item m="1" x="6086"/>
        <item m="1" x="7927"/>
        <item m="1" x="4185"/>
        <item m="1" x="7092"/>
        <item m="1" x="5178"/>
        <item m="1" x="4548"/>
        <item m="1" x="6164"/>
        <item m="1" x="7180"/>
        <item m="1" x="4799"/>
        <item m="1" x="5089"/>
        <item m="1" x="5620"/>
        <item m="1" x="5597"/>
        <item m="1" x="5063"/>
        <item m="1" x="6693"/>
        <item m="1" x="7226"/>
        <item m="1" x="5329"/>
        <item m="1" x="4464"/>
        <item m="1" x="7494"/>
        <item m="1" x="5262"/>
        <item m="1" x="5739"/>
        <item m="1" x="7858"/>
        <item m="1" x="4688"/>
        <item m="1" x="4306"/>
        <item m="1" x="6962"/>
        <item m="1" x="6703"/>
        <item m="1" x="7539"/>
        <item m="1" x="7859"/>
        <item m="1" x="5831"/>
        <item m="1" x="5348"/>
        <item m="1" x="5390"/>
        <item m="1" x="5383"/>
        <item m="1" x="6207"/>
        <item m="1" x="5974"/>
        <item m="1" x="7938"/>
        <item m="1" x="4433"/>
        <item m="1" x="6054"/>
        <item m="1" x="6762"/>
        <item m="1" x="5307"/>
        <item m="1" x="4341"/>
        <item m="1" x="7529"/>
        <item m="1" x="6435"/>
        <item m="1" x="6129"/>
        <item m="1" x="6191"/>
        <item m="1" x="7768"/>
        <item m="1" x="5285"/>
        <item m="1" x="5442"/>
        <item m="1" x="4343"/>
        <item m="1" x="4249"/>
        <item m="1" x="4536"/>
        <item m="1" x="6102"/>
        <item m="1" x="5713"/>
        <item m="1" x="7777"/>
        <item m="1" x="6925"/>
        <item m="1" x="6551"/>
        <item m="1" x="5558"/>
        <item m="1" x="5179"/>
        <item m="1" x="6339"/>
        <item m="1" x="7990"/>
        <item m="1" x="7115"/>
        <item m="1" x="6279"/>
        <item m="1" x="7596"/>
        <item m="1" x="7984"/>
        <item m="1" x="7941"/>
        <item m="1" x="5401"/>
        <item m="1" x="6573"/>
        <item m="1" x="4644"/>
        <item m="1" x="6286"/>
        <item m="1" x="6535"/>
        <item m="1" x="7511"/>
        <item m="1" x="7332"/>
        <item m="1" x="7782"/>
        <item m="1" x="7724"/>
        <item m="1" x="4684"/>
        <item m="1" x="7487"/>
        <item m="1" x="6720"/>
        <item m="1" x="5531"/>
        <item m="1" x="5222"/>
        <item m="1" x="4127"/>
        <item m="1" x="6780"/>
        <item m="1" x="4129"/>
        <item m="1" x="4819"/>
        <item m="1" x="5657"/>
        <item m="1" x="6331"/>
        <item m="1" x="5654"/>
        <item m="1" x="7875"/>
        <item m="1" x="5081"/>
        <item m="1" x="7228"/>
        <item m="1" x="6787"/>
        <item m="1" x="7068"/>
        <item m="1" x="6349"/>
        <item m="1" x="4921"/>
        <item m="1" x="7869"/>
        <item m="1" x="7733"/>
        <item m="1" x="6768"/>
        <item m="1" x="4399"/>
        <item m="1" x="7003"/>
        <item m="1" x="7279"/>
        <item m="1" x="5773"/>
        <item m="1" x="4995"/>
        <item m="1" x="5965"/>
        <item m="1" x="7942"/>
        <item m="1" x="5983"/>
        <item m="1" x="5145"/>
        <item m="1" x="5290"/>
        <item m="1" x="7495"/>
        <item m="1" x="7059"/>
        <item m="1" x="6009"/>
        <item m="1" x="5264"/>
        <item m="1" x="5311"/>
        <item m="1" x="7170"/>
        <item m="1" x="4392"/>
        <item m="1" x="5502"/>
        <item m="1" x="5648"/>
        <item m="1" x="4172"/>
        <item m="1" x="4696"/>
        <item m="1" x="7209"/>
        <item m="1" x="4454"/>
        <item m="1" x="7385"/>
        <item m="1" x="4764"/>
        <item m="1" x="5269"/>
        <item m="1" x="5068"/>
        <item m="1" x="7171"/>
        <item m="1" x="6922"/>
        <item m="1" x="4544"/>
        <item m="1" x="5409"/>
        <item m="1" x="6319"/>
        <item m="1" x="6800"/>
        <item m="1" x="6525"/>
        <item m="1" x="7321"/>
        <item m="1" x="5448"/>
        <item m="1" x="6744"/>
        <item m="1" x="4207"/>
        <item m="1" x="4817"/>
        <item m="1" x="5203"/>
        <item m="1" x="5909"/>
        <item m="1" x="4850"/>
        <item m="1" x="5981"/>
        <item m="1" x="5048"/>
        <item m="1" x="5252"/>
        <item m="1" x="6877"/>
        <item m="1" x="5156"/>
        <item m="1" x="6123"/>
        <item m="1" x="7552"/>
        <item m="1" x="6733"/>
        <item m="1" x="5788"/>
        <item m="1" x="6103"/>
        <item m="1" x="6603"/>
        <item m="1" x="5139"/>
        <item m="1" x="6021"/>
        <item m="1" x="6000"/>
        <item m="1" x="7680"/>
        <item m="1" x="6688"/>
        <item m="1" x="7778"/>
        <item m="1" x="6312"/>
        <item m="1" x="7124"/>
        <item m="1" x="7423"/>
        <item m="1" x="4298"/>
        <item m="1" x="6465"/>
        <item m="1" x="6433"/>
        <item m="1" x="7617"/>
        <item m="1" x="5761"/>
        <item m="1" x="5672"/>
        <item m="1" x="7788"/>
        <item m="1" x="7245"/>
        <item m="1" x="6970"/>
        <item m="1" x="6392"/>
        <item m="1" x="6011"/>
        <item m="1" x="4941"/>
        <item m="1" x="6668"/>
        <item m="1" x="7681"/>
        <item m="1" x="7651"/>
        <item m="1" x="4225"/>
        <item m="1" x="4195"/>
        <item m="1" x="5690"/>
        <item m="1" x="6451"/>
        <item m="1" x="7154"/>
        <item m="1" x="4173"/>
        <item m="1" x="6254"/>
        <item m="1" x="5569"/>
        <item m="1" x="6494"/>
        <item m="1" x="5499"/>
        <item m="1" x="5559"/>
        <item m="1" x="5778"/>
        <item m="1" x="4217"/>
        <item m="1" x="7789"/>
        <item m="1" x="4838"/>
        <item m="1" x="4364"/>
        <item m="1" x="4731"/>
        <item m="1" x="7676"/>
        <item m="1" x="4414"/>
        <item m="1" x="6274"/>
        <item m="1" x="6944"/>
        <item m="1" x="6007"/>
        <item m="1" x="5774"/>
        <item m="1" x="5555"/>
        <item m="1" x="5424"/>
        <item m="1" x="5544"/>
        <item m="1" x="6074"/>
        <item m="1" x="4569"/>
        <item m="1" x="5417"/>
        <item m="1" x="7177"/>
        <item m="1" x="4193"/>
        <item m="1" x="5606"/>
        <item m="1" x="5707"/>
        <item m="1" x="5631"/>
        <item m="1" x="5011"/>
        <item m="1" x="7851"/>
        <item m="1" x="7542"/>
        <item m="1" x="5045"/>
        <item m="1" x="4755"/>
        <item m="1" x="4750"/>
        <item m="1" x="6204"/>
        <item m="1" x="4299"/>
        <item m="1" x="4166"/>
        <item m="1" x="7126"/>
        <item m="1" x="6875"/>
        <item m="1" x="4382"/>
        <item m="1" x="6429"/>
        <item m="1" x="5663"/>
        <item m="1" x="4736"/>
        <item m="1" x="6282"/>
        <item m="1" x="7255"/>
        <item m="1" x="4820"/>
        <item m="1" x="4914"/>
        <item m="1" x="6866"/>
        <item m="1" x="7035"/>
        <item m="1" x="7978"/>
        <item m="1" x="6870"/>
        <item m="1" x="7599"/>
        <item m="1" x="5020"/>
        <item m="1" x="6122"/>
        <item m="1" x="6856"/>
        <item m="1" x="5075"/>
        <item m="1" x="7060"/>
        <item m="1" x="7594"/>
        <item m="1" x="7327"/>
        <item m="1" x="6290"/>
        <item m="1" x="5996"/>
        <item m="1" x="4954"/>
        <item m="1" x="4961"/>
        <item m="1" x="6776"/>
        <item m="1" x="6199"/>
        <item m="1" x="7097"/>
        <item m="1" x="6393"/>
        <item m="1" x="6557"/>
        <item m="1" x="4788"/>
        <item m="1" x="6830"/>
        <item m="1" x="7873"/>
        <item m="1" x="4241"/>
        <item m="1" x="7848"/>
        <item m="1" x="5413"/>
        <item m="1" x="7015"/>
        <item m="1" x="7525"/>
        <item m="1" x="5752"/>
        <item m="1" x="4770"/>
        <item m="1" x="5040"/>
        <item m="1" x="5340"/>
        <item m="1" x="4864"/>
        <item m="1" x="6554"/>
        <item m="1" x="4499"/>
        <item m="1" x="5658"/>
        <item m="1" x="6730"/>
        <item m="1" x="4690"/>
        <item m="1" x="4705"/>
        <item m="1" x="4616"/>
        <item m="1" x="5748"/>
        <item m="1" x="5785"/>
        <item m="1" x="7597"/>
        <item m="1" x="7026"/>
        <item m="1" x="5641"/>
        <item m="1" x="7477"/>
        <item m="1" x="7355"/>
        <item m="1" x="5673"/>
        <item m="1" x="7436"/>
        <item m="1" x="4407"/>
        <item m="1" x="6867"/>
        <item m="1" x="6261"/>
        <item m="1" x="6718"/>
        <item m="1" x="5939"/>
        <item m="1" x="6014"/>
        <item m="1" x="6003"/>
        <item m="1" x="7045"/>
        <item m="1" x="6050"/>
        <item m="1" x="7601"/>
        <item m="1" x="7839"/>
        <item m="1" x="5195"/>
        <item m="1" x="6238"/>
        <item m="1" x="7719"/>
        <item m="1" x="4307"/>
        <item m="1" x="6502"/>
        <item m="1" x="5473"/>
        <item m="1" x="5600"/>
        <item m="1" x="6275"/>
        <item m="1" x="4335"/>
        <item m="1" x="6027"/>
        <item m="1" x="7286"/>
        <item m="1" x="4834"/>
        <item m="1" x="4152"/>
        <item m="1" x="6398"/>
        <item m="1" x="4990"/>
        <item m="1" x="4793"/>
        <item m="1" x="7630"/>
        <item m="1" x="6499"/>
        <item m="1" x="5562"/>
        <item m="1" x="6905"/>
        <item m="1" x="4378"/>
        <item m="1" x="6531"/>
        <item m="1" x="4549"/>
        <item m="1" x="5724"/>
        <item m="1" x="5263"/>
        <item m="1" x="4509"/>
        <item m="1" x="4972"/>
        <item m="1" x="6704"/>
        <item m="1" x="7099"/>
        <item m="1" x="5049"/>
        <item m="1" x="6302"/>
        <item m="1" x="4738"/>
        <item m="1" x="5043"/>
        <item m="1" x="4510"/>
        <item m="1" x="4290"/>
        <item m="1" x="7961"/>
        <item m="1" x="7215"/>
        <item m="1" x="7004"/>
        <item m="1" x="6871"/>
        <item m="1" x="6879"/>
        <item m="1" x="6044"/>
        <item m="1" x="5820"/>
        <item m="1" x="5613"/>
        <item m="1" x="7816"/>
        <item m="1" x="5486"/>
        <item m="1" x="4525"/>
        <item m="1" x="6764"/>
        <item m="1" x="4312"/>
        <item m="1" x="6963"/>
        <item m="1" x="4403"/>
        <item m="1" x="7840"/>
        <item m="1" x="6934"/>
        <item m="1" x="4423"/>
        <item m="1" x="7970"/>
        <item m="1" x="7080"/>
        <item m="1" x="5813"/>
        <item m="1" x="4115"/>
        <item m="1" x="6910"/>
        <item m="1" x="7119"/>
        <item m="1" x="6467"/>
        <item m="1" x="7133"/>
        <item m="1" x="7069"/>
        <item m="1" x="6292"/>
        <item m="1" x="7860"/>
        <item m="1" x="6030"/>
        <item m="1" x="7188"/>
        <item m="1" x="7437"/>
        <item m="1" x="7236"/>
        <item m="1" x="4826"/>
        <item m="1" x="5843"/>
        <item m="1" x="6409"/>
        <item m="1" x="7306"/>
        <item m="1" x="6964"/>
        <item m="1" x="6707"/>
        <item m="1" x="6750"/>
        <item m="1" x="6994"/>
        <item m="1" x="4199"/>
        <item m="1" x="7854"/>
        <item m="1" x="5908"/>
        <item m="1" x="7479"/>
        <item m="1" x="5948"/>
        <item m="1" x="4920"/>
        <item m="1" x="7921"/>
        <item m="1" x="7102"/>
        <item m="1" x="7807"/>
        <item m="1" x="7344"/>
        <item m="1" x="5050"/>
        <item m="1" x="7573"/>
        <item m="1" x="7586"/>
        <item m="1" x="4300"/>
        <item m="1" x="7530"/>
        <item m="1" x="7659"/>
        <item m="1" x="6362"/>
        <item m="1" x="7879"/>
        <item m="1" x="5527"/>
        <item m="1" x="5986"/>
        <item m="1" x="5115"/>
        <item m="1" x="5127"/>
        <item m="1" x="7563"/>
        <item m="1" x="4579"/>
        <item m="1" x="6586"/>
        <item m="1" x="5182"/>
        <item m="1" x="4751"/>
        <item m="1" x="7751"/>
        <item m="1" x="5069"/>
        <item m="1" x="7962"/>
        <item m="1" x="7954"/>
        <item m="1" x="6517"/>
        <item m="1" x="4491"/>
        <item m="1" x="4915"/>
        <item m="1" x="6219"/>
        <item m="1" x="7720"/>
        <item m="1" x="5591"/>
        <item m="1" x="7627"/>
        <item m="1" x="6593"/>
        <item m="1" x="4794"/>
        <item m="1" x="4482"/>
        <item m="1" x="7178"/>
        <item m="1" x="5386"/>
        <item m="1" x="4855"/>
        <item m="1" x="7259"/>
        <item m="1" x="4370"/>
        <item m="1" x="6495"/>
        <item m="1" x="6661"/>
        <item m="1" x="6132"/>
        <item m="1" x="6819"/>
        <item m="1" x="6477"/>
        <item m="1" x="5460"/>
        <item m="1" x="4135"/>
        <item m="1" x="6810"/>
        <item m="1" x="7282"/>
        <item m="1" x="4869"/>
        <item m="1" x="4393"/>
        <item m="1" x="6385"/>
        <item m="1" x="7642"/>
        <item m="1" x="4336"/>
        <item m="1" x="4916"/>
        <item m="1" x="4930"/>
        <item m="1" x="4951"/>
        <item m="1" x="6449"/>
        <item m="1" x="6657"/>
        <item m="1" x="5456"/>
        <item m="1" x="7861"/>
        <item m="1" x="7488"/>
        <item m="1" x="5767"/>
        <item m="1" x="5259"/>
        <item m="1" x="5151"/>
        <item m="1" x="5889"/>
        <item m="1" x="6471"/>
        <item m="1" x="6280"/>
        <item m="1" x="5536"/>
        <item m="1" x="5093"/>
        <item m="1" x="7062"/>
        <item m="1" x="7094"/>
        <item m="1" x="7063"/>
        <item m="1" x="7783"/>
        <item m="1" x="4558"/>
        <item m="1" x="6087"/>
        <item m="1" x="4975"/>
        <item m="1" x="4416"/>
        <item m="1" x="6309"/>
        <item m="1" x="7135"/>
        <item m="1" x="4572"/>
        <item m="1" x="7144"/>
        <item m="1" x="4402"/>
        <item m="1" x="4618"/>
        <item m="1" x="7246"/>
        <item m="1" x="4712"/>
        <item m="1" x="4798"/>
        <item m="1" x="5372"/>
        <item m="1" x="6619"/>
        <item m="1" x="5566"/>
        <item m="1" x="4840"/>
        <item m="1" x="4780"/>
        <item m="1" x="6125"/>
        <item m="1" x="6719"/>
        <item m="1" x="4625"/>
        <item m="1" x="7383"/>
        <item m="1" x="5206"/>
        <item m="1" x="7210"/>
        <item m="1" x="5549"/>
        <item m="1" x="6430"/>
        <item m="1" x="4938"/>
        <item m="1" x="4932"/>
        <item m="1" x="7356"/>
        <item m="1" x="7613"/>
        <item m="1" x="7707"/>
        <item m="1" x="5177"/>
        <item m="1" x="7032"/>
        <item m="1" x="7904"/>
        <item m="1" x="7640"/>
        <item m="1" x="4146"/>
        <item m="1" x="6297"/>
        <item m="1" x="7892"/>
        <item m="1" x="6859"/>
        <item m="1" x="4894"/>
        <item m="1" x="4311"/>
        <item m="1" x="6724"/>
        <item m="1" x="6056"/>
        <item m="1" x="6526"/>
        <item m="1" x="7994"/>
        <item m="1" x="5839"/>
        <item m="1" x="5443"/>
        <item m="1" x="7855"/>
        <item m="1" x="6721"/>
        <item m="1" x="5454"/>
        <item m="1" x="6378"/>
        <item m="1" x="5410"/>
        <item m="1" x="7011"/>
        <item m="1" x="7179"/>
        <item m="1" x="4434"/>
        <item m="1" x="5627"/>
        <item m="1" x="4435"/>
        <item m="1" x="7746"/>
        <item m="1" x="4095"/>
        <item m="1" x="6773"/>
        <item m="1" x="6577"/>
        <item m="1" x="5925"/>
        <item m="1" x="6895"/>
        <item m="1" x="6156"/>
        <item m="1" x="7136"/>
        <item m="1" x="5796"/>
        <item m="1" x="5021"/>
        <item m="1" x="4931"/>
        <item m="1" x="5102"/>
        <item m="1" x="5622"/>
        <item m="1" x="7211"/>
        <item m="1" x="7925"/>
        <item m="1" x="6983"/>
        <item m="1" x="7145"/>
        <item m="1" x="7600"/>
        <item m="1" x="4795"/>
        <item m="1" x="6172"/>
        <item m="1" x="5815"/>
        <item m="1" x="7095"/>
        <item m="1" x="5935"/>
        <item m="1" x="5886"/>
        <item m="1" x="4470"/>
        <item m="1" x="5695"/>
        <item m="1" x="4465"/>
        <item m="1" x="7654"/>
        <item m="1" x="4220"/>
        <item m="1" x="6015"/>
        <item m="1" x="7871"/>
        <item m="1" x="4765"/>
        <item m="1" x="4601"/>
        <item m="1" x="7821"/>
        <item m="1" x="6143"/>
        <item m="1" x="6098"/>
        <item m="1" x="6454"/>
        <item m="1" x="4257"/>
        <item m="1" x="7666"/>
        <item m="1" x="6283"/>
        <item m="1" x="6507"/>
        <item m="1" x="5180"/>
        <item m="1" x="6637"/>
        <item m="1" x="5946"/>
        <item m="1" x="5487"/>
        <item m="1" x="7531"/>
        <item m="1" x="6404"/>
        <item m="1" x="6528"/>
        <item m="1" x="6299"/>
        <item m="1" x="6503"/>
        <item m="1" x="5942"/>
        <item m="1" x="5219"/>
        <item m="1" x="6478"/>
        <item m="1" x="5457"/>
        <item m="1" x="7409"/>
        <item m="1" x="4658"/>
        <item m="1" x="4123"/>
        <item m="1" x="5292"/>
        <item m="1" x="6801"/>
        <item m="1" x="6669"/>
        <item m="1" x="6383"/>
        <item m="1" x="5623"/>
        <item m="1" x="5300"/>
        <item m="1" x="4437"/>
        <item m="1" x="5326"/>
        <item m="1" x="5735"/>
        <item m="1" x="4313"/>
        <item m="1" x="4242"/>
        <item m="1" x="4871"/>
        <item m="1" x="6208"/>
        <item m="1" x="4494"/>
        <item m="1" x="5008"/>
        <item m="1" x="5404"/>
        <item m="1" x="7951"/>
        <item m="1" x="6157"/>
        <item m="1" x="5421"/>
        <item m="1" x="5018"/>
        <item m="1" x="4708"/>
        <item m="1" x="4329"/>
        <item m="1" x="7022"/>
        <item m="1" x="6034"/>
        <item m="1" x="6977"/>
        <item m="1" x="5031"/>
        <item m="1" x="4308"/>
        <item m="1" x="6823"/>
        <item m="1" x="4550"/>
        <item m="1" x="7547"/>
        <item m="1" x="7328"/>
        <item m="1" x="4955"/>
        <item m="1" x="7496"/>
        <item m="1" x="7287"/>
        <item m="1" x="6972"/>
        <item m="1" x="4693"/>
        <item m="1" x="5922"/>
        <item m="1" x="5940"/>
        <item m="1" x="6301"/>
        <item m="1" x="7127"/>
        <item m="1" x="5873"/>
        <item m="1" x="7401"/>
        <item m="1" x="7029"/>
        <item m="1" x="7522"/>
        <item m="1" x="4911"/>
        <item m="1" x="6136"/>
        <item m="1" x="7472"/>
        <item m="1" x="5265"/>
        <item m="1" x="7567"/>
        <item m="1" x="4980"/>
        <item m="1" x="6277"/>
        <item m="1" x="5146"/>
        <item m="1" x="4109"/>
        <item m="1" x="6916"/>
        <item m="1" x="6590"/>
        <item m="1" x="4632"/>
        <item m="1" x="4196"/>
        <item m="1" x="7517"/>
        <item m="1" x="7709"/>
        <item m="1" x="7772"/>
        <item m="1" x="7512"/>
        <item m="1" x="7249"/>
        <item m="1" x="5987"/>
        <item m="1" x="5649"/>
        <item m="1" x="6105"/>
        <item m="1" x="5034"/>
        <item m="1" x="5231"/>
        <item m="1" x="5425"/>
        <item m="1" x="5589"/>
        <item m="1" x="6419"/>
        <item m="1" x="7648"/>
        <item m="1" x="5286"/>
        <item m="1" x="6180"/>
        <item m="1" x="4609"/>
        <item m="1" x="6192"/>
        <item m="1" x="6940"/>
        <item m="1" x="7771"/>
        <item m="1" x="5515"/>
        <item m="1" x="6422"/>
        <item m="1" x="6629"/>
        <item m="1" x="4607"/>
        <item m="1" x="6725"/>
        <item m="1" x="4944"/>
        <item m="1" x="5550"/>
        <item m="1" x="5871"/>
        <item m="1" x="4700"/>
        <item m="1" x="5642"/>
        <item m="1" x="7130"/>
        <item m="1" x="6255"/>
        <item m="1" x="6366"/>
        <item m="1" x="6561"/>
        <item m="1" x="5256"/>
        <item m="1" x="4814"/>
        <item m="1" x="5190"/>
        <item m="1" x="7070"/>
        <item m="1" x="5756"/>
        <item m="1" x="5248"/>
        <item m="1" x="6314"/>
        <item m="1" x="4908"/>
        <item m="1" x="4598"/>
        <item m="1" x="7697"/>
        <item m="1" x="7269"/>
        <item m="1" x="4250"/>
        <item m="1" x="7125"/>
        <item m="1" x="5951"/>
        <item m="1" x="4410"/>
        <item m="1" x="7084"/>
        <item m="1" x="7093"/>
        <item m="1" x="7421"/>
        <item m="1" x="4561"/>
        <item m="1" x="7922"/>
        <item m="1" x="4516"/>
        <item m="1" x="5434"/>
        <item m="1" x="4630"/>
        <item m="1" x="7602"/>
        <item m="1" x="6063"/>
        <item m="1" x="6536"/>
        <item m="1" x="4619"/>
        <item m="1" x="5470"/>
        <item m="1" x="7911"/>
        <item m="1" x="7322"/>
        <item m="1" x="6210"/>
        <item m="1" x="5349"/>
        <item m="1" x="6094"/>
        <item m="1" x="6881"/>
        <item m="1" x="4991"/>
        <item m="1" x="5503"/>
        <item m="1" x="6514"/>
        <item m="1" x="5968"/>
        <item m="1" x="4968"/>
        <item m="1" x="5035"/>
        <item m="1" x="6506"/>
        <item m="1" x="4243"/>
        <item m="1" x="4752"/>
        <item m="1" x="5201"/>
        <item m="1" x="5609"/>
        <item m="1" x="7731"/>
        <item m="1" x="7116"/>
        <item m="1" x="6989"/>
        <item m="1" x="7430"/>
        <item m="1" x="7710"/>
        <item m="1" x="7885"/>
        <item m="1" x="6148"/>
        <item m="1" x="5304"/>
        <item m="1" x="6975"/>
        <item m="1" x="4859"/>
        <item m="1" x="7952"/>
        <item m="1" x="5407"/>
        <item m="1" x="5209"/>
        <item m="1" x="4807"/>
        <item m="1" x="5523"/>
        <item m="1" x="7316"/>
        <item m="1" x="5246"/>
        <item m="1" x="5659"/>
        <item m="1" x="7483"/>
        <item m="1" x="4808"/>
        <item m="1" x="6064"/>
        <item m="1" x="6734"/>
        <item m="1" x="4551"/>
        <item m="1" x="4280"/>
        <item m="1" x="4284"/>
        <item m="1" x="5749"/>
        <item m="1" x="6065"/>
        <item m="1" x="7377"/>
        <item m="1" x="7756"/>
        <item m="1" x="5876"/>
        <item m="1" x="7379"/>
        <item m="1" x="4784"/>
        <item m="1" x="5841"/>
        <item m="1" x="4559"/>
        <item m="1" x="5135"/>
        <item m="1" x="5364"/>
        <item m="1" x="6363"/>
        <item m="1" x="6937"/>
        <item m="1" x="4267"/>
        <item m="1" x="6468"/>
        <item m="1" x="7151"/>
        <item m="1" x="5381"/>
        <item m="1" x="5341"/>
        <item m="1" x="6396"/>
        <item m="1" x="5714"/>
        <item m="1" x="6463"/>
        <item m="1" x="4999"/>
        <item m="1" x="7982"/>
        <item m="1" x="7963"/>
        <item m="1" x="4660"/>
        <item m="1" x="6722"/>
        <item m="1" x="6527"/>
        <item m="1" x="4476"/>
        <item m="1" x="6694"/>
        <item m="1" x="6714"/>
        <item m="1" x="5607"/>
        <item m="1" x="4150"/>
        <item m="1" x="5234"/>
        <item m="1" x="7564"/>
        <item m="1" x="6600"/>
        <item m="1" x="4497"/>
        <item m="1" x="6824"/>
        <item m="1" x="4263"/>
        <item m="1" x="6906"/>
        <item m="1" x="4472"/>
        <item m="1" x="5580"/>
        <item m="1" x="5111"/>
        <item m="1" x="5482"/>
        <item m="1" x="5869"/>
        <item m="1" x="6891"/>
        <item m="1" x="7312"/>
        <item m="1" x="4528"/>
        <item m="1" x="6932"/>
        <item m="1" x="5978"/>
        <item m="1" x="7229"/>
        <item m="1" x="7140"/>
        <item m="1" x="6153"/>
        <item m="1" x="5614"/>
        <item m="1" x="5199"/>
        <item m="1" x="4595"/>
        <item m="1" x="7247"/>
        <item m="1" x="6938"/>
        <item m="1" x="4691"/>
        <item m="1" x="6648"/>
        <item m="1" x="7361"/>
        <item m="1" x="4725"/>
        <item m="1" x="5833"/>
        <item m="1" x="4777"/>
        <item m="1" x="4785"/>
        <item m="1" x="6646"/>
        <item m="1" x="7548"/>
        <item m="1" x="7992"/>
        <item m="1" x="7769"/>
        <item m="1" x="5846"/>
        <item m="1" x="6754"/>
        <item m="1" x="7081"/>
        <item m="1" x="4546"/>
        <item m="1" x="6184"/>
        <item m="1" x="4800"/>
        <item m="1" x="6041"/>
        <item m="1" x="4996"/>
        <item m="1" x="6165"/>
        <item m="1" x="6598"/>
        <item m="1" x="7216"/>
        <item m="1" x="5949"/>
        <item m="1" x="5200"/>
        <item m="1" x="6260"/>
        <item m="1" x="4633"/>
        <item m="1" x="4466"/>
        <item m="1" x="6205"/>
        <item m="1" x="7900"/>
        <item m="1" x="5847"/>
        <item m="1" x="5335"/>
        <item m="1" x="5249"/>
        <item m="1" x="7252"/>
        <item m="1" x="7609"/>
        <item m="1" x="7800"/>
        <item m="1" x="5489"/>
        <item m="1" x="4130"/>
        <item m="1" x="5581"/>
        <item m="1" x="7008"/>
        <item m="1" x="7618"/>
        <item m="1" x="4254"/>
        <item m="1" x="7175"/>
        <item m="1" x="5890"/>
        <item m="1" x="5706"/>
        <item m="1" x="6609"/>
        <item m="1" x="7283"/>
        <item m="1" x="4098"/>
        <item m="1" x="4108"/>
        <item m="1" x="7540"/>
        <item m="1" x="7323"/>
        <item m="1" x="5895"/>
        <item m="1" x="6294"/>
        <item m="1" x="6552"/>
        <item m="1" x="6440"/>
        <item m="1" x="4105"/>
        <item m="1" x="5533"/>
        <item m="1" x="6562"/>
        <item m="1" x="5757"/>
        <item m="1" x="7685"/>
        <item m="1" x="4552"/>
        <item m="1" x="6680"/>
        <item m="1" x="7217"/>
        <item m="1" x="4634"/>
        <item m="1" x="7230"/>
        <item m="1" x="6227"/>
        <item m="1" x="6257"/>
        <item m="1" x="4542"/>
        <item m="1" x="6239"/>
        <item m="1" x="7186"/>
        <item m="1" x="4518"/>
        <item m="1" x="4273"/>
        <item m="1" x="6826"/>
        <item m="1" x="7206"/>
        <item m="1" x="7147"/>
        <item m="1" x="6057"/>
        <item m="1" x="7537"/>
        <item m="1" x="7351"/>
        <item m="1" x="7608"/>
        <item m="1" x="5125"/>
        <item m="1" x="7916"/>
        <item m="1" x="5420"/>
        <item m="1" x="7581"/>
        <item m="1" x="6683"/>
        <item m="1" x="5270"/>
        <item m="1" x="4824"/>
        <item m="1" x="7934"/>
        <item m="1" x="5617"/>
        <item m="1" x="5054"/>
        <item m="1" x="6464"/>
        <item m="1" x="5310"/>
        <item m="1" x="5426"/>
        <item m="1" x="4526"/>
        <item m="1" x="7268"/>
        <item m="1" x="6633"/>
        <item m="1" x="7197"/>
        <item m="1" x="5147"/>
        <item m="1" x="6610"/>
        <item m="1" x="6726"/>
        <item m="1" x="7882"/>
        <item m="1" x="4350"/>
        <item m="1" x="7261"/>
        <item m="1" x="7054"/>
        <item m="1" x="6769"/>
        <item m="1" x="6070"/>
        <item m="1" x="4142"/>
        <item m="1" x="4158"/>
        <item m="1" x="7064"/>
        <item m="1" x="7372"/>
        <item m="1" x="4602"/>
        <item m="1" x="4493"/>
        <item m="1" x="4319"/>
        <item m="1" x="6390"/>
        <item m="1" x="4697"/>
        <item m="1" x="6510"/>
        <item m="1" x="4264"/>
        <item m="1" x="5528"/>
        <item m="1" x="4232"/>
        <item m="1" x="5931"/>
        <item m="1" x="4430"/>
        <item m="1" x="5897"/>
        <item m="1" x="7964"/>
        <item m="1" x="5956"/>
        <item m="1" x="6101"/>
        <item m="1" x="7280"/>
        <item m="1" x="4527"/>
        <item m="1" x="6880"/>
        <item m="1" x="7629"/>
        <item m="1" x="5545"/>
        <item m="1" x="5516"/>
        <item m="1" x="4802"/>
        <item m="1" x="7776"/>
        <item m="1" x="5083"/>
        <item m="1" x="6423"/>
        <item m="1" x="4367"/>
        <item m="1" x="4789"/>
        <item m="1" x="5710"/>
        <item m="1" x="4391"/>
        <item m="1" x="6902"/>
        <item m="1" x="6281"/>
        <item m="1" x="5969"/>
        <item m="1" x="4533"/>
        <item m="1" x="4969"/>
        <item m="1" x="6578"/>
        <item m="1" x="6582"/>
        <item m="1" x="5301"/>
        <item m="1" x="4320"/>
        <item m="1" x="6206"/>
        <item m="1" x="4176"/>
        <item m="1" x="4187"/>
        <item m="1" x="4208"/>
        <item m="1" x="4566"/>
        <item m="1" x="5367"/>
        <item m="1" x="6843"/>
        <item m="1" x="7917"/>
        <item m="1" x="4893"/>
        <item m="1" x="7831"/>
        <item m="1" x="7061"/>
        <item m="1" x="6504"/>
        <item m="1" x="7956"/>
        <item m="1" x="4570"/>
        <item m="1" x="4161"/>
        <item m="1" x="6563"/>
        <item m="1" x="7817"/>
        <item m="1" x="6741"/>
        <item m="1" x="5789"/>
        <item m="1" x="4106"/>
        <item m="1" x="6211"/>
        <item m="1" x="7402"/>
        <item m="1" x="7497"/>
        <item m="1" x="4773"/>
        <item m="1" x="7431"/>
        <item m="1" x="6738"/>
        <item m="1" x="4803"/>
        <item m="1" x="7502"/>
        <item m="1" x="6417"/>
        <item m="1" x="5150"/>
        <item m="1" x="7513"/>
        <item m="1" x="5960"/>
        <item m="1" x="7523"/>
        <item m="1" x="5790"/>
        <item m="1" x="7319"/>
        <item m="1" x="4138"/>
        <item m="1" x="5691"/>
        <item m="1" x="6515"/>
        <item m="1" x="5000"/>
        <item m="1" x="5725"/>
        <item m="1" x="7628"/>
        <item m="1" x="4121"/>
        <item m="1" x="6249"/>
        <item m="1" x="6662"/>
        <item m="1" x="4458"/>
        <item m="1" x="4898"/>
        <item m="1" x="6028"/>
        <item m="1" x="7841"/>
        <item m="1" x="5228"/>
        <item m="1" x="6784"/>
        <item m="1" x="4218"/>
        <item m="1" x="5405"/>
        <item m="1" x="5196"/>
        <item m="1" x="6595"/>
        <item m="1" x="6961"/>
        <item m="1" x="5220"/>
        <item m="1" x="4167"/>
        <item m="1" x="7933"/>
        <item m="1" x="7635"/>
        <item m="1" x="6262"/>
        <item m="1" x="5511"/>
        <item m="1" x="4421"/>
        <item m="1" x="4251"/>
        <item m="1" x="7181"/>
        <item m="1" x="4742"/>
        <item m="1" x="5863"/>
        <item m="1" x="5874"/>
        <item m="1" x="7740"/>
        <item m="1" x="5406"/>
        <item m="1" x="6708"/>
        <item m="1" x="4456"/>
        <item m="1" x="6012"/>
        <item m="1" x="7090"/>
        <item m="1" x="6878"/>
        <item m="1" x="5126"/>
        <item m="1" x="7622"/>
        <item m="1" x="4895"/>
        <item m="1" x="5702"/>
        <item m="1" x="5094"/>
        <item m="1" x="7146"/>
        <item m="1" x="4952"/>
        <item m="1" x="7677"/>
        <item m="1" x="5532"/>
        <item m="1" x="4748"/>
        <item m="1" x="6220"/>
        <item m="1" x="7117"/>
        <item m="1" x="4096"/>
        <item m="1" x="4562"/>
        <item m="1" x="6953"/>
        <item m="1" x="4717"/>
        <item m="1" x="4638"/>
        <item m="1" x="7644"/>
        <item m="1" x="4541"/>
        <item m="1" x="4514"/>
        <item m="1" x="5076"/>
        <item m="1" x="7695"/>
        <item m="1" x="6736"/>
        <item m="1" x="6751"/>
        <item m="1" x="5250"/>
        <item m="1" x="4922"/>
        <item m="1" x="5291"/>
        <item m="1" x="6497"/>
        <item m="1" x="6415"/>
        <item m="1" x="5900"/>
        <item m="1" x="7000"/>
        <item m="1" x="7023"/>
        <item m="1" x="6825"/>
        <item m="1" x="5582"/>
        <item m="1" x="7137"/>
        <item m="1" x="5592"/>
        <item m="1" x="4122"/>
        <item m="1" x="4573"/>
        <item m="1" x="4479"/>
        <item m="1" x="6957"/>
        <item m="1" x="4623"/>
        <item m="1" x="4359"/>
        <item m="1" x="6992"/>
        <item m="1" x="6379"/>
        <item m="1" x="5520"/>
        <item m="1" x="4673"/>
        <item m="1" x="6700"/>
        <item m="1" x="4835"/>
        <item m="1" x="5086"/>
        <item m="1" x="4581"/>
        <item m="1" x="6489"/>
        <item m="1" x="5556"/>
        <item m="1" x="5087"/>
        <item m="1" x="4663"/>
        <item m="1" x="7454"/>
        <item m="1" x="7804"/>
        <item m="1" x="4438"/>
        <item m="1" x="4791"/>
        <item m="1" x="7554"/>
        <item m="1" x="7645"/>
        <item m="1" x="6509"/>
        <item m="1" x="5044"/>
        <item m="1" x="5598"/>
        <item m="1" x="6459"/>
        <item m="1" x="7734"/>
        <item m="1" x="5653"/>
        <item m="1" x="7167"/>
        <item m="1" x="5354"/>
        <item m="1" x="6565"/>
        <item m="1" x="6083"/>
        <item m="1" x="6850"/>
        <item m="1" x="4291"/>
        <item m="1" x="7194"/>
        <item m="1" x="7324"/>
        <item m="1" x="7673"/>
        <item m="1" x="4918"/>
        <item m="1" x="5719"/>
        <item m="1" x="5312"/>
        <item m="1" x="5729"/>
        <item m="1" x="7325"/>
        <item m="1" x="6618"/>
        <item m="1" x="4508"/>
        <item m="1" x="6232"/>
        <item m="1" x="4153"/>
        <item m="1" x="7173"/>
        <item m="1" x="6638"/>
        <item m="1" x="7690"/>
        <item m="1" x="4502"/>
        <item m="1" x="5547"/>
        <item m="1" x="6124"/>
        <item m="1" x="6106"/>
        <item m="1" x="7218"/>
        <item m="1" x="6140"/>
        <item m="1" x="4457"/>
        <item m="1" x="4985"/>
        <item m="1" x="5779"/>
        <item m="1" x="6835"/>
        <item m="1" x="6570"/>
        <item m="1" x="7366"/>
        <item m="1" x="7384"/>
        <item m="1" x="6287"/>
        <item m="1" x="6351"/>
        <item m="1" x="7471"/>
        <item m="1" x="6620"/>
        <item m="1" x="4874"/>
        <item m="1" x="7237"/>
        <item m="1" x="4861"/>
        <item m="1" x="4981"/>
        <item m="1" x="4448"/>
        <item m="1" x="6373"/>
        <item m="1" x="5904"/>
        <item m="1" x="5103"/>
        <item m="1" x="6161"/>
        <item m="1" x="5257"/>
        <item m="1" x="5687"/>
        <item m="1" x="7906"/>
        <item m="1" x="4424"/>
        <item m="1" x="7473"/>
        <item m="1" x="4563"/>
        <item m="1" x="6811"/>
        <item m="1" x="7458"/>
        <item m="1" x="7870"/>
        <item m="1" x="7880"/>
        <item m="1" x="5793"/>
        <item m="1" x="4989"/>
        <item m="1" x="6727"/>
        <item m="1" x="5837"/>
        <item m="1" x="6860"/>
        <item m="1" x="6807"/>
        <item m="1" x="7339"/>
        <item m="1" x="7585"/>
        <item m="1" x="7347"/>
        <item m="1" x="4133"/>
        <item m="1" x="4169"/>
        <item m="1" x="6405"/>
        <item m="1" x="5701"/>
        <item m="1" x="4596"/>
        <item m="1" x="5769"/>
        <item m="1" x="7757"/>
        <item m="1" x="5824"/>
        <item m="1" x="6335"/>
        <item m="1" x="4667"/>
        <item m="1" x="4371"/>
        <item m="1" x="7243"/>
        <item m="1" x="5898"/>
        <item m="1" x="7326"/>
        <item m="1" x="7055"/>
        <item m="1" x="6547"/>
        <item m="1" x="5170"/>
        <item m="1" x="4827"/>
        <item m="1" x="5584"/>
        <item m="1" x="7160"/>
        <item m="1" x="5834"/>
        <item m="1" x="4547"/>
        <item m="1" x="5801"/>
        <item m="1" x="7696"/>
        <item m="1" x="5736"/>
        <item m="1" x="7765"/>
        <item m="1" x="7005"/>
        <item m="1" x="6365"/>
        <item m="1" x="7284"/>
        <item m="1" x="6853"/>
        <item m="1" x="4956"/>
        <item m="1" x="4967"/>
        <item m="1" x="7532"/>
        <item m="1" x="6543"/>
        <item m="1" x="6340"/>
        <item m="1" x="4394"/>
        <item m="1" x="5117"/>
        <item m="1" x="6075"/>
        <item m="1" x="7713"/>
        <item m="1" x="4887"/>
        <item m="1" x="5636"/>
        <item m="1" x="4209"/>
        <item m="1" x="6735"/>
        <item m="1" x="7828"/>
        <item m="1" x="5272"/>
        <item m="1" x="6742"/>
        <item m="1" x="5241"/>
        <item m="1" x="7742"/>
        <item m="1" x="5953"/>
        <item m="1" x="5611"/>
        <item m="1" x="4537"/>
        <item m="1" x="6022"/>
        <item m="1" x="6863"/>
        <item m="1" x="7898"/>
        <item m="1" x="7439"/>
        <item m="1" x="6587"/>
        <item m="1" x="5763"/>
        <item m="1" x="4631"/>
        <item m="1" x="7883"/>
        <item m="1" x="5692"/>
        <item m="1" x="7773"/>
        <item m="1" x="6710"/>
        <item m="1" x="5266"/>
        <item m="1" x="5471"/>
        <item m="1" x="7367"/>
        <item m="1" x="5537"/>
        <item m="1" x="5016"/>
        <item m="1" x="7161"/>
        <item m="1" x="6001"/>
        <item m="1" x="4404"/>
        <item m="1" x="5055"/>
        <item m="1" x="7009"/>
        <item m="1" x="7623"/>
        <item m="1" x="7615"/>
        <item m="1" x="6951"/>
        <item m="1" x="7999"/>
        <item m="1" x="4258"/>
        <item m="1" x="4425"/>
        <item m="1" x="6424"/>
        <item m="1" x="6695"/>
        <item m="1" x="5660"/>
        <item m="1" x="6341"/>
        <item m="1" x="4744"/>
        <item m="1" x="6777"/>
        <item m="1" x="7619"/>
        <item m="1" x="6583"/>
        <item m="1" x="5670"/>
        <item m="1" x="6288"/>
        <item m="1" x="4796"/>
        <item m="1" x="6346"/>
        <item m="1" x="6296"/>
        <item m="1" x="5910"/>
        <item m="1" x="5674"/>
        <item m="1" x="6342"/>
        <item m="1" x="7671"/>
        <item m="1" x="5984"/>
        <item m="1" x="7598"/>
        <item m="1" x="7729"/>
        <item m="1" x="5097"/>
        <item m="1" x="6675"/>
        <item m="1" x="4128"/>
        <item m="1" x="7289"/>
        <item m="1" x="7264"/>
        <item m="1" x="5816"/>
        <item m="1" x="6815"/>
        <item m="1" x="7335"/>
        <item m="1" x="4964"/>
        <item m="1" x="5108"/>
        <item m="1" x="7459"/>
        <item m="1" x="5024"/>
        <item m="1" x="7042"/>
        <item m="1" x="5378"/>
        <item m="1" x="4379"/>
        <item m="1" x="4338"/>
        <item m="1" x="4387"/>
        <item m="1" x="5427"/>
        <item m="1" x="4309"/>
        <item m="1" x="4252"/>
        <item m="1" x="7231"/>
        <item m="1" x="4907"/>
        <item m="1" x="4386"/>
        <item m="1" x="4822"/>
        <item m="1" x="6118"/>
        <item m="1" x="4654"/>
        <item m="1" x="7842"/>
        <item m="1" x="7293"/>
        <item m="1" x="7304"/>
        <item m="1" x="4671"/>
        <item m="1" x="6917"/>
        <item m="1" x="7085"/>
        <item m="1" x="4896"/>
        <item m="1" x="5835"/>
        <item m="1" x="5090"/>
        <item m="1" x="6705"/>
        <item m="1" x="5632"/>
        <item m="1" x="5887"/>
        <item m="1" x="4982"/>
        <item m="1" x="6884"/>
        <item m="1" x="4882"/>
        <item m="1" x="4368"/>
        <item m="1" x="5585"/>
        <item m="1" x="7747"/>
        <item m="1" x="6107"/>
        <item m="1" x="5750"/>
        <item m="1" x="6112"/>
        <item m="1" x="6159"/>
        <item m="1" x="5884"/>
        <item m="1" x="5521"/>
        <item m="1" x="7748"/>
        <item m="1" x="5373"/>
        <item m="1" x="7184"/>
        <item m="1" x="7553"/>
        <item m="1" x="7749"/>
        <item m="1" x="5477"/>
        <item m="1" x="4899"/>
        <item m="1" x="4767"/>
        <item m="1" x="7818"/>
        <item m="1" x="7678"/>
        <item m="1" x="6778"/>
        <item m="1" x="7980"/>
        <item m="1" x="5567"/>
        <item m="1" x="5411"/>
        <item m="1" x="4611"/>
        <item m="1" x="6243"/>
        <item m="1" x="5436"/>
        <item m="1" x="7399"/>
        <item m="1" x="6985"/>
        <item m="1" x="6066"/>
        <item m="1" x="4330"/>
        <item m="1" x="7674"/>
        <item m="1" x="4102"/>
        <item m="1" x="5379"/>
        <item m="1" x="4143"/>
        <item m="1" x="7543"/>
        <item m="1" x="4111"/>
        <item m="1" x="6745"/>
        <item m="1" x="5563"/>
        <item m="1" x="4345"/>
        <item m="1" x="4668"/>
        <item m="1" x="6185"/>
        <item m="1" x="6808"/>
        <item m="1" x="4186"/>
        <item m="1" x="5810"/>
        <item m="1" x="4591"/>
        <item m="1" x="7983"/>
        <item m="1" x="5870"/>
        <item m="1" x="4331"/>
        <item m="1" x="6258"/>
        <item m="1" x="5943"/>
        <item m="1" x="6099"/>
        <item m="1" x="6831"/>
        <item m="1" x="5825"/>
        <item m="1" x="5772"/>
        <item m="1" x="5982"/>
        <item m="1" x="4517"/>
        <item m="1" x="6686"/>
        <item m="1" x="5794"/>
        <item m="1" x="5643"/>
        <item m="1" x="4781"/>
        <item m="1" x="6242"/>
        <item m="1" x="6137"/>
        <item m="1" x="4107"/>
        <item m="1" x="4776"/>
        <item m="1" x="7290"/>
        <item m="1" x="6851"/>
        <item m="1" x="6574"/>
        <item m="1" x="7555"/>
        <item m="1" x="4672"/>
        <item m="1" x="7288"/>
        <item m="1" x="7148"/>
        <item m="1" x="4763"/>
        <item m="1" x="6857"/>
        <item m="1" x="5947"/>
        <item m="1" x="4804"/>
        <item m="1" x="5564"/>
        <item m="1" x="7835"/>
        <item m="1" x="4900"/>
        <item m="1" x="5512"/>
        <item m="1" x="7077"/>
        <item m="1" x="5012"/>
        <item m="1" x="4957"/>
        <item m="1" x="5025"/>
        <item m="1" x="5278"/>
        <item m="1" x="7474"/>
        <item m="1" x="6795"/>
        <item m="1" x="6036"/>
        <item m="1" x="7634"/>
        <item m="1" x="6941"/>
        <item m="1" x="6659"/>
        <item m="1" x="4097"/>
        <item m="1" x="7016"/>
        <item m="1" x="5279"/>
        <item m="1" x="7844"/>
        <item m="1" x="6986"/>
        <item m="1" x="7632"/>
        <item m="1" x="4282"/>
        <item m="1" x="5504"/>
        <item m="1" x="6899"/>
        <item m="1" x="6532"/>
        <item m="1" x="5604"/>
        <item m="1" x="5397"/>
        <item m="1" x="6233"/>
        <item m="1" x="5342"/>
        <item m="1" x="4841"/>
        <item m="1" x="7120"/>
        <item m="1" x="5596"/>
        <item m="1" x="7811"/>
        <item m="1" x="4144"/>
        <item m="1" x="7426"/>
        <item m="1" x="4221"/>
        <item m="1" x="7164"/>
        <item m="1" x="7826"/>
        <item m="1" x="5437"/>
        <item m="1" x="7725"/>
        <item m="1" x="4709"/>
        <item m="1" x="7207"/>
        <item m="1" x="4163"/>
        <item m="1" x="4348"/>
        <item m="1" x="7455"/>
        <item m="1" x="6911"/>
        <item m="1" x="4743"/>
        <item m="1" x="7660"/>
        <item m="1" x="6887"/>
        <item m="1" x="7285"/>
        <item m="1" x="5251"/>
        <item m="1" x="4295"/>
        <item m="1" x="5014"/>
        <item m="1" x="6540"/>
        <item m="1" x="6420"/>
        <item m="1" x="4973"/>
        <item m="1" x="5215"/>
        <item m="1" x="4774"/>
        <item m="1" x="4538"/>
        <item m="1" x="4285"/>
        <item m="1" x="7082"/>
        <item m="1" x="6369"/>
        <item m="1" x="6388"/>
        <item m="1" x="7884"/>
        <item m="1" x="7364"/>
        <item m="1" x="5753"/>
        <item m="1" x="7465"/>
        <item m="1" x="6491"/>
        <item m="1" x="5505"/>
        <item m="1" x="7621"/>
        <item m="1" x="5001"/>
        <item m="1" x="5152"/>
        <item m="1" x="7191"/>
        <item m="1" x="6611"/>
        <item m="1" x="5553"/>
        <item m="1" x="6016"/>
        <item m="1" x="5557"/>
        <item m="1" x="4383"/>
        <item m="1" x="5247"/>
        <item m="1" x="5709"/>
        <item m="1" x="6774"/>
        <item m="1" x="6533"/>
        <item m="1" x="6276"/>
        <item m="1" x="5380"/>
        <item m="1" x="6794"/>
        <item m="1" x="4375"/>
        <item m="1" x="5428"/>
        <item m="1" x="4355"/>
        <item m="1" x="4449"/>
        <item m="1" x="6174"/>
        <item m="1" x="5912"/>
        <item m="1" x="7155"/>
        <item m="1" x="7006"/>
        <item m="1" x="5775"/>
        <item m="1" x="7387"/>
        <item m="1" x="7407"/>
        <item m="1" x="7886"/>
        <item m="1" x="7354"/>
        <item m="1" x="6010"/>
        <item m="1" x="4677"/>
        <item m="1" x="5731"/>
        <item m="1" x="4701"/>
        <item m="1" x="5675"/>
        <item m="1" x="5114"/>
        <item m="1" x="6673"/>
        <item m="1" x="6511"/>
        <item m="1" x="7761"/>
        <item m="1" x="7484"/>
        <item m="1" x="5140"/>
        <item m="1" x="7202"/>
        <item m="1" x="4836"/>
        <item m="1" x="6133"/>
        <item m="1" x="7424"/>
        <item m="1" x="4901"/>
        <item m="1" x="5959"/>
        <item m="1" x="5198"/>
        <item m="1" x="4159"/>
        <item m="1" x="6802"/>
        <item m="1" x="4726"/>
        <item m="1" x="6455"/>
        <item m="1" x="5046"/>
        <item m="1" x="7701"/>
        <item m="1" x="4778"/>
        <item m="1" x="6418"/>
        <item m="1" x="7691"/>
        <item m="1" x="6154"/>
        <item m="1" x="4678"/>
        <item m="1" x="5716"/>
        <item m="1" x="6534"/>
        <item m="1" x="7212"/>
        <item m="1" x="5838"/>
        <item m="1" x="5302"/>
        <item m="1" x="6575"/>
        <item m="1" x="5343"/>
        <item m="1" x="7965"/>
        <item m="1" x="5066"/>
        <item m="1" x="7770"/>
        <item m="1" x="6912"/>
        <item m="1" x="5610"/>
        <item m="1" x="6687"/>
        <item m="1" x="4244"/>
        <item m="1" x="7343"/>
        <item m="1" x="5084"/>
        <item m="1" x="4730"/>
        <item m="1" x="6350"/>
        <item m="1" x="7225"/>
        <item m="1" x="6896"/>
        <item m="1" x="6813"/>
        <item m="1" x="6913"/>
        <item m="1" x="5474"/>
        <item m="1" x="7815"/>
        <item m="1" x="7313"/>
        <item m="1" x="6642"/>
        <item m="1" x="5961"/>
        <item m="1" x="4369"/>
        <item m="1" x="5711"/>
        <item m="1" x="7281"/>
        <item m="1" x="5216"/>
        <item m="1" x="7667"/>
        <item m="1" x="4945"/>
        <item m="1" x="7559"/>
        <item m="1" x="7165"/>
        <item m="1" x="5685"/>
        <item m="1" x="4650"/>
        <item m="1" x="7668"/>
        <item m="1" x="4681"/>
        <item m="1" x="4271"/>
        <item m="1" x="4190"/>
        <item m="1" x="7836"/>
        <item m="1" x="7091"/>
        <item m="1" x="7856"/>
        <item m="1" x="5644"/>
        <item m="1" x="6840"/>
        <item m="1" x="5148"/>
        <item m="1" x="6216"/>
        <item m="1" x="7368"/>
        <item m="1" x="7812"/>
        <item m="1" x="5821"/>
        <item m="1" x="4718"/>
        <item m="1" x="7845"/>
        <item m="1" x="6119"/>
        <item m="1" x="7893"/>
        <item m="1" x="7568"/>
        <item m="1" x="7089"/>
        <item m="1" x="5242"/>
        <item m="1" x="4620"/>
        <item m="1" x="7661"/>
        <item m="1" x="6486"/>
        <item m="1" x="7510"/>
        <item m="1" x="7078"/>
        <item m="1" x="7570"/>
        <item m="1" x="6614"/>
        <item m="1" x="6900"/>
        <item m="1" x="4427"/>
        <item m="1" x="4592"/>
        <item m="1" x="7945"/>
        <item m="1" x="4719"/>
        <item m="1" x="5661"/>
        <item m="1" x="7490"/>
        <item m="1" x="7758"/>
        <item m="1" x="6696"/>
        <item m="1" x="6945"/>
        <item m="1" x="6493"/>
        <item m="1" x="4229"/>
        <item m="1" x="5791"/>
        <item m="1" x="7131"/>
        <item m="1" x="4131"/>
        <item m="1" x="4268"/>
        <item m="1" x="4724"/>
        <item m="1" x="7679"/>
        <item m="1" x="5679"/>
        <item m="1" x="7393"/>
        <item m="1" x="5852"/>
        <item m="1" x="4327"/>
        <item m="1" x="5864"/>
        <item m="1" x="4485"/>
        <item m="1" x="7544"/>
        <item m="1" x="4506"/>
        <item m="1" x="4513"/>
        <item m="1" x="4880"/>
        <item m="1" x="7846"/>
        <item m="1" x="6013"/>
        <item m="1" x="6166"/>
        <item m="1" x="6352"/>
        <item m="1" x="5449"/>
        <item m="1" x="6775"/>
        <item m="1" x="4583"/>
        <item m="1" x="5002"/>
        <item m="1" x="4324"/>
        <item m="1" x="4292"/>
        <item m="1" x="7702"/>
        <item m="1" x="6195"/>
        <item m="1" x="4223"/>
        <item m="1" x="7738"/>
        <item m="1" x="7239"/>
        <item m="1" x="6284"/>
        <item m="1" x="4539"/>
        <item m="1" x="6386"/>
        <item m="1" x="6571"/>
        <item m="1" x="4875"/>
        <item m="1" x="6929"/>
        <item m="1" x="6995"/>
        <item m="1" x="6436"/>
        <item m="1" x="5880"/>
        <item m="1" x="6456"/>
        <item m="1" x="5136"/>
        <item m="1" x="5683"/>
        <item m="1" x="5133"/>
        <item m="1" x="6658"/>
        <item m="1" x="6213"/>
        <item m="1" x="4892"/>
        <item m="1" x="6088"/>
        <item m="1" x="6796"/>
        <item m="1" x="4230"/>
        <item m="1" x="5077"/>
        <item m="1" x="7132"/>
        <item m="1" x="4801"/>
        <item m="1" x="5438"/>
        <item m="1" x="5818"/>
        <item m="1" x="6604"/>
        <item m="1" x="6520"/>
        <item m="1" x="7043"/>
        <item m="1" x="4584"/>
        <item m="1" x="6660"/>
        <item m="1" x="5551"/>
        <item m="1" x="7138"/>
        <item m="1" x="7735"/>
        <item m="1" x="7418"/>
        <item m="1" x="6588"/>
        <item m="1" x="6889"/>
        <item m="1" x="7195"/>
        <item m="1" x="5872"/>
        <item m="1" x="7432"/>
        <item m="1" x="7389"/>
        <item m="1" x="6380"/>
        <item m="1" x="6221"/>
        <item m="1" x="7433"/>
        <item m="1" x="4722"/>
        <item m="1" x="4978"/>
        <item m="1" x="7574"/>
        <item m="1" x="5970"/>
        <item m="1" x="7699"/>
        <item m="1" x="4988"/>
        <item m="1" x="7948"/>
        <item m="1" x="5493"/>
        <item m="1" x="4665"/>
        <item m="1" x="5339"/>
        <item m="1" x="7575"/>
        <item m="1" x="6367"/>
        <item m="1" x="5122"/>
        <item m="1" x="5003"/>
        <item m="1" x="6740"/>
        <item m="1" x="6381"/>
        <item m="1" x="5628"/>
        <item m="1" x="6634"/>
        <item m="1" x="4351"/>
        <item m="1" x="7503"/>
        <item m="1" x="6472"/>
        <item m="1" x="6676"/>
        <item m="1" x="7365"/>
        <item m="1" x="6702"/>
        <item m="1" x="4117"/>
        <item m="1" x="4197"/>
        <item m="1" x="5917"/>
        <item m="1" x="4238"/>
        <item m="1" x="5744"/>
        <item m="1" x="5703"/>
        <item m="1" x="4182"/>
        <item m="1" x="4151"/>
        <item m="1" x="5350"/>
        <item m="1" x="5875"/>
        <item m="1" x="6996"/>
        <item m="1" x="4451"/>
        <item m="1" x="7079"/>
        <item m="1" x="4504"/>
        <item m="1" x="7467"/>
        <item m="1" x="4380"/>
        <item m="1" x="4577"/>
        <item m="1" x="7736"/>
        <item m="1" x="6058"/>
        <item m="1" x="7721"/>
        <item m="1" x="4578"/>
        <item m="1" x="6343"/>
        <item m="1" x="7446"/>
        <item m="1" x="5899"/>
        <item m="1" x="6222"/>
        <item m="1" x="6781"/>
        <item m="1" x="4702"/>
        <item m="1" x="7508"/>
        <item m="1" x="7872"/>
        <item m="1" x="5287"/>
        <item m="1" x="5346"/>
        <item m="1" x="6926"/>
        <item m="1" x="6402"/>
        <item m="1" x="6770"/>
        <item m="1" x="4651"/>
        <item m="1" x="5065"/>
        <item m="1" x="6264"/>
        <item m="1" x="4452"/>
        <item m="1" x="7128"/>
        <item m="1" x="7434"/>
        <item m="1" x="7784"/>
        <item m="1" x="5323"/>
        <item m="1" x="5243"/>
        <item m="1" x="6181"/>
        <item m="1" x="4949"/>
        <item m="1" x="5896"/>
        <item m="1" x="5860"/>
        <item m="1" x="4419"/>
        <item m="1" x="7587"/>
        <item m="1" x="6630"/>
        <item m="1" x="7276"/>
        <item m="1" x="6946"/>
        <item m="1" x="7203"/>
        <item m="1" x="6004"/>
        <item m="1" x="5855"/>
        <item m="1" x="5447"/>
        <item m="1" x="6072"/>
        <item m="1" x="4396"/>
        <item m="1" x="4713"/>
        <item m="1" x="7808"/>
        <item m="1" x="5351"/>
        <item m="1" x="7865"/>
        <item m="1" x="6605"/>
        <item m="1" x="4588"/>
        <item m="1" x="4473"/>
        <item m="1" x="5260"/>
        <item m="1" x="7369"/>
        <item m="1" x="6037"/>
        <item m="1" x="5575"/>
        <item m="1" x="5524"/>
        <item m="1" x="7655"/>
        <item m="1" x="6731"/>
        <item m="1" x="6338"/>
        <item m="1" x="6516"/>
        <item m="1" x="5494"/>
        <item m="1" x="6701"/>
        <item m="1" x="6827"/>
        <item m="1" x="6113"/>
        <item m="1" x="6095"/>
        <item m="1" x="4958"/>
        <item m="1" x="6706"/>
        <item m="1" x="5280"/>
        <item m="1" x="5296"/>
        <item m="1" x="4652"/>
        <item m="1" x="5305"/>
        <item m="1" x="4247"/>
        <item m="1" x="7801"/>
        <item m="1" x="5370"/>
        <item m="1" x="4353"/>
        <item m="1" x="7419"/>
        <item m="1" x="5402"/>
        <item m="1" x="6952"/>
        <item m="1" x="5422"/>
        <item m="1" x="7750"/>
        <item m="1" x="5885"/>
        <item m="1" x="5534"/>
        <item m="1" x="5950"/>
        <item m="1" x="7010"/>
        <item m="1" x="6631"/>
        <item m="1" x="7832"/>
        <item m="1" x="6903"/>
        <item m="1" x="7876"/>
        <item m="1" x="6289"/>
        <item m="1" x="5313"/>
        <item m="1" x="6844"/>
        <item m="1" x="4467"/>
        <item m="1" x="7448"/>
        <item m="1" x="7480"/>
        <item m="1" x="4946"/>
        <item m="1" x="6005"/>
        <item m="1" x="7509"/>
        <item m="1" x="4431"/>
        <item m="1" x="4574"/>
        <item m="1" x="4839"/>
        <item m="1" x="7752"/>
        <item m="1" x="5645"/>
        <item m="1" x="6285"/>
        <item m="1" x="6848"/>
        <item m="1" x="4815"/>
        <item m="1" x="4846"/>
        <item m="1" x="6370"/>
        <item m="1" x="7390"/>
        <item m="1" x="4890"/>
        <item m="1" x="7881"/>
        <item m="1" x="6845"/>
        <item m="1" x="6666"/>
        <item m="1" x="7943"/>
        <item m="1" x="4599"/>
        <item m="1" x="5205"/>
        <item m="1" x="5901"/>
        <item m="1" x="4809"/>
        <item m="1" x="7763"/>
        <item m="1" x="4974"/>
        <item m="1" x="4376"/>
        <item m="1" x="4460"/>
        <item m="1" x="4534"/>
        <item m="1" x="7588"/>
        <item m="1" x="6155"/>
        <item m="1" x="4215"/>
        <item m="1" x="4939"/>
        <item m="1" x="6315"/>
        <item m="1" x="7141"/>
        <item m="1" x="7162"/>
        <item m="1" x="6089"/>
        <item m="1" x="4983"/>
        <item m="1" x="5973"/>
        <item m="1" x="6829"/>
        <item m="1" x="4314"/>
        <item m="1" x="5157"/>
        <item m="1" x="4112"/>
        <item m="1" x="7716"/>
        <item m="1" x="4417"/>
        <item m="1" x="5646"/>
        <item m="1" x="7590"/>
        <item m="1" x="7636"/>
        <item m="1" x="5032"/>
        <item m="1" x="4411"/>
        <item m="1" x="6685"/>
        <item m="1" x="6644"/>
        <item m="1" x="7582"/>
        <item m="1" x="6006"/>
        <item m="1" x="4405"/>
        <item m="1" x="6864"/>
        <item m="1" x="7172"/>
        <item m="1" x="6923"/>
        <item m="1" x="5932"/>
        <item m="1" x="5464"/>
        <item m="1" x="6084"/>
        <item m="1" x="5593"/>
        <item m="1" x="6228"/>
        <item m="1" x="5676"/>
        <item m="1" x="4655"/>
        <item m="1" x="7300"/>
        <item m="1" x="4222"/>
        <item m="1" x="4685"/>
        <item m="1" x="6217"/>
        <item m="1" x="4674"/>
        <item m="1" x="4692"/>
        <item m="1" x="5490"/>
        <item m="1" x="6942"/>
        <item m="1" x="5686"/>
        <item m="1" x="4356"/>
        <item m="1" x="5923"/>
        <item m="1" x="6956"/>
        <item m="1" x="6457"/>
        <item m="1" x="7896"/>
        <item m="1" x="5975"/>
        <item m="1" x="5988"/>
        <item m="1" x="4478"/>
        <item m="1" x="6806"/>
        <item m="1" x="4524"/>
        <item m="1" x="7993"/>
        <item m="1" x="5017"/>
        <item m="1" x="5989"/>
        <item m="1" x="5517"/>
        <item m="1" x="4682"/>
        <item m="1" x="4349"/>
        <item m="1" x="5161"/>
        <item m="1" x="7790"/>
        <item m="1" x="5191"/>
        <item m="1" x="7518"/>
        <item m="1" x="5616"/>
        <item m="1" x="6320"/>
        <item m="1" x="4905"/>
        <item m="1" x="7907"/>
        <item m="1" x="5344"/>
        <item m="1" x="5926"/>
        <item m="1" x="6512"/>
        <item m="1" x="5466"/>
        <item m="1" x="5467"/>
        <item m="1" x="6664"/>
        <item m="1" x="6384"/>
        <item m="1" x="7485"/>
        <item m="1" x="6627"/>
        <item m="1" x="5905"/>
        <item m="1" x="7307"/>
        <item m="1" x="4771"/>
        <item m="1" x="4139"/>
        <item m="1" x="7362"/>
        <item m="1" x="4181"/>
        <item m="1" x="6791"/>
        <item m="1" x="4277"/>
        <item m="1" x="6371"/>
        <item m="1" x="7073"/>
        <item m="1" x="7118"/>
        <item m="1" x="5858"/>
        <item m="1" x="6244"/>
        <item m="1" x="5751"/>
        <item m="1" x="5992"/>
        <item m="1" x="4666"/>
        <item m="1" x="4440"/>
        <item m="1" x="5288"/>
        <item m="1" x="4585"/>
        <item m="1" x="5621"/>
        <item m="1" x="4274"/>
        <item m="1" x="6138"/>
        <item m="1" x="4703"/>
        <item m="1" x="4790"/>
        <item m="1" x="6305"/>
        <item m="1" x="5665"/>
        <item m="1" x="7443"/>
        <item m="1" x="7452"/>
        <item m="1" x="4753"/>
        <item m="1" x="6389"/>
        <item m="1" x="5277"/>
        <item m="1" x="4500"/>
        <item m="1" x="6441"/>
        <item m="1" x="6196"/>
        <item m="1" x="7700"/>
        <item m="1" x="4245"/>
        <item m="1" x="5578"/>
        <item m="1" x="6739"/>
        <item m="1" x="5171"/>
        <item m="1" x="6674"/>
        <item m="1" x="6291"/>
        <item m="1" x="4868"/>
        <item m="1" x="4797"/>
        <item m="1" x="4844"/>
        <item m="1" x="6820"/>
        <item m="1" x="6522"/>
        <item m="1" x="5506"/>
        <item m="1" x="6508"/>
        <item m="1" x="4344"/>
        <item m="1" x="5680"/>
        <item m="1" x="5997"/>
        <item m="1" x="5095"/>
        <item m="1" x="7263"/>
        <item m="1" x="7103"/>
        <item m="1" x="5118"/>
        <item m="1" x="7975"/>
        <item m="1" x="7549"/>
        <item m="1" x="7482"/>
        <item m="1" x="4155"/>
        <item m="1" x="6336"/>
        <item m="1" x="5817"/>
        <item m="1" x="4621"/>
        <item m="1" x="6460"/>
        <item m="1" x="4304"/>
        <item m="1" x="5881"/>
        <item m="1" x="5327"/>
        <item m="1" x="7352"/>
        <item m="1" x="7863"/>
        <item m="1" x="6933"/>
        <item m="1" x="4505"/>
        <item m="1" x="7012"/>
        <item m="1" x="6327"/>
        <item m="1" x="7743"/>
        <item m="1" x="5624"/>
        <item m="1" x="7958"/>
        <item m="1" x="4680"/>
        <item m="1" x="7791"/>
        <item m="1" x="6544"/>
        <item m="1" x="4933"/>
        <item m="1" x="7038"/>
        <item m="1" x="5158"/>
        <item m="1" x="7272"/>
        <item m="1" x="6755"/>
        <item m="1" x="5210"/>
        <item m="1" x="5990"/>
        <item m="1" x="7204"/>
        <item m="1" x="5840"/>
        <item m="1" x="7107"/>
        <item m="1" x="6979"/>
        <item m="1" x="5637"/>
        <item m="1" x="5186"/>
        <item m="1" x="5538"/>
        <item m="1" x="4239"/>
        <item m="1" x="7205"/>
        <item m="1" x="5704"/>
        <item m="1" x="7156"/>
        <item m="1" x="5357"/>
        <item m="1" x="5715"/>
        <item m="1" x="7275"/>
        <item m="1" x="7410"/>
        <item m="1" x="4670"/>
        <item m="1" x="6894"/>
        <item m="1" x="4492"/>
        <item m="1" x="6756"/>
        <item m="1" x="5056"/>
        <item m="1" x="7708"/>
        <item m="1" x="4212"/>
        <item m="1" x="5966"/>
        <item m="1" x="6110"/>
        <item m="1" x="4511"/>
        <item m="1" x="7395"/>
        <item m="1" x="5877"/>
        <item m="1" x="7779"/>
        <item m="1" x="6523"/>
        <item m="1" x="5770"/>
        <item m="1" x="7843"/>
        <item m="1" x="6753"/>
        <item m="1" x="5915"/>
        <item m="1" x="4818"/>
        <item m="1" x="7498"/>
        <item m="1" x="5508"/>
        <item m="1" x="4180"/>
        <item m="1" x="7822"/>
        <item m="1" x="6621"/>
        <item m="1" x="6814"/>
        <item m="1" x="5722"/>
        <item m="1" x="4210"/>
        <item m="1" x="4261"/>
        <item m="1" x="5060"/>
        <item m="1" x="5213"/>
        <item m="1" x="7819"/>
        <item m="1" x="6584"/>
        <item m="1" x="4775"/>
        <item m="1" x="6998"/>
        <item m="1" x="5475"/>
        <item m="1" x="4145"/>
        <item m="1" x="7491"/>
        <item m="1" x="7727"/>
        <item m="1" x="5618"/>
        <item m="1" x="5041"/>
        <item m="1" x="5795"/>
        <item m="1" x="5398"/>
        <item m="1" x="7764"/>
        <item m="1" x="6061"/>
        <item m="1" x="5051"/>
        <item m="1" x="4397"/>
        <item m="1" x="7104"/>
        <item m="1" x="7955"/>
        <item m="1" x="4412"/>
        <item m="1" x="7481"/>
        <item m="1" x="6328"/>
        <item m="1" x="7486"/>
        <item m="1" x="4909"/>
        <item m="1" x="4325"/>
        <item m="1" x="5573"/>
        <item m="1" x="4959"/>
        <item m="1" x="7557"/>
        <item m="1" x="6029"/>
        <item m="1" x="6670"/>
        <item m="1" x="6073"/>
        <item m="1" x="4323"/>
        <item m="1" x="5913"/>
        <item m="1" x="7039"/>
        <item m="1" x="7754"/>
        <item m="1" x="6712"/>
        <item m="1" x="5112"/>
        <item m="1" x="4240"/>
        <item m="1" x="5684"/>
        <item m="1" x="4216"/>
        <item m="1" x="5162"/>
        <item m="1" x="6076"/>
        <item m="1" x="5013"/>
        <item m="1" x="5944"/>
        <item m="1" x="4734"/>
        <item m="1" x="4535"/>
        <item m="1" x="6397"/>
        <item m="1" x="5345"/>
        <item m="1" x="5365"/>
        <item m="1" x="6930"/>
        <item m="1" x="5535"/>
        <item m="1" x="7182"/>
        <item m="1" x="5073"/>
        <item m="1" x="4455"/>
        <item m="1" x="5586"/>
        <item m="1" x="5029"/>
        <item m="1" x="4883"/>
        <item m="1" x="6785"/>
        <item m="1" x="4214"/>
        <item m="1" x="4231"/>
        <item m="1" x="4617"/>
        <item m="1" x="6529"/>
        <item m="1" x="7527"/>
        <item m="1" x="7672"/>
        <item m="1" x="6187"/>
        <item m="1" x="4360"/>
        <item m="1" x="7641"/>
        <item m="1" x="6954"/>
        <item m="1" x="4177"/>
        <item m="1" x="5388"/>
        <item m="1" x="6425"/>
        <item m="1" x="6991"/>
        <item m="1" x="4629"/>
        <item m="1" x="4265"/>
        <item m="1" x="6090"/>
        <item m="1" x="6229"/>
        <item m="1" x="7291"/>
        <item m="1" x="4872"/>
        <item m="1" x="6019"/>
        <item m="1" x="4706"/>
        <item m="1" x="6130"/>
        <item m="1" x="6306"/>
        <item m="1" x="5480"/>
        <item m="1" x="6901"/>
        <item m="1" x="6612"/>
        <item m="1" x="4530"/>
        <item m="1" x="5172"/>
        <item m="1" x="6809"/>
        <item m="1" x="6789"/>
        <item m="1" x="6689"/>
        <item m="1" x="6068"/>
        <item m="1" x="4354"/>
        <item m="1" x="5696"/>
        <item m="1" x="5393"/>
        <item m="1" x="5608"/>
        <item m="1" x="4283"/>
        <item m="1" x="7550"/>
        <item m="1" x="4689"/>
        <item m="1" x="4589"/>
        <item m="1" x="7348"/>
        <item m="1" x="7604"/>
        <item m="1" x="6353"/>
        <item m="1" x="6295"/>
        <item m="1" x="5797"/>
        <item m="1" x="4459"/>
        <item m="1" x="7561"/>
        <item m="1" x="6636"/>
        <item m="1" x="6681"/>
        <item m="1" x="4519"/>
        <item m="1" x="6108"/>
        <item m="1" x="6310"/>
        <item m="1" x="4934"/>
        <item m="1" x="5224"/>
        <item m="1" x="6062"/>
        <item m="1" x="4947"/>
        <item m="1" x="7995"/>
        <item m="1" x="6017"/>
        <item m="1" x="4165"/>
        <item m="1" x="6897"/>
        <item m="1" x="4810"/>
        <item m="1" x="53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t="default"/>
      </items>
    </pivotField>
    <pivotField axis="axisPage" multipleItemSelectionAllowed="1" showAll="0">
      <items count="10">
        <item x="8"/>
        <item x="7"/>
        <item x="6"/>
        <item x="5"/>
        <item x="4"/>
        <item x="3"/>
        <item x="0"/>
        <item x="2"/>
        <item x="1"/>
        <item t="default"/>
      </items>
    </pivotField>
  </pivotFields>
  <rowFields count="1">
    <field x="18"/>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2">
    <pageField fld="16" hier="-1"/>
    <pageField fld="20" hier="-1"/>
  </pageFields>
  <dataFields count="1">
    <dataField name="Count of state" fld="5" subtotal="count" baseField="18" baseItem="1"/>
  </dataFields>
  <formats count="6">
    <format dxfId="7">
      <pivotArea collapsedLevelsAreSubtotals="1" fieldPosition="0">
        <references count="2">
          <reference field="5" count="1" selected="0">
            <x v="3"/>
          </reference>
          <reference field="18" count="1">
            <x v="4"/>
          </reference>
        </references>
      </pivotArea>
    </format>
    <format dxfId="6">
      <pivotArea collapsedLevelsAreSubtotals="1" fieldPosition="0">
        <references count="2">
          <reference field="5" count="1" selected="0">
            <x v="3"/>
          </reference>
          <reference field="18" count="1">
            <x v="11"/>
          </reference>
        </references>
      </pivotArea>
    </format>
    <format dxfId="5">
      <pivotArea collapsedLevelsAreSubtotals="1" fieldPosition="0">
        <references count="2">
          <reference field="5" count="1" selected="0">
            <x v="1"/>
          </reference>
          <reference field="18" count="1">
            <x v="9"/>
          </reference>
        </references>
      </pivotArea>
    </format>
    <format dxfId="4">
      <pivotArea collapsedLevelsAreSubtotals="1" fieldPosition="0">
        <references count="2">
          <reference field="5" count="1" selected="0">
            <x v="1"/>
          </reference>
          <reference field="18" count="1">
            <x v="5"/>
          </reference>
        </references>
      </pivotArea>
    </format>
    <format dxfId="3">
      <pivotArea collapsedLevelsAreSubtotals="1" fieldPosition="0">
        <references count="2">
          <reference field="5" count="1" selected="0">
            <x v="1"/>
          </reference>
          <reference field="18" count="1">
            <x v="6"/>
          </reference>
        </references>
      </pivotArea>
    </format>
    <format dxfId="2">
      <pivotArea collapsedLevelsAreSubtotals="1" fieldPosition="0">
        <references count="2">
          <reference field="5" count="1" selected="0">
            <x v="1"/>
          </reference>
          <reference field="18" count="1">
            <x v="0"/>
          </reference>
        </references>
      </pivotArea>
    </format>
  </format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dateBetween" evalOrder="-1" id="98" name="Date Created Conversion">
      <autoFilter ref="A1">
        <filterColumn colId="0">
          <customFilters and="1">
            <customFilter operator="greaterThanOrEqual" val="39814"/>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7C642C-ACD7-43E6-8CF4-08D0DDEED224}" name="PivotTable1"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2">
  <location ref="A4:K57" firstHeaderRow="1" firstDataRow="3" firstDataCol="1" rowPageCount="1" colPageCount="1"/>
  <pivotFields count="18">
    <pivotField showAll="0"/>
    <pivotField showAll="0"/>
    <pivotField showAll="0"/>
    <pivotField showAll="0"/>
    <pivotField dataField="1"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164"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1"/>
            </reference>
          </references>
        </pivotArea>
      </autoSortScope>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6"/>
    <field x="17"/>
  </rowFields>
  <rowItems count="51">
    <i>
      <x v="7"/>
    </i>
    <i r="1">
      <x v="11"/>
    </i>
    <i r="1">
      <x v="12"/>
    </i>
    <i r="1">
      <x v="15"/>
    </i>
    <i r="1">
      <x v="32"/>
    </i>
    <i r="1">
      <x v="38"/>
    </i>
    <i r="1">
      <x v="39"/>
    </i>
    <i>
      <x v="8"/>
    </i>
    <i r="1">
      <x v="18"/>
    </i>
    <i r="1">
      <x v="24"/>
    </i>
    <i r="1">
      <x v="33"/>
    </i>
    <i>
      <x/>
    </i>
    <i r="1">
      <x/>
    </i>
    <i r="1">
      <x v="5"/>
    </i>
    <i r="1">
      <x v="6"/>
    </i>
    <i r="1">
      <x v="29"/>
    </i>
    <i r="1">
      <x v="30"/>
    </i>
    <i r="1">
      <x v="35"/>
    </i>
    <i>
      <x v="4"/>
    </i>
    <i r="1">
      <x v="4"/>
    </i>
    <i r="1">
      <x v="7"/>
    </i>
    <i r="1">
      <x v="8"/>
    </i>
    <i r="1">
      <x v="13"/>
    </i>
    <i r="1">
      <x v="14"/>
    </i>
    <i r="1">
      <x v="16"/>
    </i>
    <i r="1">
      <x v="25"/>
    </i>
    <i r="1">
      <x v="28"/>
    </i>
    <i r="1">
      <x v="40"/>
    </i>
    <i>
      <x v="2"/>
    </i>
    <i r="1">
      <x v="17"/>
    </i>
    <i r="1">
      <x v="34"/>
    </i>
    <i r="1">
      <x v="37"/>
    </i>
    <i>
      <x v="5"/>
    </i>
    <i r="1">
      <x v="19"/>
    </i>
    <i r="1">
      <x v="21"/>
    </i>
    <i r="1">
      <x v="22"/>
    </i>
    <i r="1">
      <x v="23"/>
    </i>
    <i>
      <x v="6"/>
    </i>
    <i r="1">
      <x v="1"/>
    </i>
    <i r="1">
      <x v="3"/>
    </i>
    <i r="1">
      <x v="9"/>
    </i>
    <i r="1">
      <x v="20"/>
    </i>
    <i r="1">
      <x v="26"/>
    </i>
    <i r="1">
      <x v="36"/>
    </i>
    <i>
      <x v="1"/>
    </i>
    <i r="1">
      <x v="10"/>
    </i>
    <i r="1">
      <x v="27"/>
    </i>
    <i r="1">
      <x v="31"/>
    </i>
    <i>
      <x v="3"/>
    </i>
    <i r="1">
      <x v="2"/>
    </i>
    <i t="grand">
      <x/>
    </i>
  </rowItems>
  <colFields count="2">
    <field x="5"/>
    <field x="-2"/>
  </colFields>
  <colItems count="10">
    <i>
      <x/>
      <x/>
    </i>
    <i r="1" i="1">
      <x v="1"/>
    </i>
    <i>
      <x v="1"/>
      <x/>
    </i>
    <i r="1" i="1">
      <x v="1"/>
    </i>
    <i>
      <x v="2"/>
      <x/>
    </i>
    <i r="1" i="1">
      <x v="1"/>
    </i>
    <i>
      <x v="3"/>
      <x/>
    </i>
    <i r="1" i="1">
      <x v="1"/>
    </i>
    <i t="grand">
      <x/>
    </i>
    <i t="grand" i="1">
      <x/>
    </i>
  </colItems>
  <pageFields count="1">
    <pageField fld="6" hier="-1"/>
  </pageFields>
  <dataFields count="2">
    <dataField name="Count of state" fld="5" subtotal="count" baseField="0" baseItem="0"/>
    <dataField name="Sum of pledged" fld="4" baseField="16" baseItem="0" numFmtId="3"/>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2">
          <reference field="4294967294" count="1" selected="0">
            <x v="1"/>
          </reference>
          <reference field="5" count="1" selected="0">
            <x v="2"/>
          </reference>
        </references>
      </pivotArea>
    </chartFormat>
    <chartFormat chart="1" format="9" series="1">
      <pivotArea type="data" outline="0" fieldPosition="0">
        <references count="2">
          <reference field="4294967294" count="1" selected="0">
            <x v="1"/>
          </reference>
          <reference field="5" count="1" selected="0">
            <x v="3"/>
          </reference>
        </references>
      </pivotArea>
    </chartFormat>
    <chartFormat chart="1" format="10" series="1">
      <pivotArea type="data" outline="0" fieldPosition="0">
        <references count="2">
          <reference field="4294967294" count="1" selected="0">
            <x v="1"/>
          </reference>
          <reference field="5" count="1" selected="0">
            <x v="0"/>
          </reference>
        </references>
      </pivotArea>
    </chartFormat>
    <chartFormat chart="1" format="11" series="1">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45CA472-280A-4DA8-BCA8-891C24F58E7C}" sourceName="category">
  <pivotTables>
    <pivotTable tabId="4" name="PivotTable3"/>
  </pivotTables>
  <data>
    <tabular pivotCacheId="11947649">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CE07B07-4B22-4AE1-A652-9DFFE9CCB83B}" sourceName="country">
  <pivotTables>
    <pivotTable tabId="2" name="PivotTable1"/>
    <pivotTable tabId="2" name="PivotTable2"/>
  </pivotTables>
  <data>
    <tabular pivotCacheId="1078691510">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11AE7A9-585D-4735-8E1A-06AC422B1B49}" sourceName="country">
  <pivotTables>
    <pivotTable tabId="3" name="PivotTable2"/>
  </pivotTables>
  <data>
    <tabular pivotCacheId="1078691510">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A1C1F49-D6A9-4B5E-973F-6E0926CBD9C1}" sourceName="category">
  <pivotTables>
    <pivotTable tabId="3" name="PivotTable2"/>
  </pivotTables>
  <data>
    <tabular pivotCacheId="1078691510">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D1DE3D2-919B-457F-B80F-5406E21F8DC4}"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3CC622F1-1E0E-40E0-8E19-83F0C935AB5D}" cache="Slicer_country1" caption="country" rowHeight="241300"/>
  <slicer name="category 1" xr10:uid="{6C02B684-D581-42E9-B867-759FF579D42C}" cache="Slicer_category1" caption="category" startItem="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17958C9-BDF4-4ED7-92DE-3C18CE87B5D4}" cache="Slicer_category" caption="category"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2123E6F5-8719-4388-ADE8-5986B44EBBFB}" sourceName="Date Created Conversion">
  <pivotTables>
    <pivotTable tabId="4" name="PivotTable3"/>
  </pivotTables>
  <state minimalRefreshVersion="6" lastRefreshVersion="6" pivotCacheId="11947649" filterType="dateBetween">
    <selection startDate="2009-01-01T00:00:00" endDate="2017-12-31T00:00:00"/>
    <bounds startDate="2009-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xr10:uid="{20402770-D5E8-4418-AA8C-2CCB4BE1B57C}" cache="NativeTimeline_Date_Created_Conversion" caption="Date Created Conversion" level="0" selectionLevel="0" scrollPosition="2009-01-01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5" Type="http://schemas.microsoft.com/office/2011/relationships/timeline" Target="../timelines/timeline1.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21"/>
  <sheetViews>
    <sheetView zoomScale="55" zoomScaleNormal="55" workbookViewId="0"/>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5.85546875" bestFit="1" customWidth="1"/>
    <col min="16" max="16" width="28.5703125" bestFit="1" customWidth="1"/>
    <col min="17" max="17" width="11.7109375" bestFit="1" customWidth="1"/>
    <col min="18" max="18" width="17.28515625" bestFit="1" customWidth="1"/>
    <col min="19" max="20" width="30.5703125" bestFit="1" customWidth="1"/>
    <col min="21" max="21" width="16" bestFit="1" customWidth="1"/>
  </cols>
  <sheetData>
    <row r="1" spans="1:21" x14ac:dyDescent="0.25">
      <c r="A1" s="1" t="s">
        <v>0</v>
      </c>
      <c r="B1" s="2" t="s">
        <v>1</v>
      </c>
      <c r="C1" s="2" t="s">
        <v>4110</v>
      </c>
      <c r="D1" s="1" t="s">
        <v>8216</v>
      </c>
      <c r="E1" s="1" t="s">
        <v>8217</v>
      </c>
      <c r="F1" s="9" t="s">
        <v>8218</v>
      </c>
      <c r="G1" s="1" t="s">
        <v>8223</v>
      </c>
      <c r="H1" s="1" t="s">
        <v>8245</v>
      </c>
      <c r="I1" s="1" t="s">
        <v>8259</v>
      </c>
      <c r="J1" s="1" t="s">
        <v>8260</v>
      </c>
      <c r="K1" s="1" t="s">
        <v>8261</v>
      </c>
      <c r="L1" s="1" t="s">
        <v>8262</v>
      </c>
      <c r="M1" s="1" t="s">
        <v>8263</v>
      </c>
      <c r="N1" s="1" t="s">
        <v>8264</v>
      </c>
      <c r="O1" s="5" t="s">
        <v>8306</v>
      </c>
      <c r="P1" s="9" t="s">
        <v>8307</v>
      </c>
      <c r="Q1" s="9" t="s">
        <v>8308</v>
      </c>
      <c r="R1" s="9" t="s">
        <v>8309</v>
      </c>
      <c r="S1" s="9" t="s">
        <v>8310</v>
      </c>
      <c r="T1" s="9" t="s">
        <v>8311</v>
      </c>
      <c r="U1" s="9" t="s">
        <v>8312</v>
      </c>
    </row>
    <row r="2" spans="1:21" ht="60" x14ac:dyDescent="0.25">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6">
        <f>IF(E2=0,0,E2/L2)</f>
        <v>63.917582417582416</v>
      </c>
      <c r="Q2" t="str">
        <f t="shared" ref="Q2" si="0">LEFT(N2,LEN(N2)-(LEN(N2)-SEARCH("/",N2))-1)</f>
        <v>film &amp; video</v>
      </c>
      <c r="R2" t="str">
        <f>RIGHT(N2,(LEN(N2)-SEARCH("/",N2)))</f>
        <v>television</v>
      </c>
      <c r="S2" s="11">
        <f>VALUE(TEXT(CONCATENATE(YEAR(((J2/60)/60/24)+DATE(1970,1,1)+(-5/24)),"/",MONTH(((J2/60)/60/24)+DATE(1970,1,1)+(-5/24)),"/",DAY(((J2/60)/60/24)+DATE(1970,1,1)+(-5/24))),"YYYY/MM/DD"))</f>
        <v>42176</v>
      </c>
      <c r="T2" s="11">
        <f>((I2/60)/60/24)+DATE(1970,1,1)+(-5/24)</f>
        <v>42207.916666666664</v>
      </c>
      <c r="U2">
        <f>YEAR(((J2/60)/60/24)+DATE(1970,1,1)+(-5/24))</f>
        <v>2015</v>
      </c>
    </row>
    <row r="3" spans="1:21"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1">E3/D3*100</f>
        <v>142.60827250608273</v>
      </c>
      <c r="P3" s="6">
        <f t="shared" ref="P3:P66" si="2">IF(E3=0,0,E3/L3)</f>
        <v>185.48101265822785</v>
      </c>
      <c r="Q3" t="str">
        <f t="shared" ref="Q3:Q66" si="3">LEFT(N3,LEN(N3)-(LEN(N3)-SEARCH("/",N3))-1)</f>
        <v>film &amp; video</v>
      </c>
      <c r="R3" t="str">
        <f t="shared" ref="R3:R66" si="4">RIGHT(N3,(LEN(N3)-SEARCH("/",N3)))</f>
        <v>television</v>
      </c>
      <c r="S3" s="11">
        <f t="shared" ref="S3:S66" si="5">VALUE(TEXT(CONCATENATE(YEAR(((J3/60)/60/24)+DATE(1970,1,1)+(-5/24)),"/",MONTH(((J3/60)/60/24)+DATE(1970,1,1)+(-5/24)),"/",DAY(((J3/60)/60/24)+DATE(1970,1,1)+(-5/24))),"YYYY/MM/DD"))</f>
        <v>42766</v>
      </c>
      <c r="T3" s="11">
        <f t="shared" ref="T3:T66" si="6">((I3/60)/60/24)+DATE(1970,1,1)+(-5/24)</f>
        <v>42796.392164351848</v>
      </c>
      <c r="U3">
        <f t="shared" ref="U3:U66" si="7">YEAR(((J3/60)/60/24)+DATE(1970,1,1)+(-5/24))</f>
        <v>2017</v>
      </c>
    </row>
    <row r="4" spans="1:21"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1"/>
        <v>105</v>
      </c>
      <c r="P4" s="6">
        <f t="shared" si="2"/>
        <v>15</v>
      </c>
      <c r="Q4" t="str">
        <f t="shared" si="3"/>
        <v>film &amp; video</v>
      </c>
      <c r="R4" t="str">
        <f t="shared" si="4"/>
        <v>television</v>
      </c>
      <c r="S4" s="11">
        <f t="shared" si="5"/>
        <v>42405</v>
      </c>
      <c r="T4" s="11">
        <f t="shared" si="6"/>
        <v>42415.494016203702</v>
      </c>
      <c r="U4">
        <f t="shared" si="7"/>
        <v>2016</v>
      </c>
    </row>
    <row r="5" spans="1:21"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1"/>
        <v>103.89999999999999</v>
      </c>
      <c r="P5" s="6">
        <f t="shared" si="2"/>
        <v>69.266666666666666</v>
      </c>
      <c r="Q5" t="str">
        <f t="shared" si="3"/>
        <v>film &amp; video</v>
      </c>
      <c r="R5" t="str">
        <f t="shared" si="4"/>
        <v>television</v>
      </c>
      <c r="S5" s="11">
        <f t="shared" si="5"/>
        <v>41828</v>
      </c>
      <c r="T5" s="11">
        <f t="shared" si="6"/>
        <v>41858.306793981479</v>
      </c>
      <c r="U5">
        <f t="shared" si="7"/>
        <v>2014</v>
      </c>
    </row>
    <row r="6" spans="1:21"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1"/>
        <v>122.99154545454545</v>
      </c>
      <c r="P6" s="6">
        <f t="shared" si="2"/>
        <v>190.55028169014085</v>
      </c>
      <c r="Q6" t="str">
        <f t="shared" si="3"/>
        <v>film &amp; video</v>
      </c>
      <c r="R6" t="str">
        <f t="shared" si="4"/>
        <v>television</v>
      </c>
      <c r="S6" s="11">
        <f t="shared" si="5"/>
        <v>42327</v>
      </c>
      <c r="T6" s="11">
        <f t="shared" si="6"/>
        <v>42357.625914351847</v>
      </c>
      <c r="U6">
        <f t="shared" si="7"/>
        <v>2015</v>
      </c>
    </row>
    <row r="7" spans="1:21"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1"/>
        <v>109.77744436109028</v>
      </c>
      <c r="P7" s="6">
        <f t="shared" si="2"/>
        <v>93.40425531914893</v>
      </c>
      <c r="Q7" t="str">
        <f t="shared" si="3"/>
        <v>film &amp; video</v>
      </c>
      <c r="R7" t="str">
        <f t="shared" si="4"/>
        <v>television</v>
      </c>
      <c r="S7" s="11">
        <f t="shared" si="5"/>
        <v>42563</v>
      </c>
      <c r="T7" s="11">
        <f t="shared" si="6"/>
        <v>42580.024305555555</v>
      </c>
      <c r="U7">
        <f t="shared" si="7"/>
        <v>2016</v>
      </c>
    </row>
    <row r="8" spans="1:21"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1"/>
        <v>106.4875</v>
      </c>
      <c r="P8" s="6">
        <f t="shared" si="2"/>
        <v>146.87931034482759</v>
      </c>
      <c r="Q8" t="str">
        <f t="shared" si="3"/>
        <v>film &amp; video</v>
      </c>
      <c r="R8" t="str">
        <f t="shared" si="4"/>
        <v>television</v>
      </c>
      <c r="S8" s="11">
        <f t="shared" si="5"/>
        <v>41793</v>
      </c>
      <c r="T8" s="11">
        <f t="shared" si="6"/>
        <v>41803.864004629628</v>
      </c>
      <c r="U8">
        <f t="shared" si="7"/>
        <v>2014</v>
      </c>
    </row>
    <row r="9" spans="1:21"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1"/>
        <v>101.22222222222221</v>
      </c>
      <c r="P9" s="6">
        <f t="shared" si="2"/>
        <v>159.82456140350877</v>
      </c>
      <c r="Q9" t="str">
        <f t="shared" si="3"/>
        <v>film &amp; video</v>
      </c>
      <c r="R9" t="str">
        <f t="shared" si="4"/>
        <v>television</v>
      </c>
      <c r="S9" s="11">
        <f t="shared" si="5"/>
        <v>42515</v>
      </c>
      <c r="T9" s="11">
        <f t="shared" si="6"/>
        <v>42555.838738425926</v>
      </c>
      <c r="U9">
        <f t="shared" si="7"/>
        <v>2016</v>
      </c>
    </row>
    <row r="10" spans="1:21"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1"/>
        <v>100.04342857142856</v>
      </c>
      <c r="P10" s="6">
        <f t="shared" si="2"/>
        <v>291.79333333333335</v>
      </c>
      <c r="Q10" t="str">
        <f t="shared" si="3"/>
        <v>film &amp; video</v>
      </c>
      <c r="R10" t="str">
        <f t="shared" si="4"/>
        <v>television</v>
      </c>
      <c r="S10" s="11">
        <f t="shared" si="5"/>
        <v>42468</v>
      </c>
      <c r="T10" s="11">
        <f t="shared" si="6"/>
        <v>42475.666666666664</v>
      </c>
      <c r="U10">
        <f t="shared" si="7"/>
        <v>2016</v>
      </c>
    </row>
    <row r="11" spans="1:21"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1"/>
        <v>125.998</v>
      </c>
      <c r="P11" s="6">
        <f t="shared" si="2"/>
        <v>31.499500000000001</v>
      </c>
      <c r="Q11" t="str">
        <f t="shared" si="3"/>
        <v>film &amp; video</v>
      </c>
      <c r="R11" t="str">
        <f t="shared" si="4"/>
        <v>television</v>
      </c>
      <c r="S11" s="11">
        <f t="shared" si="5"/>
        <v>42446</v>
      </c>
      <c r="T11" s="11">
        <f t="shared" si="6"/>
        <v>42476.895185185182</v>
      </c>
      <c r="U11">
        <f t="shared" si="7"/>
        <v>2016</v>
      </c>
    </row>
    <row r="12" spans="1:21"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1"/>
        <v>100.49999999999999</v>
      </c>
      <c r="P12" s="6">
        <f t="shared" si="2"/>
        <v>158.68421052631578</v>
      </c>
      <c r="Q12" t="str">
        <f t="shared" si="3"/>
        <v>film &amp; video</v>
      </c>
      <c r="R12" t="str">
        <f t="shared" si="4"/>
        <v>television</v>
      </c>
      <c r="S12" s="11">
        <f t="shared" si="5"/>
        <v>41779</v>
      </c>
      <c r="T12" s="11">
        <f t="shared" si="6"/>
        <v>41814.859710648147</v>
      </c>
      <c r="U12">
        <f t="shared" si="7"/>
        <v>2014</v>
      </c>
    </row>
    <row r="13" spans="1:21"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1"/>
        <v>120.5</v>
      </c>
      <c r="P13" s="6">
        <f t="shared" si="2"/>
        <v>80.333333333333329</v>
      </c>
      <c r="Q13" t="str">
        <f t="shared" si="3"/>
        <v>film &amp; video</v>
      </c>
      <c r="R13" t="str">
        <f t="shared" si="4"/>
        <v>television</v>
      </c>
      <c r="S13" s="11">
        <f t="shared" si="5"/>
        <v>42572</v>
      </c>
      <c r="T13" s="11">
        <f t="shared" si="6"/>
        <v>42603.916666666664</v>
      </c>
      <c r="U13">
        <f t="shared" si="7"/>
        <v>2016</v>
      </c>
    </row>
    <row r="14" spans="1:21"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1"/>
        <v>165.29333333333335</v>
      </c>
      <c r="P14" s="6">
        <f t="shared" si="2"/>
        <v>59.961305925030231</v>
      </c>
      <c r="Q14" t="str">
        <f t="shared" si="3"/>
        <v>film &amp; video</v>
      </c>
      <c r="R14" t="str">
        <f t="shared" si="4"/>
        <v>television</v>
      </c>
      <c r="S14" s="11">
        <f t="shared" si="5"/>
        <v>41791</v>
      </c>
      <c r="T14" s="11">
        <f t="shared" si="6"/>
        <v>41835.916666666664</v>
      </c>
      <c r="U14">
        <f t="shared" si="7"/>
        <v>2014</v>
      </c>
    </row>
    <row r="15" spans="1:21"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1"/>
        <v>159.97142857142856</v>
      </c>
      <c r="P15" s="6">
        <f t="shared" si="2"/>
        <v>109.78431372549019</v>
      </c>
      <c r="Q15" t="str">
        <f t="shared" si="3"/>
        <v>film &amp; video</v>
      </c>
      <c r="R15" t="str">
        <f t="shared" si="4"/>
        <v>television</v>
      </c>
      <c r="S15" s="11">
        <f t="shared" si="5"/>
        <v>42508</v>
      </c>
      <c r="T15" s="11">
        <f t="shared" si="6"/>
        <v>42544.643749999996</v>
      </c>
      <c r="U15">
        <f t="shared" si="7"/>
        <v>2016</v>
      </c>
    </row>
    <row r="16" spans="1:21"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1"/>
        <v>100.93333333333334</v>
      </c>
      <c r="P16" s="6">
        <f t="shared" si="2"/>
        <v>147.70731707317074</v>
      </c>
      <c r="Q16" t="str">
        <f t="shared" si="3"/>
        <v>film &amp; video</v>
      </c>
      <c r="R16" t="str">
        <f t="shared" si="4"/>
        <v>television</v>
      </c>
      <c r="S16" s="11">
        <f t="shared" si="5"/>
        <v>41807</v>
      </c>
      <c r="T16" s="11">
        <f t="shared" si="6"/>
        <v>41833.374305555553</v>
      </c>
      <c r="U16">
        <f t="shared" si="7"/>
        <v>2014</v>
      </c>
    </row>
    <row r="17" spans="1:21"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1"/>
        <v>106.60000000000001</v>
      </c>
      <c r="P17" s="6">
        <f t="shared" si="2"/>
        <v>21.755102040816325</v>
      </c>
      <c r="Q17" t="str">
        <f t="shared" si="3"/>
        <v>film &amp; video</v>
      </c>
      <c r="R17" t="str">
        <f t="shared" si="4"/>
        <v>television</v>
      </c>
      <c r="S17" s="11">
        <f t="shared" si="5"/>
        <v>42256</v>
      </c>
      <c r="T17" s="11">
        <f t="shared" si="6"/>
        <v>42274.634722222218</v>
      </c>
      <c r="U17">
        <f t="shared" si="7"/>
        <v>2015</v>
      </c>
    </row>
    <row r="18" spans="1:21"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1"/>
        <v>100.24166666666667</v>
      </c>
      <c r="P18" s="6">
        <f t="shared" si="2"/>
        <v>171.84285714285716</v>
      </c>
      <c r="Q18" t="str">
        <f t="shared" si="3"/>
        <v>film &amp; video</v>
      </c>
      <c r="R18" t="str">
        <f t="shared" si="4"/>
        <v>television</v>
      </c>
      <c r="S18" s="11">
        <f t="shared" si="5"/>
        <v>41760</v>
      </c>
      <c r="T18" s="11">
        <f t="shared" si="6"/>
        <v>41806.020833333328</v>
      </c>
      <c r="U18">
        <f t="shared" si="7"/>
        <v>2014</v>
      </c>
    </row>
    <row r="19" spans="1:21"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1"/>
        <v>100.66666666666666</v>
      </c>
      <c r="P19" s="6">
        <f t="shared" si="2"/>
        <v>41.944444444444443</v>
      </c>
      <c r="Q19" t="str">
        <f t="shared" si="3"/>
        <v>film &amp; video</v>
      </c>
      <c r="R19" t="str">
        <f t="shared" si="4"/>
        <v>television</v>
      </c>
      <c r="S19" s="11">
        <f t="shared" si="5"/>
        <v>41917</v>
      </c>
      <c r="T19" s="11">
        <f t="shared" si="6"/>
        <v>41947.565069444441</v>
      </c>
      <c r="U19">
        <f t="shared" si="7"/>
        <v>2014</v>
      </c>
    </row>
    <row r="20" spans="1:21"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1"/>
        <v>106.32110000000002</v>
      </c>
      <c r="P20" s="6">
        <f t="shared" si="2"/>
        <v>93.264122807017543</v>
      </c>
      <c r="Q20" t="str">
        <f t="shared" si="3"/>
        <v>film &amp; video</v>
      </c>
      <c r="R20" t="str">
        <f t="shared" si="4"/>
        <v>television</v>
      </c>
      <c r="S20" s="11">
        <f t="shared" si="5"/>
        <v>41869</v>
      </c>
      <c r="T20" s="11">
        <f t="shared" si="6"/>
        <v>41899.333981481483</v>
      </c>
      <c r="U20">
        <f t="shared" si="7"/>
        <v>2014</v>
      </c>
    </row>
    <row r="21" spans="1:21"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1"/>
        <v>145.29411764705881</v>
      </c>
      <c r="P21" s="6">
        <f t="shared" si="2"/>
        <v>56.136363636363633</v>
      </c>
      <c r="Q21" t="str">
        <f t="shared" si="3"/>
        <v>film &amp; video</v>
      </c>
      <c r="R21" t="str">
        <f t="shared" si="4"/>
        <v>television</v>
      </c>
      <c r="S21" s="11">
        <f t="shared" si="5"/>
        <v>42175</v>
      </c>
      <c r="T21" s="11">
        <f t="shared" si="6"/>
        <v>42205.608032407406</v>
      </c>
      <c r="U21">
        <f t="shared" si="7"/>
        <v>2015</v>
      </c>
    </row>
    <row r="22" spans="1:21"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1"/>
        <v>100.2</v>
      </c>
      <c r="P22" s="6">
        <f t="shared" si="2"/>
        <v>80.16</v>
      </c>
      <c r="Q22" t="str">
        <f t="shared" si="3"/>
        <v>film &amp; video</v>
      </c>
      <c r="R22" t="str">
        <f t="shared" si="4"/>
        <v>television</v>
      </c>
      <c r="S22" s="11">
        <f t="shared" si="5"/>
        <v>42200</v>
      </c>
      <c r="T22" s="11">
        <f t="shared" si="6"/>
        <v>42260.549907407411</v>
      </c>
      <c r="U22">
        <f t="shared" si="7"/>
        <v>2015</v>
      </c>
    </row>
    <row r="23" spans="1:21"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1"/>
        <v>109.13513513513513</v>
      </c>
      <c r="P23" s="6">
        <f t="shared" si="2"/>
        <v>199.9009900990099</v>
      </c>
      <c r="Q23" t="str">
        <f t="shared" si="3"/>
        <v>film &amp; video</v>
      </c>
      <c r="R23" t="str">
        <f t="shared" si="4"/>
        <v>television</v>
      </c>
      <c r="S23" s="11">
        <f t="shared" si="5"/>
        <v>41878</v>
      </c>
      <c r="T23" s="11">
        <f t="shared" si="6"/>
        <v>41908.418854166666</v>
      </c>
      <c r="U23">
        <f t="shared" si="7"/>
        <v>2014</v>
      </c>
    </row>
    <row r="24" spans="1:21"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1"/>
        <v>117.14285714285715</v>
      </c>
      <c r="P24" s="6">
        <f t="shared" si="2"/>
        <v>51.25</v>
      </c>
      <c r="Q24" t="str">
        <f t="shared" si="3"/>
        <v>film &amp; video</v>
      </c>
      <c r="R24" t="str">
        <f t="shared" si="4"/>
        <v>television</v>
      </c>
      <c r="S24" s="11">
        <f t="shared" si="5"/>
        <v>41989</v>
      </c>
      <c r="T24" s="11">
        <f t="shared" si="6"/>
        <v>42005.124305555553</v>
      </c>
      <c r="U24">
        <f t="shared" si="7"/>
        <v>2014</v>
      </c>
    </row>
    <row r="25" spans="1:21"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1"/>
        <v>118.5</v>
      </c>
      <c r="P25" s="6">
        <f t="shared" si="2"/>
        <v>103.04347826086956</v>
      </c>
      <c r="Q25" t="str">
        <f t="shared" si="3"/>
        <v>film &amp; video</v>
      </c>
      <c r="R25" t="str">
        <f t="shared" si="4"/>
        <v>television</v>
      </c>
      <c r="S25" s="11">
        <f t="shared" si="5"/>
        <v>42097</v>
      </c>
      <c r="T25" s="11">
        <f t="shared" si="6"/>
        <v>42124.430555555555</v>
      </c>
      <c r="U25">
        <f t="shared" si="7"/>
        <v>2015</v>
      </c>
    </row>
    <row r="26" spans="1:21"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1"/>
        <v>108.80768571428572</v>
      </c>
      <c r="P26" s="6">
        <f t="shared" si="2"/>
        <v>66.346149825783982</v>
      </c>
      <c r="Q26" t="str">
        <f t="shared" si="3"/>
        <v>film &amp; video</v>
      </c>
      <c r="R26" t="str">
        <f t="shared" si="4"/>
        <v>television</v>
      </c>
      <c r="S26" s="11">
        <f t="shared" si="5"/>
        <v>42229</v>
      </c>
      <c r="T26" s="11">
        <f t="shared" si="6"/>
        <v>42262.61041666667</v>
      </c>
      <c r="U26">
        <f t="shared" si="7"/>
        <v>2015</v>
      </c>
    </row>
    <row r="27" spans="1:21"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1"/>
        <v>133.33333333333331</v>
      </c>
      <c r="P27" s="6">
        <f t="shared" si="2"/>
        <v>57.142857142857146</v>
      </c>
      <c r="Q27" t="str">
        <f t="shared" si="3"/>
        <v>film &amp; video</v>
      </c>
      <c r="R27" t="str">
        <f t="shared" si="4"/>
        <v>television</v>
      </c>
      <c r="S27" s="11">
        <f t="shared" si="5"/>
        <v>42317</v>
      </c>
      <c r="T27" s="11">
        <f t="shared" si="6"/>
        <v>42377.816678240742</v>
      </c>
      <c r="U27">
        <f t="shared" si="7"/>
        <v>2015</v>
      </c>
    </row>
    <row r="28" spans="1:21"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1"/>
        <v>155.20000000000002</v>
      </c>
      <c r="P28" s="6">
        <f t="shared" si="2"/>
        <v>102.10526315789474</v>
      </c>
      <c r="Q28" t="str">
        <f t="shared" si="3"/>
        <v>film &amp; video</v>
      </c>
      <c r="R28" t="str">
        <f t="shared" si="4"/>
        <v>television</v>
      </c>
      <c r="S28" s="11">
        <f t="shared" si="5"/>
        <v>41828</v>
      </c>
      <c r="T28" s="11">
        <f t="shared" si="6"/>
        <v>41868.307222222218</v>
      </c>
      <c r="U28">
        <f t="shared" si="7"/>
        <v>2014</v>
      </c>
    </row>
    <row r="29" spans="1:21"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1"/>
        <v>111.72500000000001</v>
      </c>
      <c r="P29" s="6">
        <f t="shared" si="2"/>
        <v>148.96666666666667</v>
      </c>
      <c r="Q29" t="str">
        <f t="shared" si="3"/>
        <v>film &amp; video</v>
      </c>
      <c r="R29" t="str">
        <f t="shared" si="4"/>
        <v>television</v>
      </c>
      <c r="S29" s="11">
        <f t="shared" si="5"/>
        <v>41928</v>
      </c>
      <c r="T29" s="11">
        <f t="shared" si="6"/>
        <v>41958.998067129629</v>
      </c>
      <c r="U29">
        <f t="shared" si="7"/>
        <v>2014</v>
      </c>
    </row>
    <row r="30" spans="1:21"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1"/>
        <v>100.35000000000001</v>
      </c>
      <c r="P30" s="6">
        <f t="shared" si="2"/>
        <v>169.6056338028169</v>
      </c>
      <c r="Q30" t="str">
        <f t="shared" si="3"/>
        <v>film &amp; video</v>
      </c>
      <c r="R30" t="str">
        <f t="shared" si="4"/>
        <v>television</v>
      </c>
      <c r="S30" s="11">
        <f t="shared" si="5"/>
        <v>42324</v>
      </c>
      <c r="T30" s="11">
        <f t="shared" si="6"/>
        <v>42354.755601851844</v>
      </c>
      <c r="U30">
        <f t="shared" si="7"/>
        <v>2015</v>
      </c>
    </row>
    <row r="31" spans="1:21"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1"/>
        <v>123.33333333333334</v>
      </c>
      <c r="P31" s="6">
        <f t="shared" si="2"/>
        <v>31.623931623931625</v>
      </c>
      <c r="Q31" t="str">
        <f t="shared" si="3"/>
        <v>film &amp; video</v>
      </c>
      <c r="R31" t="str">
        <f t="shared" si="4"/>
        <v>television</v>
      </c>
      <c r="S31" s="11">
        <f t="shared" si="5"/>
        <v>41812</v>
      </c>
      <c r="T31" s="11">
        <f t="shared" si="6"/>
        <v>41842.464907407404</v>
      </c>
      <c r="U31">
        <f t="shared" si="7"/>
        <v>2014</v>
      </c>
    </row>
    <row r="32" spans="1:21"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1"/>
        <v>101.29975</v>
      </c>
      <c r="P32" s="6">
        <f t="shared" si="2"/>
        <v>76.45264150943396</v>
      </c>
      <c r="Q32" t="str">
        <f t="shared" si="3"/>
        <v>film &amp; video</v>
      </c>
      <c r="R32" t="str">
        <f t="shared" si="4"/>
        <v>television</v>
      </c>
      <c r="S32" s="11">
        <f t="shared" si="5"/>
        <v>41842</v>
      </c>
      <c r="T32" s="11">
        <f t="shared" si="6"/>
        <v>41872.084664351853</v>
      </c>
      <c r="U32">
        <f t="shared" si="7"/>
        <v>2014</v>
      </c>
    </row>
    <row r="33" spans="1:21"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1"/>
        <v>100</v>
      </c>
      <c r="P33" s="6">
        <f t="shared" si="2"/>
        <v>13</v>
      </c>
      <c r="Q33" t="str">
        <f t="shared" si="3"/>
        <v>film &amp; video</v>
      </c>
      <c r="R33" t="str">
        <f t="shared" si="4"/>
        <v>television</v>
      </c>
      <c r="S33" s="11">
        <f t="shared" si="5"/>
        <v>42376</v>
      </c>
      <c r="T33" s="11">
        <f t="shared" si="6"/>
        <v>42394.583726851844</v>
      </c>
      <c r="U33">
        <f t="shared" si="7"/>
        <v>2016</v>
      </c>
    </row>
    <row r="34" spans="1:21"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1"/>
        <v>100.24604569420035</v>
      </c>
      <c r="P34" s="6">
        <f t="shared" si="2"/>
        <v>320.44943820224717</v>
      </c>
      <c r="Q34" t="str">
        <f t="shared" si="3"/>
        <v>film &amp; video</v>
      </c>
      <c r="R34" t="str">
        <f t="shared" si="4"/>
        <v>television</v>
      </c>
      <c r="S34" s="11">
        <f t="shared" si="5"/>
        <v>42461</v>
      </c>
      <c r="T34" s="11">
        <f t="shared" si="6"/>
        <v>42502.957638888889</v>
      </c>
      <c r="U34">
        <f t="shared" si="7"/>
        <v>2016</v>
      </c>
    </row>
    <row r="35" spans="1:21"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1"/>
        <v>102.0952380952381</v>
      </c>
      <c r="P35" s="6">
        <f t="shared" si="2"/>
        <v>83.75</v>
      </c>
      <c r="Q35" t="str">
        <f t="shared" si="3"/>
        <v>film &amp; video</v>
      </c>
      <c r="R35" t="str">
        <f t="shared" si="4"/>
        <v>television</v>
      </c>
      <c r="S35" s="11">
        <f t="shared" si="5"/>
        <v>42286</v>
      </c>
      <c r="T35" s="11">
        <f t="shared" si="6"/>
        <v>42316.49422453704</v>
      </c>
      <c r="U35">
        <f t="shared" si="7"/>
        <v>2015</v>
      </c>
    </row>
    <row r="36" spans="1:21"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1"/>
        <v>130.46153846153845</v>
      </c>
      <c r="P36" s="6">
        <f t="shared" si="2"/>
        <v>49.882352941176471</v>
      </c>
      <c r="Q36" t="str">
        <f t="shared" si="3"/>
        <v>film &amp; video</v>
      </c>
      <c r="R36" t="str">
        <f t="shared" si="4"/>
        <v>television</v>
      </c>
      <c r="S36" s="11">
        <f t="shared" si="5"/>
        <v>41841</v>
      </c>
      <c r="T36" s="11">
        <f t="shared" si="6"/>
        <v>41856.113437499997</v>
      </c>
      <c r="U36">
        <f t="shared" si="7"/>
        <v>2014</v>
      </c>
    </row>
    <row r="37" spans="1:21"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1"/>
        <v>166.5</v>
      </c>
      <c r="P37" s="6">
        <f t="shared" si="2"/>
        <v>59.464285714285715</v>
      </c>
      <c r="Q37" t="str">
        <f t="shared" si="3"/>
        <v>film &amp; video</v>
      </c>
      <c r="R37" t="str">
        <f t="shared" si="4"/>
        <v>television</v>
      </c>
      <c r="S37" s="11">
        <f t="shared" si="5"/>
        <v>42098</v>
      </c>
      <c r="T37" s="11">
        <f t="shared" si="6"/>
        <v>42121.791666666664</v>
      </c>
      <c r="U37">
        <f t="shared" si="7"/>
        <v>2015</v>
      </c>
    </row>
    <row r="38" spans="1:21"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1"/>
        <v>142.15</v>
      </c>
      <c r="P38" s="6">
        <f t="shared" si="2"/>
        <v>193.84090909090909</v>
      </c>
      <c r="Q38" t="str">
        <f t="shared" si="3"/>
        <v>film &amp; video</v>
      </c>
      <c r="R38" t="str">
        <f t="shared" si="4"/>
        <v>television</v>
      </c>
      <c r="S38" s="11">
        <f t="shared" si="5"/>
        <v>42068</v>
      </c>
      <c r="T38" s="11">
        <f t="shared" si="6"/>
        <v>42098.05700231481</v>
      </c>
      <c r="U38">
        <f t="shared" si="7"/>
        <v>2015</v>
      </c>
    </row>
    <row r="39" spans="1:21"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1"/>
        <v>183.44090909090909</v>
      </c>
      <c r="P39" s="6">
        <f t="shared" si="2"/>
        <v>159.51383399209487</v>
      </c>
      <c r="Q39" t="str">
        <f t="shared" si="3"/>
        <v>film &amp; video</v>
      </c>
      <c r="R39" t="str">
        <f t="shared" si="4"/>
        <v>television</v>
      </c>
      <c r="S39" s="11">
        <f t="shared" si="5"/>
        <v>42032</v>
      </c>
      <c r="T39" s="11">
        <f t="shared" si="6"/>
        <v>42062.484710648147</v>
      </c>
      <c r="U39">
        <f t="shared" si="7"/>
        <v>2015</v>
      </c>
    </row>
    <row r="40" spans="1:21"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1"/>
        <v>110.04</v>
      </c>
      <c r="P40" s="6">
        <f t="shared" si="2"/>
        <v>41.68181818181818</v>
      </c>
      <c r="Q40" t="str">
        <f t="shared" si="3"/>
        <v>film &amp; video</v>
      </c>
      <c r="R40" t="str">
        <f t="shared" si="4"/>
        <v>television</v>
      </c>
      <c r="S40" s="11">
        <f t="shared" si="5"/>
        <v>41374</v>
      </c>
      <c r="T40" s="11">
        <f t="shared" si="6"/>
        <v>41404.848888888882</v>
      </c>
      <c r="U40">
        <f t="shared" si="7"/>
        <v>2013</v>
      </c>
    </row>
    <row r="41" spans="1:21"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1"/>
        <v>130.98000000000002</v>
      </c>
      <c r="P41" s="6">
        <f t="shared" si="2"/>
        <v>150.89861751152074</v>
      </c>
      <c r="Q41" t="str">
        <f t="shared" si="3"/>
        <v>film &amp; video</v>
      </c>
      <c r="R41" t="str">
        <f t="shared" si="4"/>
        <v>television</v>
      </c>
      <c r="S41" s="11">
        <f t="shared" si="5"/>
        <v>41753</v>
      </c>
      <c r="T41" s="11">
        <f t="shared" si="6"/>
        <v>41784.749305555553</v>
      </c>
      <c r="U41">
        <f t="shared" si="7"/>
        <v>2014</v>
      </c>
    </row>
    <row r="42" spans="1:21"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1"/>
        <v>101.35000000000001</v>
      </c>
      <c r="P42" s="6">
        <f t="shared" si="2"/>
        <v>126.6875</v>
      </c>
      <c r="Q42" t="str">
        <f t="shared" si="3"/>
        <v>film &amp; video</v>
      </c>
      <c r="R42" t="str">
        <f t="shared" si="4"/>
        <v>television</v>
      </c>
      <c r="S42" s="11">
        <f t="shared" si="5"/>
        <v>41789</v>
      </c>
      <c r="T42" s="11">
        <f t="shared" si="6"/>
        <v>41808.958333333328</v>
      </c>
      <c r="U42">
        <f t="shared" si="7"/>
        <v>2014</v>
      </c>
    </row>
    <row r="43" spans="1:21"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1"/>
        <v>100</v>
      </c>
      <c r="P43" s="6">
        <f t="shared" si="2"/>
        <v>105.26315789473684</v>
      </c>
      <c r="Q43" t="str">
        <f t="shared" si="3"/>
        <v>film &amp; video</v>
      </c>
      <c r="R43" t="str">
        <f t="shared" si="4"/>
        <v>television</v>
      </c>
      <c r="S43" s="11">
        <f t="shared" si="5"/>
        <v>41887</v>
      </c>
      <c r="T43" s="11">
        <f t="shared" si="6"/>
        <v>41917.360578703701</v>
      </c>
      <c r="U43">
        <f t="shared" si="7"/>
        <v>2014</v>
      </c>
    </row>
    <row r="44" spans="1:21"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1"/>
        <v>141.85714285714286</v>
      </c>
      <c r="P44" s="6">
        <f t="shared" si="2"/>
        <v>117.51479289940828</v>
      </c>
      <c r="Q44" t="str">
        <f t="shared" si="3"/>
        <v>film &amp; video</v>
      </c>
      <c r="R44" t="str">
        <f t="shared" si="4"/>
        <v>television</v>
      </c>
      <c r="S44" s="11">
        <f t="shared" si="5"/>
        <v>41971</v>
      </c>
      <c r="T44" s="11">
        <f t="shared" si="6"/>
        <v>42001.430856481478</v>
      </c>
      <c r="U44">
        <f t="shared" si="7"/>
        <v>2014</v>
      </c>
    </row>
    <row r="45" spans="1:21"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1"/>
        <v>308.65999999999997</v>
      </c>
      <c r="P45" s="6">
        <f t="shared" si="2"/>
        <v>117.36121673003802</v>
      </c>
      <c r="Q45" t="str">
        <f t="shared" si="3"/>
        <v>film &amp; video</v>
      </c>
      <c r="R45" t="str">
        <f t="shared" si="4"/>
        <v>television</v>
      </c>
      <c r="S45" s="11">
        <f t="shared" si="5"/>
        <v>41802</v>
      </c>
      <c r="T45" s="11">
        <f t="shared" si="6"/>
        <v>41832.791666666664</v>
      </c>
      <c r="U45">
        <f t="shared" si="7"/>
        <v>2014</v>
      </c>
    </row>
    <row r="46" spans="1:21"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1"/>
        <v>100</v>
      </c>
      <c r="P46" s="6">
        <f t="shared" si="2"/>
        <v>133.33333333333334</v>
      </c>
      <c r="Q46" t="str">
        <f t="shared" si="3"/>
        <v>film &amp; video</v>
      </c>
      <c r="R46" t="str">
        <f t="shared" si="4"/>
        <v>television</v>
      </c>
      <c r="S46" s="11">
        <f t="shared" si="5"/>
        <v>41873</v>
      </c>
      <c r="T46" s="11">
        <f t="shared" si="6"/>
        <v>41918.890474537038</v>
      </c>
      <c r="U46">
        <f t="shared" si="7"/>
        <v>2014</v>
      </c>
    </row>
    <row r="47" spans="1:21"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1"/>
        <v>120</v>
      </c>
      <c r="P47" s="6">
        <f t="shared" si="2"/>
        <v>98.360655737704917</v>
      </c>
      <c r="Q47" t="str">
        <f t="shared" si="3"/>
        <v>film &amp; video</v>
      </c>
      <c r="R47" t="str">
        <f t="shared" si="4"/>
        <v>television</v>
      </c>
      <c r="S47" s="11">
        <f t="shared" si="5"/>
        <v>42457</v>
      </c>
      <c r="T47" s="11">
        <f t="shared" si="6"/>
        <v>42487.415590277778</v>
      </c>
      <c r="U47">
        <f t="shared" si="7"/>
        <v>2016</v>
      </c>
    </row>
    <row r="48" spans="1:21"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1"/>
        <v>104.16666666666667</v>
      </c>
      <c r="P48" s="6">
        <f t="shared" si="2"/>
        <v>194.44444444444446</v>
      </c>
      <c r="Q48" t="str">
        <f t="shared" si="3"/>
        <v>film &amp; video</v>
      </c>
      <c r="R48" t="str">
        <f t="shared" si="4"/>
        <v>television</v>
      </c>
      <c r="S48" s="11">
        <f t="shared" si="5"/>
        <v>42323</v>
      </c>
      <c r="T48" s="11">
        <f t="shared" si="6"/>
        <v>42353.756643518522</v>
      </c>
      <c r="U48">
        <f t="shared" si="7"/>
        <v>2015</v>
      </c>
    </row>
    <row r="49" spans="1:21"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1"/>
        <v>107.61100000000002</v>
      </c>
      <c r="P49" s="6">
        <f t="shared" si="2"/>
        <v>76.865000000000009</v>
      </c>
      <c r="Q49" t="str">
        <f t="shared" si="3"/>
        <v>film &amp; video</v>
      </c>
      <c r="R49" t="str">
        <f t="shared" si="4"/>
        <v>television</v>
      </c>
      <c r="S49" s="11">
        <f t="shared" si="5"/>
        <v>41932</v>
      </c>
      <c r="T49" s="11">
        <f t="shared" si="6"/>
        <v>41992.652858796289</v>
      </c>
      <c r="U49">
        <f t="shared" si="7"/>
        <v>2014</v>
      </c>
    </row>
    <row r="50" spans="1:21"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1"/>
        <v>107.94999999999999</v>
      </c>
      <c r="P50" s="6">
        <f t="shared" si="2"/>
        <v>56.815789473684212</v>
      </c>
      <c r="Q50" t="str">
        <f t="shared" si="3"/>
        <v>film &amp; video</v>
      </c>
      <c r="R50" t="str">
        <f t="shared" si="4"/>
        <v>television</v>
      </c>
      <c r="S50" s="11">
        <f t="shared" si="5"/>
        <v>42033</v>
      </c>
      <c r="T50" s="11">
        <f t="shared" si="6"/>
        <v>42064.291666666664</v>
      </c>
      <c r="U50">
        <f t="shared" si="7"/>
        <v>2015</v>
      </c>
    </row>
    <row r="51" spans="1:21"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1"/>
        <v>100</v>
      </c>
      <c r="P51" s="6">
        <f t="shared" si="2"/>
        <v>137.93103448275863</v>
      </c>
      <c r="Q51" t="str">
        <f t="shared" si="3"/>
        <v>film &amp; video</v>
      </c>
      <c r="R51" t="str">
        <f t="shared" si="4"/>
        <v>television</v>
      </c>
      <c r="S51" s="11">
        <f t="shared" si="5"/>
        <v>42270</v>
      </c>
      <c r="T51" s="11">
        <f t="shared" si="6"/>
        <v>42300.968113425923</v>
      </c>
      <c r="U51">
        <f t="shared" si="7"/>
        <v>2015</v>
      </c>
    </row>
    <row r="52" spans="1:21"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1"/>
        <v>100</v>
      </c>
      <c r="P52" s="6">
        <f t="shared" si="2"/>
        <v>27.272727272727273</v>
      </c>
      <c r="Q52" t="str">
        <f t="shared" si="3"/>
        <v>film &amp; video</v>
      </c>
      <c r="R52" t="str">
        <f t="shared" si="4"/>
        <v>television</v>
      </c>
      <c r="S52" s="11">
        <f t="shared" si="5"/>
        <v>41995</v>
      </c>
      <c r="T52" s="11">
        <f t="shared" si="6"/>
        <v>42034.499999999993</v>
      </c>
      <c r="U52">
        <f t="shared" si="7"/>
        <v>2014</v>
      </c>
    </row>
    <row r="53" spans="1:21"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1"/>
        <v>128.0181818181818</v>
      </c>
      <c r="P53" s="6">
        <f t="shared" si="2"/>
        <v>118.33613445378151</v>
      </c>
      <c r="Q53" t="str">
        <f t="shared" si="3"/>
        <v>film &amp; video</v>
      </c>
      <c r="R53" t="str">
        <f t="shared" si="4"/>
        <v>television</v>
      </c>
      <c r="S53" s="11">
        <f t="shared" si="5"/>
        <v>42196</v>
      </c>
      <c r="T53" s="11">
        <f t="shared" si="6"/>
        <v>42226.720335648148</v>
      </c>
      <c r="U53">
        <f t="shared" si="7"/>
        <v>2015</v>
      </c>
    </row>
    <row r="54" spans="1:21"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1"/>
        <v>116.21</v>
      </c>
      <c r="P54" s="6">
        <f t="shared" si="2"/>
        <v>223.48076923076923</v>
      </c>
      <c r="Q54" t="str">
        <f t="shared" si="3"/>
        <v>film &amp; video</v>
      </c>
      <c r="R54" t="str">
        <f t="shared" si="4"/>
        <v>television</v>
      </c>
      <c r="S54" s="11">
        <f t="shared" si="5"/>
        <v>41807</v>
      </c>
      <c r="T54" s="11">
        <f t="shared" si="6"/>
        <v>41837.493587962963</v>
      </c>
      <c r="U54">
        <f t="shared" si="7"/>
        <v>2014</v>
      </c>
    </row>
    <row r="55" spans="1:21"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1"/>
        <v>109.63333333333334</v>
      </c>
      <c r="P55" s="6">
        <f t="shared" si="2"/>
        <v>28.111111111111111</v>
      </c>
      <c r="Q55" t="str">
        <f t="shared" si="3"/>
        <v>film &amp; video</v>
      </c>
      <c r="R55" t="str">
        <f t="shared" si="4"/>
        <v>television</v>
      </c>
      <c r="S55" s="11">
        <f t="shared" si="5"/>
        <v>41719</v>
      </c>
      <c r="T55" s="11">
        <f t="shared" si="6"/>
        <v>41733.708333333328</v>
      </c>
      <c r="U55">
        <f t="shared" si="7"/>
        <v>2014</v>
      </c>
    </row>
    <row r="56" spans="1:21"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1"/>
        <v>101</v>
      </c>
      <c r="P56" s="6">
        <f t="shared" si="2"/>
        <v>194.23076923076923</v>
      </c>
      <c r="Q56" t="str">
        <f t="shared" si="3"/>
        <v>film &amp; video</v>
      </c>
      <c r="R56" t="str">
        <f t="shared" si="4"/>
        <v>television</v>
      </c>
      <c r="S56" s="11">
        <f t="shared" si="5"/>
        <v>42333</v>
      </c>
      <c r="T56" s="11">
        <f t="shared" si="6"/>
        <v>42363.504872685182</v>
      </c>
      <c r="U56">
        <f t="shared" si="7"/>
        <v>2015</v>
      </c>
    </row>
    <row r="57" spans="1:21"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1"/>
        <v>128.95348837209301</v>
      </c>
      <c r="P57" s="6">
        <f t="shared" si="2"/>
        <v>128.95348837209303</v>
      </c>
      <c r="Q57" t="str">
        <f t="shared" si="3"/>
        <v>film &amp; video</v>
      </c>
      <c r="R57" t="str">
        <f t="shared" si="4"/>
        <v>television</v>
      </c>
      <c r="S57" s="11">
        <f t="shared" si="5"/>
        <v>42496</v>
      </c>
      <c r="T57" s="11">
        <f t="shared" si="6"/>
        <v>42517.760601851849</v>
      </c>
      <c r="U57">
        <f t="shared" si="7"/>
        <v>2016</v>
      </c>
    </row>
    <row r="58" spans="1:21"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1"/>
        <v>107.26249999999999</v>
      </c>
      <c r="P58" s="6">
        <f t="shared" si="2"/>
        <v>49.316091954022987</v>
      </c>
      <c r="Q58" t="str">
        <f t="shared" si="3"/>
        <v>film &amp; video</v>
      </c>
      <c r="R58" t="str">
        <f t="shared" si="4"/>
        <v>television</v>
      </c>
      <c r="S58" s="11">
        <f t="shared" si="5"/>
        <v>42149</v>
      </c>
      <c r="T58" s="11">
        <f t="shared" si="6"/>
        <v>42163.458333333336</v>
      </c>
      <c r="U58">
        <f t="shared" si="7"/>
        <v>2015</v>
      </c>
    </row>
    <row r="59" spans="1:21"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1"/>
        <v>101.89999999999999</v>
      </c>
      <c r="P59" s="6">
        <f t="shared" si="2"/>
        <v>221.52173913043478</v>
      </c>
      <c r="Q59" t="str">
        <f t="shared" si="3"/>
        <v>film &amp; video</v>
      </c>
      <c r="R59" t="str">
        <f t="shared" si="4"/>
        <v>television</v>
      </c>
      <c r="S59" s="11">
        <f t="shared" si="5"/>
        <v>42089</v>
      </c>
      <c r="T59" s="11">
        <f t="shared" si="6"/>
        <v>42119.624560185184</v>
      </c>
      <c r="U59">
        <f t="shared" si="7"/>
        <v>2015</v>
      </c>
    </row>
    <row r="60" spans="1:21"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1"/>
        <v>102.91</v>
      </c>
      <c r="P60" s="6">
        <f t="shared" si="2"/>
        <v>137.21333333333334</v>
      </c>
      <c r="Q60" t="str">
        <f t="shared" si="3"/>
        <v>film &amp; video</v>
      </c>
      <c r="R60" t="str">
        <f t="shared" si="4"/>
        <v>television</v>
      </c>
      <c r="S60" s="11">
        <f t="shared" si="5"/>
        <v>41932</v>
      </c>
      <c r="T60" s="11">
        <f t="shared" si="6"/>
        <v>41962.578379629624</v>
      </c>
      <c r="U60">
        <f t="shared" si="7"/>
        <v>2014</v>
      </c>
    </row>
    <row r="61" spans="1:21"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1"/>
        <v>100.12570000000001</v>
      </c>
      <c r="P61" s="6">
        <f t="shared" si="2"/>
        <v>606.82242424242418</v>
      </c>
      <c r="Q61" t="str">
        <f t="shared" si="3"/>
        <v>film &amp; video</v>
      </c>
      <c r="R61" t="str">
        <f t="shared" si="4"/>
        <v>television</v>
      </c>
      <c r="S61" s="11">
        <f t="shared" si="5"/>
        <v>42230</v>
      </c>
      <c r="T61" s="11">
        <f t="shared" si="6"/>
        <v>42261.666666666664</v>
      </c>
      <c r="U61">
        <f t="shared" si="7"/>
        <v>2015</v>
      </c>
    </row>
    <row r="62" spans="1:21"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1"/>
        <v>103.29622222222221</v>
      </c>
      <c r="P62" s="6">
        <f t="shared" si="2"/>
        <v>43.040092592592593</v>
      </c>
      <c r="Q62" t="str">
        <f t="shared" si="3"/>
        <v>film &amp; video</v>
      </c>
      <c r="R62" t="str">
        <f t="shared" si="4"/>
        <v>shorts</v>
      </c>
      <c r="S62" s="11">
        <f t="shared" si="5"/>
        <v>41701</v>
      </c>
      <c r="T62" s="11">
        <f t="shared" si="6"/>
        <v>41720.791666666664</v>
      </c>
      <c r="U62">
        <f t="shared" si="7"/>
        <v>2014</v>
      </c>
    </row>
    <row r="63" spans="1:21"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1"/>
        <v>148.30000000000001</v>
      </c>
      <c r="P63" s="6">
        <f t="shared" si="2"/>
        <v>322.39130434782606</v>
      </c>
      <c r="Q63" t="str">
        <f t="shared" si="3"/>
        <v>film &amp; video</v>
      </c>
      <c r="R63" t="str">
        <f t="shared" si="4"/>
        <v>shorts</v>
      </c>
      <c r="S63" s="11">
        <f t="shared" si="5"/>
        <v>41409</v>
      </c>
      <c r="T63" s="11">
        <f t="shared" si="6"/>
        <v>41431.605983796297</v>
      </c>
      <c r="U63">
        <f t="shared" si="7"/>
        <v>2013</v>
      </c>
    </row>
    <row r="64" spans="1:21"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1"/>
        <v>154.73333333333332</v>
      </c>
      <c r="P64" s="6">
        <f t="shared" si="2"/>
        <v>96.708333333333329</v>
      </c>
      <c r="Q64" t="str">
        <f t="shared" si="3"/>
        <v>film &amp; video</v>
      </c>
      <c r="R64" t="str">
        <f t="shared" si="4"/>
        <v>shorts</v>
      </c>
      <c r="S64" s="11">
        <f t="shared" si="5"/>
        <v>41311</v>
      </c>
      <c r="T64" s="11">
        <f t="shared" si="6"/>
        <v>41336.591180555552</v>
      </c>
      <c r="U64">
        <f t="shared" si="7"/>
        <v>2013</v>
      </c>
    </row>
    <row r="65" spans="1:21"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1"/>
        <v>113.51849999999999</v>
      </c>
      <c r="P65" s="6">
        <f t="shared" si="2"/>
        <v>35.474531249999998</v>
      </c>
      <c r="Q65" t="str">
        <f t="shared" si="3"/>
        <v>film &amp; video</v>
      </c>
      <c r="R65" t="str">
        <f t="shared" si="4"/>
        <v>shorts</v>
      </c>
      <c r="S65" s="11">
        <f t="shared" si="5"/>
        <v>41612</v>
      </c>
      <c r="T65" s="11">
        <f t="shared" si="6"/>
        <v>41635.999305555553</v>
      </c>
      <c r="U65">
        <f t="shared" si="7"/>
        <v>2013</v>
      </c>
    </row>
    <row r="66" spans="1:21"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1"/>
        <v>173.33333333333334</v>
      </c>
      <c r="P66" s="6">
        <f t="shared" si="2"/>
        <v>86.666666666666671</v>
      </c>
      <c r="Q66" t="str">
        <f t="shared" si="3"/>
        <v>film &amp; video</v>
      </c>
      <c r="R66" t="str">
        <f t="shared" si="4"/>
        <v>shorts</v>
      </c>
      <c r="S66" s="11">
        <f t="shared" si="5"/>
        <v>41432</v>
      </c>
      <c r="T66" s="11">
        <f t="shared" si="6"/>
        <v>41462.809965277775</v>
      </c>
      <c r="U66">
        <f t="shared" si="7"/>
        <v>2013</v>
      </c>
    </row>
    <row r="67" spans="1:21"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8">E67/D67*100</f>
        <v>107.52857142857141</v>
      </c>
      <c r="P67" s="6">
        <f t="shared" ref="P67:P130" si="9">IF(E67=0,0,E67/L67)</f>
        <v>132.05263157894737</v>
      </c>
      <c r="Q67" t="str">
        <f t="shared" ref="Q67:Q130" si="10">LEFT(N67,LEN(N67)-(LEN(N67)-SEARCH("/",N67))-1)</f>
        <v>film &amp; video</v>
      </c>
      <c r="R67" t="str">
        <f t="shared" ref="R67:R130" si="11">RIGHT(N67,(LEN(N67)-SEARCH("/",N67)))</f>
        <v>shorts</v>
      </c>
      <c r="S67" s="11">
        <f t="shared" ref="S67:S130" si="12">VALUE(TEXT(CONCATENATE(YEAR(((J67/60)/60/24)+DATE(1970,1,1)+(-5/24)),"/",MONTH(((J67/60)/60/24)+DATE(1970,1,1)+(-5/24)),"/",DAY(((J67/60)/60/24)+DATE(1970,1,1)+(-5/24))),"YYYY/MM/DD"))</f>
        <v>41835</v>
      </c>
      <c r="T67" s="11">
        <f t="shared" ref="T67:T130" si="13">((I67/60)/60/24)+DATE(1970,1,1)+(-5/24)</f>
        <v>41862.040972222218</v>
      </c>
      <c r="U67">
        <f t="shared" ref="U67:U130" si="14">YEAR(((J67/60)/60/24)+DATE(1970,1,1)+(-5/24))</f>
        <v>2014</v>
      </c>
    </row>
    <row r="68" spans="1:21"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8"/>
        <v>118.6</v>
      </c>
      <c r="P68" s="6">
        <f t="shared" si="9"/>
        <v>91.230769230769226</v>
      </c>
      <c r="Q68" t="str">
        <f t="shared" si="10"/>
        <v>film &amp; video</v>
      </c>
      <c r="R68" t="str">
        <f t="shared" si="11"/>
        <v>shorts</v>
      </c>
      <c r="S68" s="11">
        <f t="shared" si="12"/>
        <v>42539</v>
      </c>
      <c r="T68" s="11">
        <f t="shared" si="13"/>
        <v>42569.641435185178</v>
      </c>
      <c r="U68">
        <f t="shared" si="14"/>
        <v>2016</v>
      </c>
    </row>
    <row r="69" spans="1:21"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8"/>
        <v>116.25000000000001</v>
      </c>
      <c r="P69" s="6">
        <f t="shared" si="9"/>
        <v>116.25</v>
      </c>
      <c r="Q69" t="str">
        <f t="shared" si="10"/>
        <v>film &amp; video</v>
      </c>
      <c r="R69" t="str">
        <f t="shared" si="11"/>
        <v>shorts</v>
      </c>
      <c r="S69" s="11">
        <f t="shared" si="12"/>
        <v>41075</v>
      </c>
      <c r="T69" s="11">
        <f t="shared" si="13"/>
        <v>41105.375046296293</v>
      </c>
      <c r="U69">
        <f t="shared" si="14"/>
        <v>2012</v>
      </c>
    </row>
    <row r="70" spans="1:21"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8"/>
        <v>127.16666666666667</v>
      </c>
      <c r="P70" s="6">
        <f t="shared" si="9"/>
        <v>21.194444444444443</v>
      </c>
      <c r="Q70" t="str">
        <f t="shared" si="10"/>
        <v>film &amp; video</v>
      </c>
      <c r="R70" t="str">
        <f t="shared" si="11"/>
        <v>shorts</v>
      </c>
      <c r="S70" s="11">
        <f t="shared" si="12"/>
        <v>41663</v>
      </c>
      <c r="T70" s="11">
        <f t="shared" si="13"/>
        <v>41693.36100694444</v>
      </c>
      <c r="U70">
        <f t="shared" si="14"/>
        <v>2014</v>
      </c>
    </row>
    <row r="71" spans="1:21"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8"/>
        <v>110.9423</v>
      </c>
      <c r="P71" s="6">
        <f t="shared" si="9"/>
        <v>62.327134831460668</v>
      </c>
      <c r="Q71" t="str">
        <f t="shared" si="10"/>
        <v>film &amp; video</v>
      </c>
      <c r="R71" t="str">
        <f t="shared" si="11"/>
        <v>shorts</v>
      </c>
      <c r="S71" s="11">
        <f t="shared" si="12"/>
        <v>40785</v>
      </c>
      <c r="T71" s="11">
        <f t="shared" si="13"/>
        <v>40818.082638888889</v>
      </c>
      <c r="U71">
        <f t="shared" si="14"/>
        <v>2011</v>
      </c>
    </row>
    <row r="72" spans="1:21"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8"/>
        <v>127.2</v>
      </c>
      <c r="P72" s="6">
        <f t="shared" si="9"/>
        <v>37.411764705882355</v>
      </c>
      <c r="Q72" t="str">
        <f t="shared" si="10"/>
        <v>film &amp; video</v>
      </c>
      <c r="R72" t="str">
        <f t="shared" si="11"/>
        <v>shorts</v>
      </c>
      <c r="S72" s="11">
        <f t="shared" si="12"/>
        <v>40730</v>
      </c>
      <c r="T72" s="11">
        <f t="shared" si="13"/>
        <v>40790.688020833331</v>
      </c>
      <c r="U72">
        <f t="shared" si="14"/>
        <v>2011</v>
      </c>
    </row>
    <row r="73" spans="1:21"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8"/>
        <v>123.94444444444443</v>
      </c>
      <c r="P73" s="6">
        <f t="shared" si="9"/>
        <v>69.71875</v>
      </c>
      <c r="Q73" t="str">
        <f t="shared" si="10"/>
        <v>film &amp; video</v>
      </c>
      <c r="R73" t="str">
        <f t="shared" si="11"/>
        <v>shorts</v>
      </c>
      <c r="S73" s="11">
        <f t="shared" si="12"/>
        <v>40997</v>
      </c>
      <c r="T73" s="11">
        <f t="shared" si="13"/>
        <v>41057.063159722216</v>
      </c>
      <c r="U73">
        <f t="shared" si="14"/>
        <v>2012</v>
      </c>
    </row>
    <row r="74" spans="1:21"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8"/>
        <v>108.40909090909091</v>
      </c>
      <c r="P74" s="6">
        <f t="shared" si="9"/>
        <v>58.170731707317074</v>
      </c>
      <c r="Q74" t="str">
        <f t="shared" si="10"/>
        <v>film &amp; video</v>
      </c>
      <c r="R74" t="str">
        <f t="shared" si="11"/>
        <v>shorts</v>
      </c>
      <c r="S74" s="11">
        <f t="shared" si="12"/>
        <v>41207</v>
      </c>
      <c r="T74" s="11">
        <f t="shared" si="13"/>
        <v>41227.791666666664</v>
      </c>
      <c r="U74">
        <f t="shared" si="14"/>
        <v>2012</v>
      </c>
    </row>
    <row r="75" spans="1:21"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8"/>
        <v>100</v>
      </c>
      <c r="P75" s="6">
        <f t="shared" si="9"/>
        <v>50</v>
      </c>
      <c r="Q75" t="str">
        <f t="shared" si="10"/>
        <v>film &amp; video</v>
      </c>
      <c r="R75" t="str">
        <f t="shared" si="11"/>
        <v>shorts</v>
      </c>
      <c r="S75" s="11">
        <f t="shared" si="12"/>
        <v>40587</v>
      </c>
      <c r="T75" s="11">
        <f t="shared" si="13"/>
        <v>40665.957638888889</v>
      </c>
      <c r="U75">
        <f t="shared" si="14"/>
        <v>2011</v>
      </c>
    </row>
    <row r="76" spans="1:21"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8"/>
        <v>112.93199999999999</v>
      </c>
      <c r="P76" s="6">
        <f t="shared" si="9"/>
        <v>19.471034482758618</v>
      </c>
      <c r="Q76" t="str">
        <f t="shared" si="10"/>
        <v>film &amp; video</v>
      </c>
      <c r="R76" t="str">
        <f t="shared" si="11"/>
        <v>shorts</v>
      </c>
      <c r="S76" s="11">
        <f t="shared" si="12"/>
        <v>42360</v>
      </c>
      <c r="T76" s="11">
        <f t="shared" si="13"/>
        <v>42390.278877314813</v>
      </c>
      <c r="U76">
        <f t="shared" si="14"/>
        <v>2015</v>
      </c>
    </row>
    <row r="77" spans="1:21"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8"/>
        <v>115.42857142857143</v>
      </c>
      <c r="P77" s="6">
        <f t="shared" si="9"/>
        <v>85.957446808510639</v>
      </c>
      <c r="Q77" t="str">
        <f t="shared" si="10"/>
        <v>film &amp; video</v>
      </c>
      <c r="R77" t="str">
        <f t="shared" si="11"/>
        <v>shorts</v>
      </c>
      <c r="S77" s="11">
        <f t="shared" si="12"/>
        <v>41357</v>
      </c>
      <c r="T77" s="11">
        <f t="shared" si="13"/>
        <v>41387.000833333332</v>
      </c>
      <c r="U77">
        <f t="shared" si="14"/>
        <v>2013</v>
      </c>
    </row>
    <row r="78" spans="1:21"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8"/>
        <v>153.33333333333334</v>
      </c>
      <c r="P78" s="6">
        <f t="shared" si="9"/>
        <v>30.666666666666668</v>
      </c>
      <c r="Q78" t="str">
        <f t="shared" si="10"/>
        <v>film &amp; video</v>
      </c>
      <c r="R78" t="str">
        <f t="shared" si="11"/>
        <v>shorts</v>
      </c>
      <c r="S78" s="11">
        <f t="shared" si="12"/>
        <v>40844</v>
      </c>
      <c r="T78" s="11">
        <f t="shared" si="13"/>
        <v>40904.524976851848</v>
      </c>
      <c r="U78">
        <f t="shared" si="14"/>
        <v>2011</v>
      </c>
    </row>
    <row r="79" spans="1:21"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8"/>
        <v>392.5</v>
      </c>
      <c r="P79" s="6">
        <f t="shared" si="9"/>
        <v>60.384615384615387</v>
      </c>
      <c r="Q79" t="str">
        <f t="shared" si="10"/>
        <v>film &amp; video</v>
      </c>
      <c r="R79" t="str">
        <f t="shared" si="11"/>
        <v>shorts</v>
      </c>
      <c r="S79" s="11">
        <f t="shared" si="12"/>
        <v>40996</v>
      </c>
      <c r="T79" s="11">
        <f t="shared" si="13"/>
        <v>41049.915972222218</v>
      </c>
      <c r="U79">
        <f t="shared" si="14"/>
        <v>2012</v>
      </c>
    </row>
    <row r="80" spans="1:21"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8"/>
        <v>2702</v>
      </c>
      <c r="P80" s="6">
        <f t="shared" si="9"/>
        <v>38.6</v>
      </c>
      <c r="Q80" t="str">
        <f t="shared" si="10"/>
        <v>film &amp; video</v>
      </c>
      <c r="R80" t="str">
        <f t="shared" si="11"/>
        <v>shorts</v>
      </c>
      <c r="S80" s="11">
        <f t="shared" si="12"/>
        <v>42604</v>
      </c>
      <c r="T80" s="11">
        <f t="shared" si="13"/>
        <v>42614.522233796299</v>
      </c>
      <c r="U80">
        <f t="shared" si="14"/>
        <v>2016</v>
      </c>
    </row>
    <row r="81" spans="1:21"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8"/>
        <v>127</v>
      </c>
      <c r="P81" s="6">
        <f t="shared" si="9"/>
        <v>40.268292682926827</v>
      </c>
      <c r="Q81" t="str">
        <f t="shared" si="10"/>
        <v>film &amp; video</v>
      </c>
      <c r="R81" t="str">
        <f t="shared" si="11"/>
        <v>shorts</v>
      </c>
      <c r="S81" s="11">
        <f t="shared" si="12"/>
        <v>41724</v>
      </c>
      <c r="T81" s="11">
        <f t="shared" si="13"/>
        <v>41754.568206018514</v>
      </c>
      <c r="U81">
        <f t="shared" si="14"/>
        <v>2014</v>
      </c>
    </row>
    <row r="82" spans="1:21"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8"/>
        <v>107.25</v>
      </c>
      <c r="P82" s="6">
        <f t="shared" si="9"/>
        <v>273.82978723404256</v>
      </c>
      <c r="Q82" t="str">
        <f t="shared" si="10"/>
        <v>film &amp; video</v>
      </c>
      <c r="R82" t="str">
        <f t="shared" si="11"/>
        <v>shorts</v>
      </c>
      <c r="S82" s="11">
        <f t="shared" si="12"/>
        <v>41582</v>
      </c>
      <c r="T82" s="11">
        <f t="shared" si="13"/>
        <v>41617.875648148147</v>
      </c>
      <c r="U82">
        <f t="shared" si="14"/>
        <v>2013</v>
      </c>
    </row>
    <row r="83" spans="1:21"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8"/>
        <v>198</v>
      </c>
      <c r="P83" s="6">
        <f t="shared" si="9"/>
        <v>53.035714285714285</v>
      </c>
      <c r="Q83" t="str">
        <f t="shared" si="10"/>
        <v>film &amp; video</v>
      </c>
      <c r="R83" t="str">
        <f t="shared" si="11"/>
        <v>shorts</v>
      </c>
      <c r="S83" s="11">
        <f t="shared" si="12"/>
        <v>41099</v>
      </c>
      <c r="T83" s="11">
        <f t="shared" si="13"/>
        <v>41103.91805555555</v>
      </c>
      <c r="U83">
        <f t="shared" si="14"/>
        <v>2012</v>
      </c>
    </row>
    <row r="84" spans="1:21"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8"/>
        <v>100.01249999999999</v>
      </c>
      <c r="P84" s="6">
        <f t="shared" si="9"/>
        <v>40.005000000000003</v>
      </c>
      <c r="Q84" t="str">
        <f t="shared" si="10"/>
        <v>film &amp; video</v>
      </c>
      <c r="R84" t="str">
        <f t="shared" si="11"/>
        <v>shorts</v>
      </c>
      <c r="S84" s="11">
        <f t="shared" si="12"/>
        <v>40795</v>
      </c>
      <c r="T84" s="11">
        <f t="shared" si="13"/>
        <v>40825.611817129626</v>
      </c>
      <c r="U84">
        <f t="shared" si="14"/>
        <v>2011</v>
      </c>
    </row>
    <row r="85" spans="1:21"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8"/>
        <v>102.49999999999999</v>
      </c>
      <c r="P85" s="6">
        <f t="shared" si="9"/>
        <v>15.76923076923077</v>
      </c>
      <c r="Q85" t="str">
        <f t="shared" si="10"/>
        <v>film &amp; video</v>
      </c>
      <c r="R85" t="str">
        <f t="shared" si="11"/>
        <v>shorts</v>
      </c>
      <c r="S85" s="11">
        <f t="shared" si="12"/>
        <v>42042</v>
      </c>
      <c r="T85" s="11">
        <f t="shared" si="13"/>
        <v>42057.270833333336</v>
      </c>
      <c r="U85">
        <f t="shared" si="14"/>
        <v>2015</v>
      </c>
    </row>
    <row r="86" spans="1:21"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8"/>
        <v>100</v>
      </c>
      <c r="P86" s="6">
        <f t="shared" si="9"/>
        <v>71.428571428571431</v>
      </c>
      <c r="Q86" t="str">
        <f t="shared" si="10"/>
        <v>film &amp; video</v>
      </c>
      <c r="R86" t="str">
        <f t="shared" si="11"/>
        <v>shorts</v>
      </c>
      <c r="S86" s="11">
        <f t="shared" si="12"/>
        <v>40648</v>
      </c>
      <c r="T86" s="11">
        <f t="shared" si="13"/>
        <v>40678.54960648148</v>
      </c>
      <c r="U86">
        <f t="shared" si="14"/>
        <v>2011</v>
      </c>
    </row>
    <row r="87" spans="1:21"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8"/>
        <v>125.49999999999999</v>
      </c>
      <c r="P87" s="6">
        <f t="shared" si="9"/>
        <v>71.714285714285708</v>
      </c>
      <c r="Q87" t="str">
        <f t="shared" si="10"/>
        <v>film &amp; video</v>
      </c>
      <c r="R87" t="str">
        <f t="shared" si="11"/>
        <v>shorts</v>
      </c>
      <c r="S87" s="11">
        <f t="shared" si="12"/>
        <v>40778</v>
      </c>
      <c r="T87" s="11">
        <f t="shared" si="13"/>
        <v>40808.917094907403</v>
      </c>
      <c r="U87">
        <f t="shared" si="14"/>
        <v>2011</v>
      </c>
    </row>
    <row r="88" spans="1:21"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8"/>
        <v>106.46666666666667</v>
      </c>
      <c r="P88" s="6">
        <f t="shared" si="9"/>
        <v>375.76470588235293</v>
      </c>
      <c r="Q88" t="str">
        <f t="shared" si="10"/>
        <v>film &amp; video</v>
      </c>
      <c r="R88" t="str">
        <f t="shared" si="11"/>
        <v>shorts</v>
      </c>
      <c r="S88" s="11">
        <f t="shared" si="12"/>
        <v>42291</v>
      </c>
      <c r="T88" s="11">
        <f t="shared" si="13"/>
        <v>42365.389409722215</v>
      </c>
      <c r="U88">
        <f t="shared" si="14"/>
        <v>2015</v>
      </c>
    </row>
    <row r="89" spans="1:21"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8"/>
        <v>104.60000000000001</v>
      </c>
      <c r="P89" s="6">
        <f t="shared" si="9"/>
        <v>104.6</v>
      </c>
      <c r="Q89" t="str">
        <f t="shared" si="10"/>
        <v>film &amp; video</v>
      </c>
      <c r="R89" t="str">
        <f t="shared" si="11"/>
        <v>shorts</v>
      </c>
      <c r="S89" s="11">
        <f t="shared" si="12"/>
        <v>40322</v>
      </c>
      <c r="T89" s="11">
        <f t="shared" si="13"/>
        <v>40331.861805555556</v>
      </c>
      <c r="U89">
        <f t="shared" si="14"/>
        <v>2010</v>
      </c>
    </row>
    <row r="90" spans="1:21"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8"/>
        <v>102.85714285714285</v>
      </c>
      <c r="P90" s="6">
        <f t="shared" si="9"/>
        <v>60</v>
      </c>
      <c r="Q90" t="str">
        <f t="shared" si="10"/>
        <v>film &amp; video</v>
      </c>
      <c r="R90" t="str">
        <f t="shared" si="11"/>
        <v>shorts</v>
      </c>
      <c r="S90" s="11">
        <f t="shared" si="12"/>
        <v>41786</v>
      </c>
      <c r="T90" s="11">
        <f t="shared" si="13"/>
        <v>41812.450590277775</v>
      </c>
      <c r="U90">
        <f t="shared" si="14"/>
        <v>2014</v>
      </c>
    </row>
    <row r="91" spans="1:21"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8"/>
        <v>115.06666666666668</v>
      </c>
      <c r="P91" s="6">
        <f t="shared" si="9"/>
        <v>123.28571428571429</v>
      </c>
      <c r="Q91" t="str">
        <f t="shared" si="10"/>
        <v>film &amp; video</v>
      </c>
      <c r="R91" t="str">
        <f t="shared" si="11"/>
        <v>shorts</v>
      </c>
      <c r="S91" s="11">
        <f t="shared" si="12"/>
        <v>41402</v>
      </c>
      <c r="T91" s="11">
        <f t="shared" si="13"/>
        <v>41427.543888888889</v>
      </c>
      <c r="U91">
        <f t="shared" si="14"/>
        <v>2013</v>
      </c>
    </row>
    <row r="92" spans="1:21"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8"/>
        <v>100.4</v>
      </c>
      <c r="P92" s="6">
        <f t="shared" si="9"/>
        <v>31.375</v>
      </c>
      <c r="Q92" t="str">
        <f t="shared" si="10"/>
        <v>film &amp; video</v>
      </c>
      <c r="R92" t="str">
        <f t="shared" si="11"/>
        <v>shorts</v>
      </c>
      <c r="S92" s="11">
        <f t="shared" si="12"/>
        <v>40706</v>
      </c>
      <c r="T92" s="11">
        <f t="shared" si="13"/>
        <v>40736.089108796295</v>
      </c>
      <c r="U92">
        <f t="shared" si="14"/>
        <v>2011</v>
      </c>
    </row>
    <row r="93" spans="1:21"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8"/>
        <v>120</v>
      </c>
      <c r="P93" s="6">
        <f t="shared" si="9"/>
        <v>78.260869565217391</v>
      </c>
      <c r="Q93" t="str">
        <f t="shared" si="10"/>
        <v>film &amp; video</v>
      </c>
      <c r="R93" t="str">
        <f t="shared" si="11"/>
        <v>shorts</v>
      </c>
      <c r="S93" s="11">
        <f t="shared" si="12"/>
        <v>40619</v>
      </c>
      <c r="T93" s="11">
        <f t="shared" si="13"/>
        <v>40680.194027777776</v>
      </c>
      <c r="U93">
        <f t="shared" si="14"/>
        <v>2011</v>
      </c>
    </row>
    <row r="94" spans="1:21"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8"/>
        <v>105.2</v>
      </c>
      <c r="P94" s="6">
        <f t="shared" si="9"/>
        <v>122.32558139534883</v>
      </c>
      <c r="Q94" t="str">
        <f t="shared" si="10"/>
        <v>film &amp; video</v>
      </c>
      <c r="R94" t="str">
        <f t="shared" si="11"/>
        <v>shorts</v>
      </c>
      <c r="S94" s="11">
        <f t="shared" si="12"/>
        <v>42720</v>
      </c>
      <c r="T94" s="11">
        <f t="shared" si="13"/>
        <v>42767.124999999993</v>
      </c>
      <c r="U94">
        <f t="shared" si="14"/>
        <v>2016</v>
      </c>
    </row>
    <row r="95" spans="1:21"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8"/>
        <v>110.60000000000001</v>
      </c>
      <c r="P95" s="6">
        <f t="shared" si="9"/>
        <v>73.733333333333334</v>
      </c>
      <c r="Q95" t="str">
        <f t="shared" si="10"/>
        <v>film &amp; video</v>
      </c>
      <c r="R95" t="str">
        <f t="shared" si="11"/>
        <v>shorts</v>
      </c>
      <c r="S95" s="11">
        <f t="shared" si="12"/>
        <v>41065</v>
      </c>
      <c r="T95" s="11">
        <f t="shared" si="13"/>
        <v>41093.666666666664</v>
      </c>
      <c r="U95">
        <f t="shared" si="14"/>
        <v>2012</v>
      </c>
    </row>
    <row r="96" spans="1:21"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8"/>
        <v>104</v>
      </c>
      <c r="P96" s="6">
        <f t="shared" si="9"/>
        <v>21.666666666666668</v>
      </c>
      <c r="Q96" t="str">
        <f t="shared" si="10"/>
        <v>film &amp; video</v>
      </c>
      <c r="R96" t="str">
        <f t="shared" si="11"/>
        <v>shorts</v>
      </c>
      <c r="S96" s="11">
        <f t="shared" si="12"/>
        <v>41716</v>
      </c>
      <c r="T96" s="11">
        <f t="shared" si="13"/>
        <v>41736.509513888886</v>
      </c>
      <c r="U96">
        <f t="shared" si="14"/>
        <v>2014</v>
      </c>
    </row>
    <row r="97" spans="1:21"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8"/>
        <v>131.42857142857142</v>
      </c>
      <c r="P97" s="6">
        <f t="shared" si="9"/>
        <v>21.904761904761905</v>
      </c>
      <c r="Q97" t="str">
        <f t="shared" si="10"/>
        <v>film &amp; video</v>
      </c>
      <c r="R97" t="str">
        <f t="shared" si="11"/>
        <v>shorts</v>
      </c>
      <c r="S97" s="11">
        <f t="shared" si="12"/>
        <v>40934</v>
      </c>
      <c r="T97" s="11">
        <f t="shared" si="13"/>
        <v>40964.796770833331</v>
      </c>
      <c r="U97">
        <f t="shared" si="14"/>
        <v>2012</v>
      </c>
    </row>
    <row r="98" spans="1:21"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8"/>
        <v>114.66666666666667</v>
      </c>
      <c r="P98" s="6">
        <f t="shared" si="9"/>
        <v>50.588235294117645</v>
      </c>
      <c r="Q98" t="str">
        <f t="shared" si="10"/>
        <v>film &amp; video</v>
      </c>
      <c r="R98" t="str">
        <f t="shared" si="11"/>
        <v>shorts</v>
      </c>
      <c r="S98" s="11">
        <f t="shared" si="12"/>
        <v>40324</v>
      </c>
      <c r="T98" s="11">
        <f t="shared" si="13"/>
        <v>40390.916666666664</v>
      </c>
      <c r="U98">
        <f t="shared" si="14"/>
        <v>2010</v>
      </c>
    </row>
    <row r="99" spans="1:21"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8"/>
        <v>106.25</v>
      </c>
      <c r="P99" s="6">
        <f t="shared" si="9"/>
        <v>53.125</v>
      </c>
      <c r="Q99" t="str">
        <f t="shared" si="10"/>
        <v>film &amp; video</v>
      </c>
      <c r="R99" t="str">
        <f t="shared" si="11"/>
        <v>shorts</v>
      </c>
      <c r="S99" s="11">
        <f t="shared" si="12"/>
        <v>40705</v>
      </c>
      <c r="T99" s="11">
        <f t="shared" si="13"/>
        <v>40735.926874999997</v>
      </c>
      <c r="U99">
        <f t="shared" si="14"/>
        <v>2011</v>
      </c>
    </row>
    <row r="100" spans="1:21"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8"/>
        <v>106.25</v>
      </c>
      <c r="P100" s="6">
        <f t="shared" si="9"/>
        <v>56.666666666666664</v>
      </c>
      <c r="Q100" t="str">
        <f t="shared" si="10"/>
        <v>film &amp; video</v>
      </c>
      <c r="R100" t="str">
        <f t="shared" si="11"/>
        <v>shorts</v>
      </c>
      <c r="S100" s="11">
        <f t="shared" si="12"/>
        <v>41214</v>
      </c>
      <c r="T100" s="11">
        <f t="shared" si="13"/>
        <v>41250.770833333328</v>
      </c>
      <c r="U100">
        <f t="shared" si="14"/>
        <v>2012</v>
      </c>
    </row>
    <row r="101" spans="1:21"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8"/>
        <v>106.01933333333334</v>
      </c>
      <c r="P101" s="6">
        <f t="shared" si="9"/>
        <v>40.776666666666664</v>
      </c>
      <c r="Q101" t="str">
        <f t="shared" si="10"/>
        <v>film &amp; video</v>
      </c>
      <c r="R101" t="str">
        <f t="shared" si="11"/>
        <v>shorts</v>
      </c>
      <c r="S101" s="11">
        <f t="shared" si="12"/>
        <v>41631</v>
      </c>
      <c r="T101" s="11">
        <f t="shared" si="13"/>
        <v>41661.694432870368</v>
      </c>
      <c r="U101">
        <f t="shared" si="14"/>
        <v>2013</v>
      </c>
    </row>
    <row r="102" spans="1:21"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8"/>
        <v>100</v>
      </c>
      <c r="P102" s="6">
        <f t="shared" si="9"/>
        <v>192.30769230769232</v>
      </c>
      <c r="Q102" t="str">
        <f t="shared" si="10"/>
        <v>film &amp; video</v>
      </c>
      <c r="R102" t="str">
        <f t="shared" si="11"/>
        <v>shorts</v>
      </c>
      <c r="S102" s="11">
        <f t="shared" si="12"/>
        <v>41197</v>
      </c>
      <c r="T102" s="11">
        <f t="shared" si="13"/>
        <v>41217.586643518516</v>
      </c>
      <c r="U102">
        <f t="shared" si="14"/>
        <v>2012</v>
      </c>
    </row>
    <row r="103" spans="1:21"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8"/>
        <v>100</v>
      </c>
      <c r="P103" s="6">
        <f t="shared" si="9"/>
        <v>100</v>
      </c>
      <c r="Q103" t="str">
        <f t="shared" si="10"/>
        <v>film &amp; video</v>
      </c>
      <c r="R103" t="str">
        <f t="shared" si="11"/>
        <v>shorts</v>
      </c>
      <c r="S103" s="11">
        <f t="shared" si="12"/>
        <v>41274</v>
      </c>
      <c r="T103" s="11">
        <f t="shared" si="13"/>
        <v>41298.568402777775</v>
      </c>
      <c r="U103">
        <f t="shared" si="14"/>
        <v>2012</v>
      </c>
    </row>
    <row r="104" spans="1:21"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8"/>
        <v>127.75000000000001</v>
      </c>
      <c r="P104" s="6">
        <f t="shared" si="9"/>
        <v>117.92307692307692</v>
      </c>
      <c r="Q104" t="str">
        <f t="shared" si="10"/>
        <v>film &amp; video</v>
      </c>
      <c r="R104" t="str">
        <f t="shared" si="11"/>
        <v>shorts</v>
      </c>
      <c r="S104" s="11">
        <f t="shared" si="12"/>
        <v>40504</v>
      </c>
      <c r="T104" s="11">
        <f t="shared" si="13"/>
        <v>40534.922835648147</v>
      </c>
      <c r="U104">
        <f t="shared" si="14"/>
        <v>2010</v>
      </c>
    </row>
    <row r="105" spans="1:21"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8"/>
        <v>105.15384615384616</v>
      </c>
      <c r="P105" s="6">
        <f t="shared" si="9"/>
        <v>27.897959183673468</v>
      </c>
      <c r="Q105" t="str">
        <f t="shared" si="10"/>
        <v>film &amp; video</v>
      </c>
      <c r="R105" t="str">
        <f t="shared" si="11"/>
        <v>shorts</v>
      </c>
      <c r="S105" s="11">
        <f t="shared" si="12"/>
        <v>41682</v>
      </c>
      <c r="T105" s="11">
        <f t="shared" si="13"/>
        <v>41705.597569444442</v>
      </c>
      <c r="U105">
        <f t="shared" si="14"/>
        <v>2014</v>
      </c>
    </row>
    <row r="106" spans="1:21"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8"/>
        <v>120</v>
      </c>
      <c r="P106" s="6">
        <f t="shared" si="9"/>
        <v>60</v>
      </c>
      <c r="Q106" t="str">
        <f t="shared" si="10"/>
        <v>film &amp; video</v>
      </c>
      <c r="R106" t="str">
        <f t="shared" si="11"/>
        <v>shorts</v>
      </c>
      <c r="S106" s="11">
        <f t="shared" si="12"/>
        <v>40612</v>
      </c>
      <c r="T106" s="11">
        <f t="shared" si="13"/>
        <v>40635.833333333328</v>
      </c>
      <c r="U106">
        <f t="shared" si="14"/>
        <v>2011</v>
      </c>
    </row>
    <row r="107" spans="1:21"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8"/>
        <v>107.40909090909089</v>
      </c>
      <c r="P107" s="6">
        <f t="shared" si="9"/>
        <v>39.383333333333333</v>
      </c>
      <c r="Q107" t="str">
        <f t="shared" si="10"/>
        <v>film &amp; video</v>
      </c>
      <c r="R107" t="str">
        <f t="shared" si="11"/>
        <v>shorts</v>
      </c>
      <c r="S107" s="11">
        <f t="shared" si="12"/>
        <v>42485</v>
      </c>
      <c r="T107" s="11">
        <f t="shared" si="13"/>
        <v>42503.791666666664</v>
      </c>
      <c r="U107">
        <f t="shared" si="14"/>
        <v>2016</v>
      </c>
    </row>
    <row r="108" spans="1:21"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8"/>
        <v>100.49999999999999</v>
      </c>
      <c r="P108" s="6">
        <f t="shared" si="9"/>
        <v>186.11111111111111</v>
      </c>
      <c r="Q108" t="str">
        <f t="shared" si="10"/>
        <v>film &amp; video</v>
      </c>
      <c r="R108" t="str">
        <f t="shared" si="11"/>
        <v>shorts</v>
      </c>
      <c r="S108" s="11">
        <f t="shared" si="12"/>
        <v>40987</v>
      </c>
      <c r="T108" s="11">
        <f t="shared" si="13"/>
        <v>41001.568298611113</v>
      </c>
      <c r="U108">
        <f t="shared" si="14"/>
        <v>2012</v>
      </c>
    </row>
    <row r="109" spans="1:21"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8"/>
        <v>102.46666666666667</v>
      </c>
      <c r="P109" s="6">
        <f t="shared" si="9"/>
        <v>111.37681159420291</v>
      </c>
      <c r="Q109" t="str">
        <f t="shared" si="10"/>
        <v>film &amp; video</v>
      </c>
      <c r="R109" t="str">
        <f t="shared" si="11"/>
        <v>shorts</v>
      </c>
      <c r="S109" s="11">
        <f t="shared" si="12"/>
        <v>40635</v>
      </c>
      <c r="T109" s="11">
        <f t="shared" si="13"/>
        <v>40657.774155092593</v>
      </c>
      <c r="U109">
        <f t="shared" si="14"/>
        <v>2011</v>
      </c>
    </row>
    <row r="110" spans="1:21"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8"/>
        <v>246.66666666666669</v>
      </c>
      <c r="P110" s="6">
        <f t="shared" si="9"/>
        <v>78.723404255319153</v>
      </c>
      <c r="Q110" t="str">
        <f t="shared" si="10"/>
        <v>film &amp; video</v>
      </c>
      <c r="R110" t="str">
        <f t="shared" si="11"/>
        <v>shorts</v>
      </c>
      <c r="S110" s="11">
        <f t="shared" si="12"/>
        <v>41365</v>
      </c>
      <c r="T110" s="11">
        <f t="shared" si="13"/>
        <v>41425.404745370368</v>
      </c>
      <c r="U110">
        <f t="shared" si="14"/>
        <v>2013</v>
      </c>
    </row>
    <row r="111" spans="1:21"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8"/>
        <v>219.49999999999997</v>
      </c>
      <c r="P111" s="6">
        <f t="shared" si="9"/>
        <v>46.702127659574465</v>
      </c>
      <c r="Q111" t="str">
        <f t="shared" si="10"/>
        <v>film &amp; video</v>
      </c>
      <c r="R111" t="str">
        <f t="shared" si="11"/>
        <v>shorts</v>
      </c>
      <c r="S111" s="11">
        <f t="shared" si="12"/>
        <v>40569</v>
      </c>
      <c r="T111" s="11">
        <f t="shared" si="13"/>
        <v>40599.817476851851</v>
      </c>
      <c r="U111">
        <f t="shared" si="14"/>
        <v>2011</v>
      </c>
    </row>
    <row r="112" spans="1:21"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8"/>
        <v>130.76923076923077</v>
      </c>
      <c r="P112" s="6">
        <f t="shared" si="9"/>
        <v>65.384615384615387</v>
      </c>
      <c r="Q112" t="str">
        <f t="shared" si="10"/>
        <v>film &amp; video</v>
      </c>
      <c r="R112" t="str">
        <f t="shared" si="11"/>
        <v>shorts</v>
      </c>
      <c r="S112" s="11">
        <f t="shared" si="12"/>
        <v>41557</v>
      </c>
      <c r="T112" s="11">
        <f t="shared" si="13"/>
        <v>41592.040972222218</v>
      </c>
      <c r="U112">
        <f t="shared" si="14"/>
        <v>2013</v>
      </c>
    </row>
    <row r="113" spans="1:21"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8"/>
        <v>154.57142857142858</v>
      </c>
      <c r="P113" s="6">
        <f t="shared" si="9"/>
        <v>102.0754716981132</v>
      </c>
      <c r="Q113" t="str">
        <f t="shared" si="10"/>
        <v>film &amp; video</v>
      </c>
      <c r="R113" t="str">
        <f t="shared" si="11"/>
        <v>shorts</v>
      </c>
      <c r="S113" s="11">
        <f t="shared" si="12"/>
        <v>42125</v>
      </c>
      <c r="T113" s="11">
        <f t="shared" si="13"/>
        <v>42155.124849537031</v>
      </c>
      <c r="U113">
        <f t="shared" si="14"/>
        <v>2015</v>
      </c>
    </row>
    <row r="114" spans="1:21"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8"/>
        <v>104</v>
      </c>
      <c r="P114" s="6">
        <f t="shared" si="9"/>
        <v>64.197530864197532</v>
      </c>
      <c r="Q114" t="str">
        <f t="shared" si="10"/>
        <v>film &amp; video</v>
      </c>
      <c r="R114" t="str">
        <f t="shared" si="11"/>
        <v>shorts</v>
      </c>
      <c r="S114" s="11">
        <f t="shared" si="12"/>
        <v>41717</v>
      </c>
      <c r="T114" s="11">
        <f t="shared" si="13"/>
        <v>41741.875</v>
      </c>
      <c r="U114">
        <f t="shared" si="14"/>
        <v>2014</v>
      </c>
    </row>
    <row r="115" spans="1:21"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8"/>
        <v>141</v>
      </c>
      <c r="P115" s="6">
        <f t="shared" si="9"/>
        <v>90.384615384615387</v>
      </c>
      <c r="Q115" t="str">
        <f t="shared" si="10"/>
        <v>film &amp; video</v>
      </c>
      <c r="R115" t="str">
        <f t="shared" si="11"/>
        <v>shorts</v>
      </c>
      <c r="S115" s="11">
        <f t="shared" si="12"/>
        <v>40753</v>
      </c>
      <c r="T115" s="11">
        <f t="shared" si="13"/>
        <v>40761.416666666664</v>
      </c>
      <c r="U115">
        <f t="shared" si="14"/>
        <v>2011</v>
      </c>
    </row>
    <row r="116" spans="1:21"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8"/>
        <v>103.33333333333334</v>
      </c>
      <c r="P116" s="6">
        <f t="shared" si="9"/>
        <v>88.571428571428569</v>
      </c>
      <c r="Q116" t="str">
        <f t="shared" si="10"/>
        <v>film &amp; video</v>
      </c>
      <c r="R116" t="str">
        <f t="shared" si="11"/>
        <v>shorts</v>
      </c>
      <c r="S116" s="11">
        <f t="shared" si="12"/>
        <v>40861</v>
      </c>
      <c r="T116" s="11">
        <f t="shared" si="13"/>
        <v>40921.065833333334</v>
      </c>
      <c r="U116">
        <f t="shared" si="14"/>
        <v>2011</v>
      </c>
    </row>
    <row r="117" spans="1:21"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8"/>
        <v>140.44444444444443</v>
      </c>
      <c r="P117" s="6">
        <f t="shared" si="9"/>
        <v>28.727272727272727</v>
      </c>
      <c r="Q117" t="str">
        <f t="shared" si="10"/>
        <v>film &amp; video</v>
      </c>
      <c r="R117" t="str">
        <f t="shared" si="11"/>
        <v>shorts</v>
      </c>
      <c r="S117" s="11">
        <f t="shared" si="12"/>
        <v>40918</v>
      </c>
      <c r="T117" s="11">
        <f t="shared" si="13"/>
        <v>40943.530601851846</v>
      </c>
      <c r="U117">
        <f t="shared" si="14"/>
        <v>2012</v>
      </c>
    </row>
    <row r="118" spans="1:21"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8"/>
        <v>113.65714285714286</v>
      </c>
      <c r="P118" s="6">
        <f t="shared" si="9"/>
        <v>69.78947368421052</v>
      </c>
      <c r="Q118" t="str">
        <f t="shared" si="10"/>
        <v>film &amp; video</v>
      </c>
      <c r="R118" t="str">
        <f t="shared" si="11"/>
        <v>shorts</v>
      </c>
      <c r="S118" s="11">
        <f t="shared" si="12"/>
        <v>40595</v>
      </c>
      <c r="T118" s="11">
        <f t="shared" si="13"/>
        <v>40641.247164351851</v>
      </c>
      <c r="U118">
        <f t="shared" si="14"/>
        <v>2011</v>
      </c>
    </row>
    <row r="119" spans="1:21"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8"/>
        <v>100.49377777777779</v>
      </c>
      <c r="P119" s="6">
        <f t="shared" si="9"/>
        <v>167.48962962962963</v>
      </c>
      <c r="Q119" t="str">
        <f t="shared" si="10"/>
        <v>film &amp; video</v>
      </c>
      <c r="R119" t="str">
        <f t="shared" si="11"/>
        <v>shorts</v>
      </c>
      <c r="S119" s="11">
        <f t="shared" si="12"/>
        <v>40248</v>
      </c>
      <c r="T119" s="11">
        <f t="shared" si="13"/>
        <v>40338.583333333328</v>
      </c>
      <c r="U119">
        <f t="shared" si="14"/>
        <v>2010</v>
      </c>
    </row>
    <row r="120" spans="1:21"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8"/>
        <v>113.03159999999998</v>
      </c>
      <c r="P120" s="6">
        <f t="shared" si="9"/>
        <v>144.91230769230768</v>
      </c>
      <c r="Q120" t="str">
        <f t="shared" si="10"/>
        <v>film &amp; video</v>
      </c>
      <c r="R120" t="str">
        <f t="shared" si="11"/>
        <v>shorts</v>
      </c>
      <c r="S120" s="11">
        <f t="shared" si="12"/>
        <v>40722</v>
      </c>
      <c r="T120" s="11">
        <f t="shared" si="13"/>
        <v>40752.845324074071</v>
      </c>
      <c r="U120">
        <f t="shared" si="14"/>
        <v>2011</v>
      </c>
    </row>
    <row r="121" spans="1:21"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8"/>
        <v>104.55692307692308</v>
      </c>
      <c r="P121" s="6">
        <f t="shared" si="9"/>
        <v>91.840540540540545</v>
      </c>
      <c r="Q121" t="str">
        <f t="shared" si="10"/>
        <v>film &amp; video</v>
      </c>
      <c r="R121" t="str">
        <f t="shared" si="11"/>
        <v>shorts</v>
      </c>
      <c r="S121" s="11">
        <f t="shared" si="12"/>
        <v>40738</v>
      </c>
      <c r="T121" s="11">
        <f t="shared" si="13"/>
        <v>40768.75</v>
      </c>
      <c r="U121">
        <f t="shared" si="14"/>
        <v>2011</v>
      </c>
    </row>
    <row r="122" spans="1:21"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8"/>
        <v>1.4285714285714287E-2</v>
      </c>
      <c r="P122" s="6">
        <f t="shared" si="9"/>
        <v>10</v>
      </c>
      <c r="Q122" t="str">
        <f t="shared" si="10"/>
        <v>film &amp; video</v>
      </c>
      <c r="R122" t="str">
        <f t="shared" si="11"/>
        <v>science fiction</v>
      </c>
      <c r="S122" s="11">
        <f t="shared" si="12"/>
        <v>42615</v>
      </c>
      <c r="T122" s="11">
        <f t="shared" si="13"/>
        <v>42645.841516203705</v>
      </c>
      <c r="U122">
        <f t="shared" si="14"/>
        <v>2016</v>
      </c>
    </row>
    <row r="123" spans="1:21"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8"/>
        <v>3.3333333333333333E-2</v>
      </c>
      <c r="P123" s="6">
        <f t="shared" si="9"/>
        <v>1</v>
      </c>
      <c r="Q123" t="str">
        <f t="shared" si="10"/>
        <v>film &amp; video</v>
      </c>
      <c r="R123" t="str">
        <f t="shared" si="11"/>
        <v>science fiction</v>
      </c>
      <c r="S123" s="11">
        <f t="shared" si="12"/>
        <v>42096</v>
      </c>
      <c r="T123" s="11">
        <f t="shared" si="13"/>
        <v>42112.219444444439</v>
      </c>
      <c r="U123">
        <f t="shared" si="14"/>
        <v>2015</v>
      </c>
    </row>
    <row r="124" spans="1:21"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8"/>
        <v>0</v>
      </c>
      <c r="P124" s="6">
        <f t="shared" si="9"/>
        <v>0</v>
      </c>
      <c r="Q124" t="str">
        <f t="shared" si="10"/>
        <v>film &amp; video</v>
      </c>
      <c r="R124" t="str">
        <f t="shared" si="11"/>
        <v>science fiction</v>
      </c>
      <c r="S124" s="11">
        <f t="shared" si="12"/>
        <v>42593</v>
      </c>
      <c r="T124" s="11">
        <f t="shared" si="13"/>
        <v>42653.223460648143</v>
      </c>
      <c r="U124">
        <f t="shared" si="14"/>
        <v>2016</v>
      </c>
    </row>
    <row r="125" spans="1:21"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8"/>
        <v>0.27454545454545454</v>
      </c>
      <c r="P125" s="6">
        <f t="shared" si="9"/>
        <v>25.166666666666668</v>
      </c>
      <c r="Q125" t="str">
        <f t="shared" si="10"/>
        <v>film &amp; video</v>
      </c>
      <c r="R125" t="str">
        <f t="shared" si="11"/>
        <v>science fiction</v>
      </c>
      <c r="S125" s="11">
        <f t="shared" si="12"/>
        <v>41904</v>
      </c>
      <c r="T125" s="11">
        <f t="shared" si="13"/>
        <v>41940.708333333328</v>
      </c>
      <c r="U125">
        <f t="shared" si="14"/>
        <v>2014</v>
      </c>
    </row>
    <row r="126" spans="1:21"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8"/>
        <v>0</v>
      </c>
      <c r="P126" s="6">
        <f t="shared" si="9"/>
        <v>0</v>
      </c>
      <c r="Q126" t="str">
        <f t="shared" si="10"/>
        <v>film &amp; video</v>
      </c>
      <c r="R126" t="str">
        <f t="shared" si="11"/>
        <v>science fiction</v>
      </c>
      <c r="S126" s="11">
        <f t="shared" si="12"/>
        <v>42114</v>
      </c>
      <c r="T126" s="11">
        <f t="shared" si="13"/>
        <v>42139.720393518517</v>
      </c>
      <c r="U126">
        <f t="shared" si="14"/>
        <v>2015</v>
      </c>
    </row>
    <row r="127" spans="1:21"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8"/>
        <v>14.000000000000002</v>
      </c>
      <c r="P127" s="6">
        <f t="shared" si="9"/>
        <v>11.666666666666666</v>
      </c>
      <c r="Q127" t="str">
        <f t="shared" si="10"/>
        <v>film &amp; video</v>
      </c>
      <c r="R127" t="str">
        <f t="shared" si="11"/>
        <v>science fiction</v>
      </c>
      <c r="S127" s="11">
        <f t="shared" si="12"/>
        <v>42709</v>
      </c>
      <c r="T127" s="11">
        <f t="shared" si="13"/>
        <v>42769.78564814815</v>
      </c>
      <c r="U127">
        <f t="shared" si="14"/>
        <v>2016</v>
      </c>
    </row>
    <row r="128" spans="1:21"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8"/>
        <v>5.548</v>
      </c>
      <c r="P128" s="6">
        <f t="shared" si="9"/>
        <v>106.69230769230769</v>
      </c>
      <c r="Q128" t="str">
        <f t="shared" si="10"/>
        <v>film &amp; video</v>
      </c>
      <c r="R128" t="str">
        <f t="shared" si="11"/>
        <v>science fiction</v>
      </c>
      <c r="S128" s="11">
        <f t="shared" si="12"/>
        <v>42135</v>
      </c>
      <c r="T128" s="11">
        <f t="shared" si="13"/>
        <v>42165.874999999993</v>
      </c>
      <c r="U128">
        <f t="shared" si="14"/>
        <v>2015</v>
      </c>
    </row>
    <row r="129" spans="1:21"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8"/>
        <v>2.375</v>
      </c>
      <c r="P129" s="6">
        <f t="shared" si="9"/>
        <v>47.5</v>
      </c>
      <c r="Q129" t="str">
        <f t="shared" si="10"/>
        <v>film &amp; video</v>
      </c>
      <c r="R129" t="str">
        <f t="shared" si="11"/>
        <v>science fiction</v>
      </c>
      <c r="S129" s="11">
        <f t="shared" si="12"/>
        <v>42067</v>
      </c>
      <c r="T129" s="11">
        <f t="shared" si="13"/>
        <v>42097.37431712963</v>
      </c>
      <c r="U129">
        <f t="shared" si="14"/>
        <v>2015</v>
      </c>
    </row>
    <row r="130" spans="1:21"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8"/>
        <v>1.867</v>
      </c>
      <c r="P130" s="6">
        <f t="shared" si="9"/>
        <v>311.16666666666669</v>
      </c>
      <c r="Q130" t="str">
        <f t="shared" si="10"/>
        <v>film &amp; video</v>
      </c>
      <c r="R130" t="str">
        <f t="shared" si="11"/>
        <v>science fiction</v>
      </c>
      <c r="S130" s="11">
        <f t="shared" si="12"/>
        <v>42628</v>
      </c>
      <c r="T130" s="11">
        <f t="shared" si="13"/>
        <v>42663.019594907404</v>
      </c>
      <c r="U130">
        <f t="shared" si="14"/>
        <v>2016</v>
      </c>
    </row>
    <row r="131" spans="1:21"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5">E131/D131*100</f>
        <v>0</v>
      </c>
      <c r="P131" s="6">
        <f t="shared" ref="P131:P194" si="16">IF(E131=0,0,E131/L131)</f>
        <v>0</v>
      </c>
      <c r="Q131" t="str">
        <f t="shared" ref="Q131:Q194" si="17">LEFT(N131,LEN(N131)-(LEN(N131)-SEARCH("/",N131))-1)</f>
        <v>film &amp; video</v>
      </c>
      <c r="R131" t="str">
        <f t="shared" ref="R131:R194" si="18">RIGHT(N131,(LEN(N131)-SEARCH("/",N131)))</f>
        <v>science fiction</v>
      </c>
      <c r="S131" s="11">
        <f t="shared" ref="S131:S194" si="19">VALUE(TEXT(CONCATENATE(YEAR(((J131/60)/60/24)+DATE(1970,1,1)+(-5/24)),"/",MONTH(((J131/60)/60/24)+DATE(1970,1,1)+(-5/24)),"/",DAY(((J131/60)/60/24)+DATE(1970,1,1)+(-5/24))),"YYYY/MM/DD"))</f>
        <v>41882</v>
      </c>
      <c r="T131" s="11">
        <f t="shared" ref="T131:T194" si="20">((I131/60)/60/24)+DATE(1970,1,1)+(-5/24)</f>
        <v>41942.728969907403</v>
      </c>
      <c r="U131">
        <f t="shared" ref="U131:U194" si="21">YEAR(((J131/60)/60/24)+DATE(1970,1,1)+(-5/24))</f>
        <v>2014</v>
      </c>
    </row>
    <row r="132" spans="1:21"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5"/>
        <v>0</v>
      </c>
      <c r="P132" s="6">
        <f t="shared" si="16"/>
        <v>0</v>
      </c>
      <c r="Q132" t="str">
        <f t="shared" si="17"/>
        <v>film &amp; video</v>
      </c>
      <c r="R132" t="str">
        <f t="shared" si="18"/>
        <v>science fiction</v>
      </c>
      <c r="S132" s="11">
        <f t="shared" si="19"/>
        <v>41778</v>
      </c>
      <c r="T132" s="11">
        <f t="shared" si="20"/>
        <v>41806.636111111111</v>
      </c>
      <c r="U132">
        <f t="shared" si="21"/>
        <v>2014</v>
      </c>
    </row>
    <row r="133" spans="1:21"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5"/>
        <v>0</v>
      </c>
      <c r="P133" s="6">
        <f t="shared" si="16"/>
        <v>0</v>
      </c>
      <c r="Q133" t="str">
        <f t="shared" si="17"/>
        <v>film &amp; video</v>
      </c>
      <c r="R133" t="str">
        <f t="shared" si="18"/>
        <v>science fiction</v>
      </c>
      <c r="S133" s="11">
        <f t="shared" si="19"/>
        <v>42541</v>
      </c>
      <c r="T133" s="11">
        <f t="shared" si="20"/>
        <v>42556.791666666664</v>
      </c>
      <c r="U133">
        <f t="shared" si="21"/>
        <v>2016</v>
      </c>
    </row>
    <row r="134" spans="1:21"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5"/>
        <v>9.5687499999999996</v>
      </c>
      <c r="P134" s="6">
        <f t="shared" si="16"/>
        <v>94.506172839506178</v>
      </c>
      <c r="Q134" t="str">
        <f t="shared" si="17"/>
        <v>film &amp; video</v>
      </c>
      <c r="R134" t="str">
        <f t="shared" si="18"/>
        <v>science fiction</v>
      </c>
      <c r="S134" s="11">
        <f t="shared" si="19"/>
        <v>41905</v>
      </c>
      <c r="T134" s="11">
        <f t="shared" si="20"/>
        <v>41950.645914351851</v>
      </c>
      <c r="U134">
        <f t="shared" si="21"/>
        <v>2014</v>
      </c>
    </row>
    <row r="135" spans="1:21"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5"/>
        <v>0</v>
      </c>
      <c r="P135" s="6">
        <f t="shared" si="16"/>
        <v>0</v>
      </c>
      <c r="Q135" t="str">
        <f t="shared" si="17"/>
        <v>film &amp; video</v>
      </c>
      <c r="R135" t="str">
        <f t="shared" si="18"/>
        <v>science fiction</v>
      </c>
      <c r="S135" s="11">
        <f t="shared" si="19"/>
        <v>42491</v>
      </c>
      <c r="T135" s="11">
        <f t="shared" si="20"/>
        <v>42521.521527777775</v>
      </c>
      <c r="U135">
        <f t="shared" si="21"/>
        <v>2016</v>
      </c>
    </row>
    <row r="136" spans="1:21"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5"/>
        <v>0</v>
      </c>
      <c r="P136" s="6">
        <f t="shared" si="16"/>
        <v>0</v>
      </c>
      <c r="Q136" t="str">
        <f t="shared" si="17"/>
        <v>film &amp; video</v>
      </c>
      <c r="R136" t="str">
        <f t="shared" si="18"/>
        <v>science fiction</v>
      </c>
      <c r="S136" s="11">
        <f t="shared" si="19"/>
        <v>42221</v>
      </c>
      <c r="T136" s="11">
        <f t="shared" si="20"/>
        <v>42251.499999999993</v>
      </c>
      <c r="U136">
        <f t="shared" si="21"/>
        <v>2015</v>
      </c>
    </row>
    <row r="137" spans="1:21"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5"/>
        <v>13.433333333333334</v>
      </c>
      <c r="P137" s="6">
        <f t="shared" si="16"/>
        <v>80.599999999999994</v>
      </c>
      <c r="Q137" t="str">
        <f t="shared" si="17"/>
        <v>film &amp; video</v>
      </c>
      <c r="R137" t="str">
        <f t="shared" si="18"/>
        <v>science fiction</v>
      </c>
      <c r="S137" s="11">
        <f t="shared" si="19"/>
        <v>41788</v>
      </c>
      <c r="T137" s="11">
        <f t="shared" si="20"/>
        <v>41821.583333333328</v>
      </c>
      <c r="U137">
        <f t="shared" si="21"/>
        <v>2014</v>
      </c>
    </row>
    <row r="138" spans="1:21"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5"/>
        <v>0</v>
      </c>
      <c r="P138" s="6">
        <f t="shared" si="16"/>
        <v>0</v>
      </c>
      <c r="Q138" t="str">
        <f t="shared" si="17"/>
        <v>film &amp; video</v>
      </c>
      <c r="R138" t="str">
        <f t="shared" si="18"/>
        <v>science fiction</v>
      </c>
      <c r="S138" s="11">
        <f t="shared" si="19"/>
        <v>42096</v>
      </c>
      <c r="T138" s="11">
        <f t="shared" si="20"/>
        <v>42140.219444444439</v>
      </c>
      <c r="U138">
        <f t="shared" si="21"/>
        <v>2015</v>
      </c>
    </row>
    <row r="139" spans="1:21"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5"/>
        <v>0</v>
      </c>
      <c r="P139" s="6">
        <f t="shared" si="16"/>
        <v>0</v>
      </c>
      <c r="Q139" t="str">
        <f t="shared" si="17"/>
        <v>film &amp; video</v>
      </c>
      <c r="R139" t="str">
        <f t="shared" si="18"/>
        <v>science fiction</v>
      </c>
      <c r="S139" s="11">
        <f t="shared" si="19"/>
        <v>42239</v>
      </c>
      <c r="T139" s="11">
        <f t="shared" si="20"/>
        <v>42289.365659722222</v>
      </c>
      <c r="U139">
        <f t="shared" si="21"/>
        <v>2015</v>
      </c>
    </row>
    <row r="140" spans="1:21"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5"/>
        <v>3.1413333333333333</v>
      </c>
      <c r="P140" s="6">
        <f t="shared" si="16"/>
        <v>81.241379310344826</v>
      </c>
      <c r="Q140" t="str">
        <f t="shared" si="17"/>
        <v>film &amp; video</v>
      </c>
      <c r="R140" t="str">
        <f t="shared" si="18"/>
        <v>science fiction</v>
      </c>
      <c r="S140" s="11">
        <f t="shared" si="19"/>
        <v>42186</v>
      </c>
      <c r="T140" s="11">
        <f t="shared" si="20"/>
        <v>42216.999305555553</v>
      </c>
      <c r="U140">
        <f t="shared" si="21"/>
        <v>2015</v>
      </c>
    </row>
    <row r="141" spans="1:21"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5"/>
        <v>100</v>
      </c>
      <c r="P141" s="6">
        <f t="shared" si="16"/>
        <v>500</v>
      </c>
      <c r="Q141" t="str">
        <f t="shared" si="17"/>
        <v>film &amp; video</v>
      </c>
      <c r="R141" t="str">
        <f t="shared" si="18"/>
        <v>science fiction</v>
      </c>
      <c r="S141" s="11">
        <f t="shared" si="19"/>
        <v>42187</v>
      </c>
      <c r="T141" s="11">
        <f t="shared" si="20"/>
        <v>42197.712638888886</v>
      </c>
      <c r="U141">
        <f t="shared" si="21"/>
        <v>2015</v>
      </c>
    </row>
    <row r="142" spans="1:21"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5"/>
        <v>0</v>
      </c>
      <c r="P142" s="6">
        <f t="shared" si="16"/>
        <v>0</v>
      </c>
      <c r="Q142" t="str">
        <f t="shared" si="17"/>
        <v>film &amp; video</v>
      </c>
      <c r="R142" t="str">
        <f t="shared" si="18"/>
        <v>science fiction</v>
      </c>
      <c r="S142" s="11">
        <f t="shared" si="19"/>
        <v>42052</v>
      </c>
      <c r="T142" s="11">
        <f t="shared" si="20"/>
        <v>42082.948287037034</v>
      </c>
      <c r="U142">
        <f t="shared" si="21"/>
        <v>2015</v>
      </c>
    </row>
    <row r="143" spans="1:21"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5"/>
        <v>10.775</v>
      </c>
      <c r="P143" s="6">
        <f t="shared" si="16"/>
        <v>46.178571428571431</v>
      </c>
      <c r="Q143" t="str">
        <f t="shared" si="17"/>
        <v>film &amp; video</v>
      </c>
      <c r="R143" t="str">
        <f t="shared" si="18"/>
        <v>science fiction</v>
      </c>
      <c r="S143" s="11">
        <f t="shared" si="19"/>
        <v>42109</v>
      </c>
      <c r="T143" s="11">
        <f t="shared" si="20"/>
        <v>42154.944710648146</v>
      </c>
      <c r="U143">
        <f t="shared" si="21"/>
        <v>2015</v>
      </c>
    </row>
    <row r="144" spans="1:21"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5"/>
        <v>0.33333333333333337</v>
      </c>
      <c r="P144" s="6">
        <f t="shared" si="16"/>
        <v>10</v>
      </c>
      <c r="Q144" t="str">
        <f t="shared" si="17"/>
        <v>film &amp; video</v>
      </c>
      <c r="R144" t="str">
        <f t="shared" si="18"/>
        <v>science fiction</v>
      </c>
      <c r="S144" s="11">
        <f t="shared" si="19"/>
        <v>41938</v>
      </c>
      <c r="T144" s="11">
        <f t="shared" si="20"/>
        <v>41959.726597222216</v>
      </c>
      <c r="U144">
        <f t="shared" si="21"/>
        <v>2014</v>
      </c>
    </row>
    <row r="145" spans="1:21"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5"/>
        <v>0</v>
      </c>
      <c r="P145" s="6">
        <f t="shared" si="16"/>
        <v>0</v>
      </c>
      <c r="Q145" t="str">
        <f t="shared" si="17"/>
        <v>film &amp; video</v>
      </c>
      <c r="R145" t="str">
        <f t="shared" si="18"/>
        <v>science fiction</v>
      </c>
      <c r="S145" s="11">
        <f t="shared" si="19"/>
        <v>42558</v>
      </c>
      <c r="T145" s="11">
        <f t="shared" si="20"/>
        <v>42616.038194444445</v>
      </c>
      <c r="U145">
        <f t="shared" si="21"/>
        <v>2016</v>
      </c>
    </row>
    <row r="146" spans="1:21"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5"/>
        <v>27.6</v>
      </c>
      <c r="P146" s="6">
        <f t="shared" si="16"/>
        <v>55.945945945945944</v>
      </c>
      <c r="Q146" t="str">
        <f t="shared" si="17"/>
        <v>film &amp; video</v>
      </c>
      <c r="R146" t="str">
        <f t="shared" si="18"/>
        <v>science fiction</v>
      </c>
      <c r="S146" s="11">
        <f t="shared" si="19"/>
        <v>42047</v>
      </c>
      <c r="T146" s="11">
        <f t="shared" si="20"/>
        <v>42107.512407407405</v>
      </c>
      <c r="U146">
        <f t="shared" si="21"/>
        <v>2015</v>
      </c>
    </row>
    <row r="147" spans="1:21"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5"/>
        <v>7.5111111111111111</v>
      </c>
      <c r="P147" s="6">
        <f t="shared" si="16"/>
        <v>37.555555555555557</v>
      </c>
      <c r="Q147" t="str">
        <f t="shared" si="17"/>
        <v>film &amp; video</v>
      </c>
      <c r="R147" t="str">
        <f t="shared" si="18"/>
        <v>science fiction</v>
      </c>
      <c r="S147" s="11">
        <f t="shared" si="19"/>
        <v>42200</v>
      </c>
      <c r="T147" s="11">
        <f t="shared" si="20"/>
        <v>42227.333935185183</v>
      </c>
      <c r="U147">
        <f t="shared" si="21"/>
        <v>2015</v>
      </c>
    </row>
    <row r="148" spans="1:21"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5"/>
        <v>0.57499999999999996</v>
      </c>
      <c r="P148" s="6">
        <f t="shared" si="16"/>
        <v>38.333333333333336</v>
      </c>
      <c r="Q148" t="str">
        <f t="shared" si="17"/>
        <v>film &amp; video</v>
      </c>
      <c r="R148" t="str">
        <f t="shared" si="18"/>
        <v>science fiction</v>
      </c>
      <c r="S148" s="11">
        <f t="shared" si="19"/>
        <v>42692</v>
      </c>
      <c r="T148" s="11">
        <f t="shared" si="20"/>
        <v>42752.807847222219</v>
      </c>
      <c r="U148">
        <f t="shared" si="21"/>
        <v>2016</v>
      </c>
    </row>
    <row r="149" spans="1:21"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5"/>
        <v>0</v>
      </c>
      <c r="P149" s="6">
        <f t="shared" si="16"/>
        <v>0</v>
      </c>
      <c r="Q149" t="str">
        <f t="shared" si="17"/>
        <v>film &amp; video</v>
      </c>
      <c r="R149" t="str">
        <f t="shared" si="18"/>
        <v>science fiction</v>
      </c>
      <c r="S149" s="11">
        <f t="shared" si="19"/>
        <v>41969</v>
      </c>
      <c r="T149" s="11">
        <f t="shared" si="20"/>
        <v>42012.554166666661</v>
      </c>
      <c r="U149">
        <f t="shared" si="21"/>
        <v>2014</v>
      </c>
    </row>
    <row r="150" spans="1:21"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5"/>
        <v>0.08</v>
      </c>
      <c r="P150" s="6">
        <f t="shared" si="16"/>
        <v>20</v>
      </c>
      <c r="Q150" t="str">
        <f t="shared" si="17"/>
        <v>film &amp; video</v>
      </c>
      <c r="R150" t="str">
        <f t="shared" si="18"/>
        <v>science fiction</v>
      </c>
      <c r="S150" s="11">
        <f t="shared" si="19"/>
        <v>42397</v>
      </c>
      <c r="T150" s="11">
        <f t="shared" si="20"/>
        <v>42427.073333333326</v>
      </c>
      <c r="U150">
        <f t="shared" si="21"/>
        <v>2016</v>
      </c>
    </row>
    <row r="151" spans="1:21"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5"/>
        <v>0.91999999999999993</v>
      </c>
      <c r="P151" s="6">
        <f t="shared" si="16"/>
        <v>15.333333333333334</v>
      </c>
      <c r="Q151" t="str">
        <f t="shared" si="17"/>
        <v>film &amp; video</v>
      </c>
      <c r="R151" t="str">
        <f t="shared" si="18"/>
        <v>science fiction</v>
      </c>
      <c r="S151" s="11">
        <f t="shared" si="19"/>
        <v>41967</v>
      </c>
      <c r="T151" s="11">
        <f t="shared" si="20"/>
        <v>41998.124999999993</v>
      </c>
      <c r="U151">
        <f t="shared" si="21"/>
        <v>2014</v>
      </c>
    </row>
    <row r="152" spans="1:21"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5"/>
        <v>23.163076923076922</v>
      </c>
      <c r="P152" s="6">
        <f t="shared" si="16"/>
        <v>449.43283582089555</v>
      </c>
      <c r="Q152" t="str">
        <f t="shared" si="17"/>
        <v>film &amp; video</v>
      </c>
      <c r="R152" t="str">
        <f t="shared" si="18"/>
        <v>science fiction</v>
      </c>
      <c r="S152" s="11">
        <f t="shared" si="19"/>
        <v>42089</v>
      </c>
      <c r="T152" s="11">
        <f t="shared" si="20"/>
        <v>42149.95349537037</v>
      </c>
      <c r="U152">
        <f t="shared" si="21"/>
        <v>2015</v>
      </c>
    </row>
    <row r="153" spans="1:21"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5"/>
        <v>5.5999999999999994E-2</v>
      </c>
      <c r="P153" s="6">
        <f t="shared" si="16"/>
        <v>28</v>
      </c>
      <c r="Q153" t="str">
        <f t="shared" si="17"/>
        <v>film &amp; video</v>
      </c>
      <c r="R153" t="str">
        <f t="shared" si="18"/>
        <v>science fiction</v>
      </c>
      <c r="S153" s="11">
        <f t="shared" si="19"/>
        <v>42113</v>
      </c>
      <c r="T153" s="11">
        <f t="shared" si="20"/>
        <v>42173.342488425922</v>
      </c>
      <c r="U153">
        <f t="shared" si="21"/>
        <v>2015</v>
      </c>
    </row>
    <row r="154" spans="1:21"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5"/>
        <v>7.8947368421052634E-3</v>
      </c>
      <c r="P154" s="6">
        <f t="shared" si="16"/>
        <v>15</v>
      </c>
      <c r="Q154" t="str">
        <f t="shared" si="17"/>
        <v>film &amp; video</v>
      </c>
      <c r="R154" t="str">
        <f t="shared" si="18"/>
        <v>science fiction</v>
      </c>
      <c r="S154" s="11">
        <f t="shared" si="19"/>
        <v>41874</v>
      </c>
      <c r="T154" s="11">
        <f t="shared" si="20"/>
        <v>41904.869212962964</v>
      </c>
      <c r="U154">
        <f t="shared" si="21"/>
        <v>2014</v>
      </c>
    </row>
    <row r="155" spans="1:21"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5"/>
        <v>0.71799999999999997</v>
      </c>
      <c r="P155" s="6">
        <f t="shared" si="16"/>
        <v>35.9</v>
      </c>
      <c r="Q155" t="str">
        <f t="shared" si="17"/>
        <v>film &amp; video</v>
      </c>
      <c r="R155" t="str">
        <f t="shared" si="18"/>
        <v>science fiction</v>
      </c>
      <c r="S155" s="11">
        <f t="shared" si="19"/>
        <v>41933</v>
      </c>
      <c r="T155" s="11">
        <f t="shared" si="20"/>
        <v>41975.419490740744</v>
      </c>
      <c r="U155">
        <f t="shared" si="21"/>
        <v>2014</v>
      </c>
    </row>
    <row r="156" spans="1:21"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5"/>
        <v>2.666666666666667</v>
      </c>
      <c r="P156" s="6">
        <f t="shared" si="16"/>
        <v>13.333333333333334</v>
      </c>
      <c r="Q156" t="str">
        <f t="shared" si="17"/>
        <v>film &amp; video</v>
      </c>
      <c r="R156" t="str">
        <f t="shared" si="18"/>
        <v>science fiction</v>
      </c>
      <c r="S156" s="11">
        <f t="shared" si="19"/>
        <v>42115</v>
      </c>
      <c r="T156" s="11">
        <f t="shared" si="20"/>
        <v>42158.339062499996</v>
      </c>
      <c r="U156">
        <f t="shared" si="21"/>
        <v>2015</v>
      </c>
    </row>
    <row r="157" spans="1:21"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5"/>
        <v>6.0000000000000001E-3</v>
      </c>
      <c r="P157" s="6">
        <f t="shared" si="16"/>
        <v>20.25</v>
      </c>
      <c r="Q157" t="str">
        <f t="shared" si="17"/>
        <v>film &amp; video</v>
      </c>
      <c r="R157" t="str">
        <f t="shared" si="18"/>
        <v>science fiction</v>
      </c>
      <c r="S157" s="11">
        <f t="shared" si="19"/>
        <v>42168</v>
      </c>
      <c r="T157" s="11">
        <f t="shared" si="20"/>
        <v>42208.351099537038</v>
      </c>
      <c r="U157">
        <f t="shared" si="21"/>
        <v>2015</v>
      </c>
    </row>
    <row r="158" spans="1:21"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5"/>
        <v>5.0999999999999996</v>
      </c>
      <c r="P158" s="6">
        <f t="shared" si="16"/>
        <v>119</v>
      </c>
      <c r="Q158" t="str">
        <f t="shared" si="17"/>
        <v>film &amp; video</v>
      </c>
      <c r="R158" t="str">
        <f t="shared" si="18"/>
        <v>science fiction</v>
      </c>
      <c r="S158" s="11">
        <f t="shared" si="19"/>
        <v>41793</v>
      </c>
      <c r="T158" s="11">
        <f t="shared" si="20"/>
        <v>41853.916620370372</v>
      </c>
      <c r="U158">
        <f t="shared" si="21"/>
        <v>2014</v>
      </c>
    </row>
    <row r="159" spans="1:21"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5"/>
        <v>0.26711185308848079</v>
      </c>
      <c r="P159" s="6">
        <f t="shared" si="16"/>
        <v>4</v>
      </c>
      <c r="Q159" t="str">
        <f t="shared" si="17"/>
        <v>film &amp; video</v>
      </c>
      <c r="R159" t="str">
        <f t="shared" si="18"/>
        <v>science fiction</v>
      </c>
      <c r="S159" s="11">
        <f t="shared" si="19"/>
        <v>42396</v>
      </c>
      <c r="T159" s="11">
        <f t="shared" si="20"/>
        <v>42426.703379629624</v>
      </c>
      <c r="U159">
        <f t="shared" si="21"/>
        <v>2016</v>
      </c>
    </row>
    <row r="160" spans="1:21"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5"/>
        <v>0</v>
      </c>
      <c r="P160" s="6">
        <f t="shared" si="16"/>
        <v>0</v>
      </c>
      <c r="Q160" t="str">
        <f t="shared" si="17"/>
        <v>film &amp; video</v>
      </c>
      <c r="R160" t="str">
        <f t="shared" si="18"/>
        <v>science fiction</v>
      </c>
      <c r="S160" s="11">
        <f t="shared" si="19"/>
        <v>41903</v>
      </c>
      <c r="T160" s="11">
        <f t="shared" si="20"/>
        <v>41933.868379629625</v>
      </c>
      <c r="U160">
        <f t="shared" si="21"/>
        <v>2014</v>
      </c>
    </row>
    <row r="161" spans="1:21"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5"/>
        <v>2E-3</v>
      </c>
      <c r="P161" s="6">
        <f t="shared" si="16"/>
        <v>10</v>
      </c>
      <c r="Q161" t="str">
        <f t="shared" si="17"/>
        <v>film &amp; video</v>
      </c>
      <c r="R161" t="str">
        <f t="shared" si="18"/>
        <v>science fiction</v>
      </c>
      <c r="S161" s="11">
        <f t="shared" si="19"/>
        <v>42514</v>
      </c>
      <c r="T161" s="11">
        <f t="shared" si="20"/>
        <v>42554.226215277777</v>
      </c>
      <c r="U161">
        <f t="shared" si="21"/>
        <v>2016</v>
      </c>
    </row>
    <row r="162" spans="1:21"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5"/>
        <v>0</v>
      </c>
      <c r="P162" s="6">
        <f t="shared" si="16"/>
        <v>0</v>
      </c>
      <c r="Q162" t="str">
        <f t="shared" si="17"/>
        <v>film &amp; video</v>
      </c>
      <c r="R162" t="str">
        <f t="shared" si="18"/>
        <v>drama</v>
      </c>
      <c r="S162" s="11">
        <f t="shared" si="19"/>
        <v>42171</v>
      </c>
      <c r="T162" s="11">
        <f t="shared" si="20"/>
        <v>42231.704756944448</v>
      </c>
      <c r="U162">
        <f t="shared" si="21"/>
        <v>2015</v>
      </c>
    </row>
    <row r="163" spans="1:21"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5"/>
        <v>0.01</v>
      </c>
      <c r="P163" s="6">
        <f t="shared" si="16"/>
        <v>5</v>
      </c>
      <c r="Q163" t="str">
        <f t="shared" si="17"/>
        <v>film &amp; video</v>
      </c>
      <c r="R163" t="str">
        <f t="shared" si="18"/>
        <v>drama</v>
      </c>
      <c r="S163" s="11">
        <f t="shared" si="19"/>
        <v>41792</v>
      </c>
      <c r="T163" s="11">
        <f t="shared" si="20"/>
        <v>41822.479108796295</v>
      </c>
      <c r="U163">
        <f t="shared" si="21"/>
        <v>2014</v>
      </c>
    </row>
    <row r="164" spans="1:21"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5"/>
        <v>15.535714285714286</v>
      </c>
      <c r="P164" s="6">
        <f t="shared" si="16"/>
        <v>43.5</v>
      </c>
      <c r="Q164" t="str">
        <f t="shared" si="17"/>
        <v>film &amp; video</v>
      </c>
      <c r="R164" t="str">
        <f t="shared" si="18"/>
        <v>drama</v>
      </c>
      <c r="S164" s="11">
        <f t="shared" si="19"/>
        <v>41834</v>
      </c>
      <c r="T164" s="11">
        <f t="shared" si="20"/>
        <v>41867.779166666667</v>
      </c>
      <c r="U164">
        <f t="shared" si="21"/>
        <v>2014</v>
      </c>
    </row>
    <row r="165" spans="1:21"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5"/>
        <v>0</v>
      </c>
      <c r="P165" s="6">
        <f t="shared" si="16"/>
        <v>0</v>
      </c>
      <c r="Q165" t="str">
        <f t="shared" si="17"/>
        <v>film &amp; video</v>
      </c>
      <c r="R165" t="str">
        <f t="shared" si="18"/>
        <v>drama</v>
      </c>
      <c r="S165" s="11">
        <f t="shared" si="19"/>
        <v>42243</v>
      </c>
      <c r="T165" s="11">
        <f t="shared" si="20"/>
        <v>42277.791666666664</v>
      </c>
      <c r="U165">
        <f t="shared" si="21"/>
        <v>2015</v>
      </c>
    </row>
    <row r="166" spans="1:21"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5"/>
        <v>0.53333333333333333</v>
      </c>
      <c r="P166" s="6">
        <f t="shared" si="16"/>
        <v>91.428571428571431</v>
      </c>
      <c r="Q166" t="str">
        <f t="shared" si="17"/>
        <v>film &amp; video</v>
      </c>
      <c r="R166" t="str">
        <f t="shared" si="18"/>
        <v>drama</v>
      </c>
      <c r="S166" s="11">
        <f t="shared" si="19"/>
        <v>41841</v>
      </c>
      <c r="T166" s="11">
        <f t="shared" si="20"/>
        <v>41901.554409722223</v>
      </c>
      <c r="U166">
        <f t="shared" si="21"/>
        <v>2014</v>
      </c>
    </row>
    <row r="167" spans="1:21"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5"/>
        <v>0</v>
      </c>
      <c r="P167" s="6">
        <f t="shared" si="16"/>
        <v>0</v>
      </c>
      <c r="Q167" t="str">
        <f t="shared" si="17"/>
        <v>film &amp; video</v>
      </c>
      <c r="R167" t="str">
        <f t="shared" si="18"/>
        <v>drama</v>
      </c>
      <c r="S167" s="11">
        <f t="shared" si="19"/>
        <v>42351</v>
      </c>
      <c r="T167" s="11">
        <f t="shared" si="20"/>
        <v>42381.450509259252</v>
      </c>
      <c r="U167">
        <f t="shared" si="21"/>
        <v>2015</v>
      </c>
    </row>
    <row r="168" spans="1:21"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5"/>
        <v>60</v>
      </c>
      <c r="P168" s="6">
        <f t="shared" si="16"/>
        <v>3000</v>
      </c>
      <c r="Q168" t="str">
        <f t="shared" si="17"/>
        <v>film &amp; video</v>
      </c>
      <c r="R168" t="str">
        <f t="shared" si="18"/>
        <v>drama</v>
      </c>
      <c r="S168" s="11">
        <f t="shared" si="19"/>
        <v>42720</v>
      </c>
      <c r="T168" s="11">
        <f t="shared" si="20"/>
        <v>42750.867615740739</v>
      </c>
      <c r="U168">
        <f t="shared" si="21"/>
        <v>2016</v>
      </c>
    </row>
    <row r="169" spans="1:21"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5"/>
        <v>0.01</v>
      </c>
      <c r="P169" s="6">
        <f t="shared" si="16"/>
        <v>5.5</v>
      </c>
      <c r="Q169" t="str">
        <f t="shared" si="17"/>
        <v>film &amp; video</v>
      </c>
      <c r="R169" t="str">
        <f t="shared" si="18"/>
        <v>drama</v>
      </c>
      <c r="S169" s="11">
        <f t="shared" si="19"/>
        <v>42160</v>
      </c>
      <c r="T169" s="11">
        <f t="shared" si="20"/>
        <v>42220.719155092585</v>
      </c>
      <c r="U169">
        <f t="shared" si="21"/>
        <v>2015</v>
      </c>
    </row>
    <row r="170" spans="1:21"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5"/>
        <v>4.0625</v>
      </c>
      <c r="P170" s="6">
        <f t="shared" si="16"/>
        <v>108.33333333333333</v>
      </c>
      <c r="Q170" t="str">
        <f t="shared" si="17"/>
        <v>film &amp; video</v>
      </c>
      <c r="R170" t="str">
        <f t="shared" si="18"/>
        <v>drama</v>
      </c>
      <c r="S170" s="11">
        <f t="shared" si="19"/>
        <v>42052</v>
      </c>
      <c r="T170" s="11">
        <f t="shared" si="20"/>
        <v>42082.585300925923</v>
      </c>
      <c r="U170">
        <f t="shared" si="21"/>
        <v>2015</v>
      </c>
    </row>
    <row r="171" spans="1:21"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5"/>
        <v>22.400000000000002</v>
      </c>
      <c r="P171" s="6">
        <f t="shared" si="16"/>
        <v>56</v>
      </c>
      <c r="Q171" t="str">
        <f t="shared" si="17"/>
        <v>film &amp; video</v>
      </c>
      <c r="R171" t="str">
        <f t="shared" si="18"/>
        <v>drama</v>
      </c>
      <c r="S171" s="11">
        <f t="shared" si="19"/>
        <v>41900</v>
      </c>
      <c r="T171" s="11">
        <f t="shared" si="20"/>
        <v>41930.296979166662</v>
      </c>
      <c r="U171">
        <f t="shared" si="21"/>
        <v>2014</v>
      </c>
    </row>
    <row r="172" spans="1:21"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5"/>
        <v>3.25</v>
      </c>
      <c r="P172" s="6">
        <f t="shared" si="16"/>
        <v>32.5</v>
      </c>
      <c r="Q172" t="str">
        <f t="shared" si="17"/>
        <v>film &amp; video</v>
      </c>
      <c r="R172" t="str">
        <f t="shared" si="18"/>
        <v>drama</v>
      </c>
      <c r="S172" s="11">
        <f t="shared" si="19"/>
        <v>42216</v>
      </c>
      <c r="T172" s="11">
        <f t="shared" si="20"/>
        <v>42246.019444444442</v>
      </c>
      <c r="U172">
        <f t="shared" si="21"/>
        <v>2015</v>
      </c>
    </row>
    <row r="173" spans="1:21"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5"/>
        <v>2E-3</v>
      </c>
      <c r="P173" s="6">
        <f t="shared" si="16"/>
        <v>1</v>
      </c>
      <c r="Q173" t="str">
        <f t="shared" si="17"/>
        <v>film &amp; video</v>
      </c>
      <c r="R173" t="str">
        <f t="shared" si="18"/>
        <v>drama</v>
      </c>
      <c r="S173" s="11">
        <f t="shared" si="19"/>
        <v>42533</v>
      </c>
      <c r="T173" s="11">
        <f t="shared" si="20"/>
        <v>42593.972384259258</v>
      </c>
      <c r="U173">
        <f t="shared" si="21"/>
        <v>2016</v>
      </c>
    </row>
    <row r="174" spans="1:21"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5"/>
        <v>0</v>
      </c>
      <c r="P174" s="6">
        <f t="shared" si="16"/>
        <v>0</v>
      </c>
      <c r="Q174" t="str">
        <f t="shared" si="17"/>
        <v>film &amp; video</v>
      </c>
      <c r="R174" t="str">
        <f t="shared" si="18"/>
        <v>drama</v>
      </c>
      <c r="S174" s="11">
        <f t="shared" si="19"/>
        <v>42047</v>
      </c>
      <c r="T174" s="11">
        <f t="shared" si="20"/>
        <v>42082.14494212962</v>
      </c>
      <c r="U174">
        <f t="shared" si="21"/>
        <v>2015</v>
      </c>
    </row>
    <row r="175" spans="1:21"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5"/>
        <v>0</v>
      </c>
      <c r="P175" s="6">
        <f t="shared" si="16"/>
        <v>0</v>
      </c>
      <c r="Q175" t="str">
        <f t="shared" si="17"/>
        <v>film &amp; video</v>
      </c>
      <c r="R175" t="str">
        <f t="shared" si="18"/>
        <v>drama</v>
      </c>
      <c r="S175" s="11">
        <f t="shared" si="19"/>
        <v>42033</v>
      </c>
      <c r="T175" s="11">
        <f t="shared" si="20"/>
        <v>42063.364675925921</v>
      </c>
      <c r="U175">
        <f t="shared" si="21"/>
        <v>2015</v>
      </c>
    </row>
    <row r="176" spans="1:21"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5"/>
        <v>0</v>
      </c>
      <c r="P176" s="6">
        <f t="shared" si="16"/>
        <v>0</v>
      </c>
      <c r="Q176" t="str">
        <f t="shared" si="17"/>
        <v>film &amp; video</v>
      </c>
      <c r="R176" t="str">
        <f t="shared" si="18"/>
        <v>drama</v>
      </c>
      <c r="S176" s="11">
        <f t="shared" si="19"/>
        <v>42072</v>
      </c>
      <c r="T176" s="11">
        <f t="shared" si="20"/>
        <v>42132.55064814815</v>
      </c>
      <c r="U176">
        <f t="shared" si="21"/>
        <v>2015</v>
      </c>
    </row>
    <row r="177" spans="1:21"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5"/>
        <v>6.4850000000000003</v>
      </c>
      <c r="P177" s="6">
        <f t="shared" si="16"/>
        <v>49.884615384615387</v>
      </c>
      <c r="Q177" t="str">
        <f t="shared" si="17"/>
        <v>film &amp; video</v>
      </c>
      <c r="R177" t="str">
        <f t="shared" si="18"/>
        <v>drama</v>
      </c>
      <c r="S177" s="11">
        <f t="shared" si="19"/>
        <v>41855</v>
      </c>
      <c r="T177" s="11">
        <f t="shared" si="20"/>
        <v>41880.569571759253</v>
      </c>
      <c r="U177">
        <f t="shared" si="21"/>
        <v>2014</v>
      </c>
    </row>
    <row r="178" spans="1:21"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5"/>
        <v>0</v>
      </c>
      <c r="P178" s="6">
        <f t="shared" si="16"/>
        <v>0</v>
      </c>
      <c r="Q178" t="str">
        <f t="shared" si="17"/>
        <v>film &amp; video</v>
      </c>
      <c r="R178" t="str">
        <f t="shared" si="18"/>
        <v>drama</v>
      </c>
      <c r="S178" s="11">
        <f t="shared" si="19"/>
        <v>42191</v>
      </c>
      <c r="T178" s="11">
        <f t="shared" si="20"/>
        <v>42221.615729166668</v>
      </c>
      <c r="U178">
        <f t="shared" si="21"/>
        <v>2015</v>
      </c>
    </row>
    <row r="179" spans="1:21"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5"/>
        <v>40</v>
      </c>
      <c r="P179" s="6">
        <f t="shared" si="16"/>
        <v>25.714285714285715</v>
      </c>
      <c r="Q179" t="str">
        <f t="shared" si="17"/>
        <v>film &amp; video</v>
      </c>
      <c r="R179" t="str">
        <f t="shared" si="18"/>
        <v>drama</v>
      </c>
      <c r="S179" s="11">
        <f t="shared" si="19"/>
        <v>42069</v>
      </c>
      <c r="T179" s="11">
        <f t="shared" si="20"/>
        <v>42086.797754629624</v>
      </c>
      <c r="U179">
        <f t="shared" si="21"/>
        <v>2015</v>
      </c>
    </row>
    <row r="180" spans="1:21"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5"/>
        <v>0</v>
      </c>
      <c r="P180" s="6">
        <f t="shared" si="16"/>
        <v>0</v>
      </c>
      <c r="Q180" t="str">
        <f t="shared" si="17"/>
        <v>film &amp; video</v>
      </c>
      <c r="R180" t="str">
        <f t="shared" si="18"/>
        <v>drama</v>
      </c>
      <c r="S180" s="11">
        <f t="shared" si="19"/>
        <v>42304</v>
      </c>
      <c r="T180" s="11">
        <f t="shared" si="20"/>
        <v>42334.788715277777</v>
      </c>
      <c r="U180">
        <f t="shared" si="21"/>
        <v>2015</v>
      </c>
    </row>
    <row r="181" spans="1:21"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5"/>
        <v>20</v>
      </c>
      <c r="P181" s="6">
        <f t="shared" si="16"/>
        <v>100</v>
      </c>
      <c r="Q181" t="str">
        <f t="shared" si="17"/>
        <v>film &amp; video</v>
      </c>
      <c r="R181" t="str">
        <f t="shared" si="18"/>
        <v>drama</v>
      </c>
      <c r="S181" s="11">
        <f t="shared" si="19"/>
        <v>42402</v>
      </c>
      <c r="T181" s="11">
        <f t="shared" si="20"/>
        <v>42432.872164351851</v>
      </c>
      <c r="U181">
        <f t="shared" si="21"/>
        <v>2016</v>
      </c>
    </row>
    <row r="182" spans="1:21"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5"/>
        <v>33.416666666666664</v>
      </c>
      <c r="P182" s="6">
        <f t="shared" si="16"/>
        <v>30.846153846153847</v>
      </c>
      <c r="Q182" t="str">
        <f t="shared" si="17"/>
        <v>film &amp; video</v>
      </c>
      <c r="R182" t="str">
        <f t="shared" si="18"/>
        <v>drama</v>
      </c>
      <c r="S182" s="11">
        <f t="shared" si="19"/>
        <v>42067</v>
      </c>
      <c r="T182" s="11">
        <f t="shared" si="20"/>
        <v>42107.583333333336</v>
      </c>
      <c r="U182">
        <f t="shared" si="21"/>
        <v>2015</v>
      </c>
    </row>
    <row r="183" spans="1:21"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5"/>
        <v>21.092608822670172</v>
      </c>
      <c r="P183" s="6">
        <f t="shared" si="16"/>
        <v>180.5</v>
      </c>
      <c r="Q183" t="str">
        <f t="shared" si="17"/>
        <v>film &amp; video</v>
      </c>
      <c r="R183" t="str">
        <f t="shared" si="18"/>
        <v>drama</v>
      </c>
      <c r="S183" s="11">
        <f t="shared" si="19"/>
        <v>42147</v>
      </c>
      <c r="T183" s="11">
        <f t="shared" si="20"/>
        <v>42177.533506944441</v>
      </c>
      <c r="U183">
        <f t="shared" si="21"/>
        <v>2015</v>
      </c>
    </row>
    <row r="184" spans="1:21"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5"/>
        <v>0</v>
      </c>
      <c r="P184" s="6">
        <f t="shared" si="16"/>
        <v>0</v>
      </c>
      <c r="Q184" t="str">
        <f t="shared" si="17"/>
        <v>film &amp; video</v>
      </c>
      <c r="R184" t="str">
        <f t="shared" si="18"/>
        <v>drama</v>
      </c>
      <c r="S184" s="11">
        <f t="shared" si="19"/>
        <v>42711</v>
      </c>
      <c r="T184" s="11">
        <f t="shared" si="20"/>
        <v>42741.803611111107</v>
      </c>
      <c r="U184">
        <f t="shared" si="21"/>
        <v>2016</v>
      </c>
    </row>
    <row r="185" spans="1:21"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5"/>
        <v>35.856000000000002</v>
      </c>
      <c r="P185" s="6">
        <f t="shared" si="16"/>
        <v>373.5</v>
      </c>
      <c r="Q185" t="str">
        <f t="shared" si="17"/>
        <v>film &amp; video</v>
      </c>
      <c r="R185" t="str">
        <f t="shared" si="18"/>
        <v>drama</v>
      </c>
      <c r="S185" s="11">
        <f t="shared" si="19"/>
        <v>41939</v>
      </c>
      <c r="T185" s="11">
        <f t="shared" si="20"/>
        <v>41969.643634259257</v>
      </c>
      <c r="U185">
        <f t="shared" si="21"/>
        <v>2014</v>
      </c>
    </row>
    <row r="186" spans="1:21"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5"/>
        <v>3.4000000000000004</v>
      </c>
      <c r="P186" s="6">
        <f t="shared" si="16"/>
        <v>25.5</v>
      </c>
      <c r="Q186" t="str">
        <f t="shared" si="17"/>
        <v>film &amp; video</v>
      </c>
      <c r="R186" t="str">
        <f t="shared" si="18"/>
        <v>drama</v>
      </c>
      <c r="S186" s="11">
        <f t="shared" si="19"/>
        <v>41825</v>
      </c>
      <c r="T186" s="11">
        <f t="shared" si="20"/>
        <v>41882.957638888889</v>
      </c>
      <c r="U186">
        <f t="shared" si="21"/>
        <v>2014</v>
      </c>
    </row>
    <row r="187" spans="1:21"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5"/>
        <v>5.5</v>
      </c>
      <c r="P187" s="6">
        <f t="shared" si="16"/>
        <v>220</v>
      </c>
      <c r="Q187" t="str">
        <f t="shared" si="17"/>
        <v>film &amp; video</v>
      </c>
      <c r="R187" t="str">
        <f t="shared" si="18"/>
        <v>drama</v>
      </c>
      <c r="S187" s="11">
        <f t="shared" si="19"/>
        <v>42570</v>
      </c>
      <c r="T187" s="11">
        <f t="shared" si="20"/>
        <v>42600.702997685185</v>
      </c>
      <c r="U187">
        <f t="shared" si="21"/>
        <v>2016</v>
      </c>
    </row>
    <row r="188" spans="1:21"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5"/>
        <v>0</v>
      </c>
      <c r="P188" s="6">
        <f t="shared" si="16"/>
        <v>0</v>
      </c>
      <c r="Q188" t="str">
        <f t="shared" si="17"/>
        <v>film &amp; video</v>
      </c>
      <c r="R188" t="str">
        <f t="shared" si="18"/>
        <v>drama</v>
      </c>
      <c r="S188" s="11">
        <f t="shared" si="19"/>
        <v>42767</v>
      </c>
      <c r="T188" s="11">
        <f t="shared" si="20"/>
        <v>42797.624999999993</v>
      </c>
      <c r="U188">
        <f t="shared" si="21"/>
        <v>2017</v>
      </c>
    </row>
    <row r="189" spans="1:21"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5"/>
        <v>16</v>
      </c>
      <c r="P189" s="6">
        <f t="shared" si="16"/>
        <v>160</v>
      </c>
      <c r="Q189" t="str">
        <f t="shared" si="17"/>
        <v>film &amp; video</v>
      </c>
      <c r="R189" t="str">
        <f t="shared" si="18"/>
        <v>drama</v>
      </c>
      <c r="S189" s="11">
        <f t="shared" si="19"/>
        <v>42182</v>
      </c>
      <c r="T189" s="11">
        <f t="shared" si="20"/>
        <v>42206.082638888889</v>
      </c>
      <c r="U189">
        <f t="shared" si="21"/>
        <v>2015</v>
      </c>
    </row>
    <row r="190" spans="1:21"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5"/>
        <v>0</v>
      </c>
      <c r="P190" s="6">
        <f t="shared" si="16"/>
        <v>0</v>
      </c>
      <c r="Q190" t="str">
        <f t="shared" si="17"/>
        <v>film &amp; video</v>
      </c>
      <c r="R190" t="str">
        <f t="shared" si="18"/>
        <v>drama</v>
      </c>
      <c r="S190" s="11">
        <f t="shared" si="19"/>
        <v>41856</v>
      </c>
      <c r="T190" s="11">
        <f t="shared" si="20"/>
        <v>41886.974710648145</v>
      </c>
      <c r="U190">
        <f t="shared" si="21"/>
        <v>2014</v>
      </c>
    </row>
    <row r="191" spans="1:21"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5"/>
        <v>6.8999999999999992E-2</v>
      </c>
      <c r="P191" s="6">
        <f t="shared" si="16"/>
        <v>69</v>
      </c>
      <c r="Q191" t="str">
        <f t="shared" si="17"/>
        <v>film &amp; video</v>
      </c>
      <c r="R191" t="str">
        <f t="shared" si="18"/>
        <v>drama</v>
      </c>
      <c r="S191" s="11">
        <f t="shared" si="19"/>
        <v>42556</v>
      </c>
      <c r="T191" s="11">
        <f t="shared" si="20"/>
        <v>42616.482372685183</v>
      </c>
      <c r="U191">
        <f t="shared" si="21"/>
        <v>2016</v>
      </c>
    </row>
    <row r="192" spans="1:21"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5"/>
        <v>0.41666666666666669</v>
      </c>
      <c r="P192" s="6">
        <f t="shared" si="16"/>
        <v>50</v>
      </c>
      <c r="Q192" t="str">
        <f t="shared" si="17"/>
        <v>film &amp; video</v>
      </c>
      <c r="R192" t="str">
        <f t="shared" si="18"/>
        <v>drama</v>
      </c>
      <c r="S192" s="11">
        <f t="shared" si="19"/>
        <v>42527</v>
      </c>
      <c r="T192" s="11">
        <f t="shared" si="20"/>
        <v>42537.442662037036</v>
      </c>
      <c r="U192">
        <f t="shared" si="21"/>
        <v>2016</v>
      </c>
    </row>
    <row r="193" spans="1:21"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5"/>
        <v>5</v>
      </c>
      <c r="P193" s="6">
        <f t="shared" si="16"/>
        <v>83.333333333333329</v>
      </c>
      <c r="Q193" t="str">
        <f t="shared" si="17"/>
        <v>film &amp; video</v>
      </c>
      <c r="R193" t="str">
        <f t="shared" si="18"/>
        <v>drama</v>
      </c>
      <c r="S193" s="11">
        <f t="shared" si="19"/>
        <v>42239</v>
      </c>
      <c r="T193" s="11">
        <f t="shared" si="20"/>
        <v>42279.233078703699</v>
      </c>
      <c r="U193">
        <f t="shared" si="21"/>
        <v>2015</v>
      </c>
    </row>
    <row r="194" spans="1:21"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5"/>
        <v>1.6999999999999999E-3</v>
      </c>
      <c r="P194" s="6">
        <f t="shared" si="16"/>
        <v>5.666666666666667</v>
      </c>
      <c r="Q194" t="str">
        <f t="shared" si="17"/>
        <v>film &amp; video</v>
      </c>
      <c r="R194" t="str">
        <f t="shared" si="18"/>
        <v>drama</v>
      </c>
      <c r="S194" s="11">
        <f t="shared" si="19"/>
        <v>41899</v>
      </c>
      <c r="T194" s="11">
        <f t="shared" si="20"/>
        <v>41929.583703703705</v>
      </c>
      <c r="U194">
        <f t="shared" si="21"/>
        <v>2014</v>
      </c>
    </row>
    <row r="195" spans="1:21"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22">E195/D195*100</f>
        <v>0</v>
      </c>
      <c r="P195" s="6">
        <f t="shared" ref="P195:P258" si="23">IF(E195=0,0,E195/L195)</f>
        <v>0</v>
      </c>
      <c r="Q195" t="str">
        <f t="shared" ref="Q195:Q258" si="24">LEFT(N195,LEN(N195)-(LEN(N195)-SEARCH("/",N195))-1)</f>
        <v>film &amp; video</v>
      </c>
      <c r="R195" t="str">
        <f t="shared" ref="R195:R258" si="25">RIGHT(N195,(LEN(N195)-SEARCH("/",N195)))</f>
        <v>drama</v>
      </c>
      <c r="S195" s="11">
        <f t="shared" ref="S195:S258" si="26">VALUE(TEXT(CONCATENATE(YEAR(((J195/60)/60/24)+DATE(1970,1,1)+(-5/24)),"/",MONTH(((J195/60)/60/24)+DATE(1970,1,1)+(-5/24)),"/",DAY(((J195/60)/60/24)+DATE(1970,1,1)+(-5/24))),"YYYY/MM/DD"))</f>
        <v>41911</v>
      </c>
      <c r="T195" s="11">
        <f t="shared" ref="T195:T258" si="27">((I195/60)/60/24)+DATE(1970,1,1)+(-5/24)</f>
        <v>41971.768124999995</v>
      </c>
      <c r="U195">
        <f t="shared" ref="U195:U258" si="28">YEAR(((J195/60)/60/24)+DATE(1970,1,1)+(-5/24))</f>
        <v>2014</v>
      </c>
    </row>
    <row r="196" spans="1:21"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22"/>
        <v>0.12</v>
      </c>
      <c r="P196" s="6">
        <f t="shared" si="23"/>
        <v>1</v>
      </c>
      <c r="Q196" t="str">
        <f t="shared" si="24"/>
        <v>film &amp; video</v>
      </c>
      <c r="R196" t="str">
        <f t="shared" si="25"/>
        <v>drama</v>
      </c>
      <c r="S196" s="11">
        <f t="shared" si="26"/>
        <v>42375</v>
      </c>
      <c r="T196" s="11">
        <f t="shared" si="27"/>
        <v>42435.788553240738</v>
      </c>
      <c r="U196">
        <f t="shared" si="28"/>
        <v>2016</v>
      </c>
    </row>
    <row r="197" spans="1:21"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22"/>
        <v>0</v>
      </c>
      <c r="P197" s="6">
        <f t="shared" si="23"/>
        <v>0</v>
      </c>
      <c r="Q197" t="str">
        <f t="shared" si="24"/>
        <v>film &amp; video</v>
      </c>
      <c r="R197" t="str">
        <f t="shared" si="25"/>
        <v>drama</v>
      </c>
      <c r="S197" s="11">
        <f t="shared" si="26"/>
        <v>42135</v>
      </c>
      <c r="T197" s="11">
        <f t="shared" si="27"/>
        <v>42195.462175925924</v>
      </c>
      <c r="U197">
        <f t="shared" si="28"/>
        <v>2015</v>
      </c>
    </row>
    <row r="198" spans="1:21"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22"/>
        <v>41.857142857142861</v>
      </c>
      <c r="P198" s="6">
        <f t="shared" si="23"/>
        <v>77.10526315789474</v>
      </c>
      <c r="Q198" t="str">
        <f t="shared" si="24"/>
        <v>film &amp; video</v>
      </c>
      <c r="R198" t="str">
        <f t="shared" si="25"/>
        <v>drama</v>
      </c>
      <c r="S198" s="11">
        <f t="shared" si="26"/>
        <v>42259</v>
      </c>
      <c r="T198" s="11">
        <f t="shared" si="27"/>
        <v>42287.666666666664</v>
      </c>
      <c r="U198">
        <f t="shared" si="28"/>
        <v>2015</v>
      </c>
    </row>
    <row r="199" spans="1:21"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22"/>
        <v>10.48</v>
      </c>
      <c r="P199" s="6">
        <f t="shared" si="23"/>
        <v>32.75</v>
      </c>
      <c r="Q199" t="str">
        <f t="shared" si="24"/>
        <v>film &amp; video</v>
      </c>
      <c r="R199" t="str">
        <f t="shared" si="25"/>
        <v>drama</v>
      </c>
      <c r="S199" s="11">
        <f t="shared" si="26"/>
        <v>42741</v>
      </c>
      <c r="T199" s="11">
        <f t="shared" si="27"/>
        <v>42783.666666666664</v>
      </c>
      <c r="U199">
        <f t="shared" si="28"/>
        <v>2017</v>
      </c>
    </row>
    <row r="200" spans="1:21"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22"/>
        <v>1.1159999999999999</v>
      </c>
      <c r="P200" s="6">
        <f t="shared" si="23"/>
        <v>46.5</v>
      </c>
      <c r="Q200" t="str">
        <f t="shared" si="24"/>
        <v>film &amp; video</v>
      </c>
      <c r="R200" t="str">
        <f t="shared" si="25"/>
        <v>drama</v>
      </c>
      <c r="S200" s="11">
        <f t="shared" si="26"/>
        <v>41887</v>
      </c>
      <c r="T200" s="11">
        <f t="shared" si="27"/>
        <v>41917.175023148149</v>
      </c>
      <c r="U200">
        <f t="shared" si="28"/>
        <v>2014</v>
      </c>
    </row>
    <row r="201" spans="1:21"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22"/>
        <v>0</v>
      </c>
      <c r="P201" s="6">
        <f t="shared" si="23"/>
        <v>0</v>
      </c>
      <c r="Q201" t="str">
        <f t="shared" si="24"/>
        <v>film &amp; video</v>
      </c>
      <c r="R201" t="str">
        <f t="shared" si="25"/>
        <v>drama</v>
      </c>
      <c r="S201" s="11">
        <f t="shared" si="26"/>
        <v>42583</v>
      </c>
      <c r="T201" s="11">
        <f t="shared" si="27"/>
        <v>42613.915532407402</v>
      </c>
      <c r="U201">
        <f t="shared" si="28"/>
        <v>2016</v>
      </c>
    </row>
    <row r="202" spans="1:21"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22"/>
        <v>26.192500000000003</v>
      </c>
      <c r="P202" s="6">
        <f t="shared" si="23"/>
        <v>87.308333333333337</v>
      </c>
      <c r="Q202" t="str">
        <f t="shared" si="24"/>
        <v>film &amp; video</v>
      </c>
      <c r="R202" t="str">
        <f t="shared" si="25"/>
        <v>drama</v>
      </c>
      <c r="S202" s="11">
        <f t="shared" si="26"/>
        <v>41866</v>
      </c>
      <c r="T202" s="11">
        <f t="shared" si="27"/>
        <v>41896.875034722223</v>
      </c>
      <c r="U202">
        <f t="shared" si="28"/>
        <v>2014</v>
      </c>
    </row>
    <row r="203" spans="1:21"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22"/>
        <v>58.461538461538467</v>
      </c>
      <c r="P203" s="6">
        <f t="shared" si="23"/>
        <v>54.285714285714285</v>
      </c>
      <c r="Q203" t="str">
        <f t="shared" si="24"/>
        <v>film &amp; video</v>
      </c>
      <c r="R203" t="str">
        <f t="shared" si="25"/>
        <v>drama</v>
      </c>
      <c r="S203" s="11">
        <f t="shared" si="26"/>
        <v>42023</v>
      </c>
      <c r="T203" s="11">
        <f t="shared" si="27"/>
        <v>42043.610289351847</v>
      </c>
      <c r="U203">
        <f t="shared" si="28"/>
        <v>2015</v>
      </c>
    </row>
    <row r="204" spans="1:21"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22"/>
        <v>0</v>
      </c>
      <c r="P204" s="6">
        <f t="shared" si="23"/>
        <v>0</v>
      </c>
      <c r="Q204" t="str">
        <f t="shared" si="24"/>
        <v>film &amp; video</v>
      </c>
      <c r="R204" t="str">
        <f t="shared" si="25"/>
        <v>drama</v>
      </c>
      <c r="S204" s="11">
        <f t="shared" si="26"/>
        <v>42255</v>
      </c>
      <c r="T204" s="11">
        <f t="shared" si="27"/>
        <v>42285.665972222218</v>
      </c>
      <c r="U204">
        <f t="shared" si="28"/>
        <v>2015</v>
      </c>
    </row>
    <row r="205" spans="1:21"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22"/>
        <v>29.84</v>
      </c>
      <c r="P205" s="6">
        <f t="shared" si="23"/>
        <v>93.25</v>
      </c>
      <c r="Q205" t="str">
        <f t="shared" si="24"/>
        <v>film &amp; video</v>
      </c>
      <c r="R205" t="str">
        <f t="shared" si="25"/>
        <v>drama</v>
      </c>
      <c r="S205" s="11">
        <f t="shared" si="26"/>
        <v>41973</v>
      </c>
      <c r="T205" s="11">
        <f t="shared" si="27"/>
        <v>42033.639629629623</v>
      </c>
      <c r="U205">
        <f t="shared" si="28"/>
        <v>2014</v>
      </c>
    </row>
    <row r="206" spans="1:21"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22"/>
        <v>50.721666666666664</v>
      </c>
      <c r="P206" s="6">
        <f t="shared" si="23"/>
        <v>117.68368136117556</v>
      </c>
      <c r="Q206" t="str">
        <f t="shared" si="24"/>
        <v>film &amp; video</v>
      </c>
      <c r="R206" t="str">
        <f t="shared" si="25"/>
        <v>drama</v>
      </c>
      <c r="S206" s="11">
        <f t="shared" si="26"/>
        <v>42556</v>
      </c>
      <c r="T206" s="11">
        <f t="shared" si="27"/>
        <v>42586.375034722216</v>
      </c>
      <c r="U206">
        <f t="shared" si="28"/>
        <v>2016</v>
      </c>
    </row>
    <row r="207" spans="1:21"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22"/>
        <v>16.25</v>
      </c>
      <c r="P207" s="6">
        <f t="shared" si="23"/>
        <v>76.470588235294116</v>
      </c>
      <c r="Q207" t="str">
        <f t="shared" si="24"/>
        <v>film &amp; video</v>
      </c>
      <c r="R207" t="str">
        <f t="shared" si="25"/>
        <v>drama</v>
      </c>
      <c r="S207" s="11">
        <f t="shared" si="26"/>
        <v>42248</v>
      </c>
      <c r="T207" s="11">
        <f t="shared" si="27"/>
        <v>42283.423865740733</v>
      </c>
      <c r="U207">
        <f t="shared" si="28"/>
        <v>2015</v>
      </c>
    </row>
    <row r="208" spans="1:21"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22"/>
        <v>0</v>
      </c>
      <c r="P208" s="6">
        <f t="shared" si="23"/>
        <v>0</v>
      </c>
      <c r="Q208" t="str">
        <f t="shared" si="24"/>
        <v>film &amp; video</v>
      </c>
      <c r="R208" t="str">
        <f t="shared" si="25"/>
        <v>drama</v>
      </c>
      <c r="S208" s="11">
        <f t="shared" si="26"/>
        <v>42566</v>
      </c>
      <c r="T208" s="11">
        <f t="shared" si="27"/>
        <v>42587.79609953703</v>
      </c>
      <c r="U208">
        <f t="shared" si="28"/>
        <v>2016</v>
      </c>
    </row>
    <row r="209" spans="1:21"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22"/>
        <v>15.214285714285714</v>
      </c>
      <c r="P209" s="6">
        <f t="shared" si="23"/>
        <v>163.84615384615384</v>
      </c>
      <c r="Q209" t="str">
        <f t="shared" si="24"/>
        <v>film &amp; video</v>
      </c>
      <c r="R209" t="str">
        <f t="shared" si="25"/>
        <v>drama</v>
      </c>
      <c r="S209" s="11">
        <f t="shared" si="26"/>
        <v>41977</v>
      </c>
      <c r="T209" s="11">
        <f t="shared" si="27"/>
        <v>42007.988865740735</v>
      </c>
      <c r="U209">
        <f t="shared" si="28"/>
        <v>2014</v>
      </c>
    </row>
    <row r="210" spans="1:21"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22"/>
        <v>0</v>
      </c>
      <c r="P210" s="6">
        <f t="shared" si="23"/>
        <v>0</v>
      </c>
      <c r="Q210" t="str">
        <f t="shared" si="24"/>
        <v>film &amp; video</v>
      </c>
      <c r="R210" t="str">
        <f t="shared" si="25"/>
        <v>drama</v>
      </c>
      <c r="S210" s="11">
        <f t="shared" si="26"/>
        <v>41959</v>
      </c>
      <c r="T210" s="11">
        <f t="shared" si="27"/>
        <v>41989.16165509259</v>
      </c>
      <c r="U210">
        <f t="shared" si="28"/>
        <v>2014</v>
      </c>
    </row>
    <row r="211" spans="1:21"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22"/>
        <v>0</v>
      </c>
      <c r="P211" s="6">
        <f t="shared" si="23"/>
        <v>0</v>
      </c>
      <c r="Q211" t="str">
        <f t="shared" si="24"/>
        <v>film &amp; video</v>
      </c>
      <c r="R211" t="str">
        <f t="shared" si="25"/>
        <v>drama</v>
      </c>
      <c r="S211" s="11">
        <f t="shared" si="26"/>
        <v>42165</v>
      </c>
      <c r="T211" s="11">
        <f t="shared" si="27"/>
        <v>42195.714525462965</v>
      </c>
      <c r="U211">
        <f t="shared" si="28"/>
        <v>2015</v>
      </c>
    </row>
    <row r="212" spans="1:21"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22"/>
        <v>25.25</v>
      </c>
      <c r="P212" s="6">
        <f t="shared" si="23"/>
        <v>91.818181818181813</v>
      </c>
      <c r="Q212" t="str">
        <f t="shared" si="24"/>
        <v>film &amp; video</v>
      </c>
      <c r="R212" t="str">
        <f t="shared" si="25"/>
        <v>drama</v>
      </c>
      <c r="S212" s="11">
        <f t="shared" si="26"/>
        <v>42248</v>
      </c>
      <c r="T212" s="11">
        <f t="shared" si="27"/>
        <v>42277.999999999993</v>
      </c>
      <c r="U212">
        <f t="shared" si="28"/>
        <v>2015</v>
      </c>
    </row>
    <row r="213" spans="1:21"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22"/>
        <v>44.6</v>
      </c>
      <c r="P213" s="6">
        <f t="shared" si="23"/>
        <v>185.83333333333334</v>
      </c>
      <c r="Q213" t="str">
        <f t="shared" si="24"/>
        <v>film &amp; video</v>
      </c>
      <c r="R213" t="str">
        <f t="shared" si="25"/>
        <v>drama</v>
      </c>
      <c r="S213" s="11">
        <f t="shared" si="26"/>
        <v>42235</v>
      </c>
      <c r="T213" s="11">
        <f t="shared" si="27"/>
        <v>42265.951585648152</v>
      </c>
      <c r="U213">
        <f t="shared" si="28"/>
        <v>2015</v>
      </c>
    </row>
    <row r="214" spans="1:21"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22"/>
        <v>1.5873015873015872E-2</v>
      </c>
      <c r="P214" s="6">
        <f t="shared" si="23"/>
        <v>1</v>
      </c>
      <c r="Q214" t="str">
        <f t="shared" si="24"/>
        <v>film &amp; video</v>
      </c>
      <c r="R214" t="str">
        <f t="shared" si="25"/>
        <v>drama</v>
      </c>
      <c r="S214" s="11">
        <f t="shared" si="26"/>
        <v>42416</v>
      </c>
      <c r="T214" s="11">
        <f t="shared" si="27"/>
        <v>42476.631018518521</v>
      </c>
      <c r="U214">
        <f t="shared" si="28"/>
        <v>2016</v>
      </c>
    </row>
    <row r="215" spans="1:21"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22"/>
        <v>0.04</v>
      </c>
      <c r="P215" s="6">
        <f t="shared" si="23"/>
        <v>20</v>
      </c>
      <c r="Q215" t="str">
        <f t="shared" si="24"/>
        <v>film &amp; video</v>
      </c>
      <c r="R215" t="str">
        <f t="shared" si="25"/>
        <v>drama</v>
      </c>
      <c r="S215" s="11">
        <f t="shared" si="26"/>
        <v>42202</v>
      </c>
      <c r="T215" s="11">
        <f t="shared" si="27"/>
        <v>42232.379641203697</v>
      </c>
      <c r="U215">
        <f t="shared" si="28"/>
        <v>2015</v>
      </c>
    </row>
    <row r="216" spans="1:21"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22"/>
        <v>8.0000000000000002E-3</v>
      </c>
      <c r="P216" s="6">
        <f t="shared" si="23"/>
        <v>1</v>
      </c>
      <c r="Q216" t="str">
        <f t="shared" si="24"/>
        <v>film &amp; video</v>
      </c>
      <c r="R216" t="str">
        <f t="shared" si="25"/>
        <v>drama</v>
      </c>
      <c r="S216" s="11">
        <f t="shared" si="26"/>
        <v>42009</v>
      </c>
      <c r="T216" s="11">
        <f t="shared" si="27"/>
        <v>42069.432280092595</v>
      </c>
      <c r="U216">
        <f t="shared" si="28"/>
        <v>2015</v>
      </c>
    </row>
    <row r="217" spans="1:21"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22"/>
        <v>0.22727272727272727</v>
      </c>
      <c r="P217" s="6">
        <f t="shared" si="23"/>
        <v>10</v>
      </c>
      <c r="Q217" t="str">
        <f t="shared" si="24"/>
        <v>film &amp; video</v>
      </c>
      <c r="R217" t="str">
        <f t="shared" si="25"/>
        <v>drama</v>
      </c>
      <c r="S217" s="11">
        <f t="shared" si="26"/>
        <v>42375</v>
      </c>
      <c r="T217" s="11">
        <f t="shared" si="27"/>
        <v>42417.790972222218</v>
      </c>
      <c r="U217">
        <f t="shared" si="28"/>
        <v>2016</v>
      </c>
    </row>
    <row r="218" spans="1:21"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22"/>
        <v>55.698440000000005</v>
      </c>
      <c r="P218" s="6">
        <f t="shared" si="23"/>
        <v>331.53833333333336</v>
      </c>
      <c r="Q218" t="str">
        <f t="shared" si="24"/>
        <v>film &amp; video</v>
      </c>
      <c r="R218" t="str">
        <f t="shared" si="25"/>
        <v>drama</v>
      </c>
      <c r="S218" s="11">
        <f t="shared" si="26"/>
        <v>42066</v>
      </c>
      <c r="T218" s="11">
        <f t="shared" si="27"/>
        <v>42116.708761574067</v>
      </c>
      <c r="U218">
        <f t="shared" si="28"/>
        <v>2015</v>
      </c>
    </row>
    <row r="219" spans="1:21"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22"/>
        <v>11.943</v>
      </c>
      <c r="P219" s="6">
        <f t="shared" si="23"/>
        <v>314.28947368421052</v>
      </c>
      <c r="Q219" t="str">
        <f t="shared" si="24"/>
        <v>film &amp; video</v>
      </c>
      <c r="R219" t="str">
        <f t="shared" si="25"/>
        <v>drama</v>
      </c>
      <c r="S219" s="11">
        <f t="shared" si="26"/>
        <v>41970</v>
      </c>
      <c r="T219" s="11">
        <f t="shared" si="27"/>
        <v>42001.432280092595</v>
      </c>
      <c r="U219">
        <f t="shared" si="28"/>
        <v>2014</v>
      </c>
    </row>
    <row r="220" spans="1:21"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22"/>
        <v>2</v>
      </c>
      <c r="P220" s="6">
        <f t="shared" si="23"/>
        <v>100</v>
      </c>
      <c r="Q220" t="str">
        <f t="shared" si="24"/>
        <v>film &amp; video</v>
      </c>
      <c r="R220" t="str">
        <f t="shared" si="25"/>
        <v>drama</v>
      </c>
      <c r="S220" s="11">
        <f t="shared" si="26"/>
        <v>42079</v>
      </c>
      <c r="T220" s="11">
        <f t="shared" si="27"/>
        <v>42139.420011574075</v>
      </c>
      <c r="U220">
        <f t="shared" si="28"/>
        <v>2015</v>
      </c>
    </row>
    <row r="221" spans="1:21"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22"/>
        <v>17.630000000000003</v>
      </c>
      <c r="P221" s="6">
        <f t="shared" si="23"/>
        <v>115.98684210526316</v>
      </c>
      <c r="Q221" t="str">
        <f t="shared" si="24"/>
        <v>film &amp; video</v>
      </c>
      <c r="R221" t="str">
        <f t="shared" si="25"/>
        <v>drama</v>
      </c>
      <c r="S221" s="11">
        <f t="shared" si="26"/>
        <v>42429</v>
      </c>
      <c r="T221" s="11">
        <f t="shared" si="27"/>
        <v>42461.082638888889</v>
      </c>
      <c r="U221">
        <f t="shared" si="28"/>
        <v>2016</v>
      </c>
    </row>
    <row r="222" spans="1:21"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22"/>
        <v>0.72</v>
      </c>
      <c r="P222" s="6">
        <f t="shared" si="23"/>
        <v>120</v>
      </c>
      <c r="Q222" t="str">
        <f t="shared" si="24"/>
        <v>film &amp; video</v>
      </c>
      <c r="R222" t="str">
        <f t="shared" si="25"/>
        <v>drama</v>
      </c>
      <c r="S222" s="11">
        <f t="shared" si="26"/>
        <v>42195</v>
      </c>
      <c r="T222" s="11">
        <f t="shared" si="27"/>
        <v>42236.629166666658</v>
      </c>
      <c r="U222">
        <f t="shared" si="28"/>
        <v>2015</v>
      </c>
    </row>
    <row r="223" spans="1:21"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22"/>
        <v>0</v>
      </c>
      <c r="P223" s="6">
        <f t="shared" si="23"/>
        <v>0</v>
      </c>
      <c r="Q223" t="str">
        <f t="shared" si="24"/>
        <v>film &amp; video</v>
      </c>
      <c r="R223" t="str">
        <f t="shared" si="25"/>
        <v>drama</v>
      </c>
      <c r="S223" s="11">
        <f t="shared" si="26"/>
        <v>42031</v>
      </c>
      <c r="T223" s="11">
        <f t="shared" si="27"/>
        <v>42091.587546296294</v>
      </c>
      <c r="U223">
        <f t="shared" si="28"/>
        <v>2015</v>
      </c>
    </row>
    <row r="224" spans="1:21"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22"/>
        <v>13</v>
      </c>
      <c r="P224" s="6">
        <f t="shared" si="23"/>
        <v>65</v>
      </c>
      <c r="Q224" t="str">
        <f t="shared" si="24"/>
        <v>film &amp; video</v>
      </c>
      <c r="R224" t="str">
        <f t="shared" si="25"/>
        <v>drama</v>
      </c>
      <c r="S224" s="11">
        <f t="shared" si="26"/>
        <v>42031</v>
      </c>
      <c r="T224" s="11">
        <f t="shared" si="27"/>
        <v>42089.902083333327</v>
      </c>
      <c r="U224">
        <f t="shared" si="28"/>
        <v>2015</v>
      </c>
    </row>
    <row r="225" spans="1:21"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22"/>
        <v>0</v>
      </c>
      <c r="P225" s="6">
        <f t="shared" si="23"/>
        <v>0</v>
      </c>
      <c r="Q225" t="str">
        <f t="shared" si="24"/>
        <v>film &amp; video</v>
      </c>
      <c r="R225" t="str">
        <f t="shared" si="25"/>
        <v>drama</v>
      </c>
      <c r="S225" s="11">
        <f t="shared" si="26"/>
        <v>42481</v>
      </c>
      <c r="T225" s="11">
        <f t="shared" si="27"/>
        <v>42511.836805555555</v>
      </c>
      <c r="U225">
        <f t="shared" si="28"/>
        <v>2016</v>
      </c>
    </row>
    <row r="226" spans="1:21"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22"/>
        <v>0</v>
      </c>
      <c r="P226" s="6">
        <f t="shared" si="23"/>
        <v>0</v>
      </c>
      <c r="Q226" t="str">
        <f t="shared" si="24"/>
        <v>film &amp; video</v>
      </c>
      <c r="R226" t="str">
        <f t="shared" si="25"/>
        <v>drama</v>
      </c>
      <c r="S226" s="11">
        <f t="shared" si="26"/>
        <v>42135</v>
      </c>
      <c r="T226" s="11">
        <f t="shared" si="27"/>
        <v>42195.026921296296</v>
      </c>
      <c r="U226">
        <f t="shared" si="28"/>
        <v>2015</v>
      </c>
    </row>
    <row r="227" spans="1:21"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22"/>
        <v>0</v>
      </c>
      <c r="P227" s="6">
        <f t="shared" si="23"/>
        <v>0</v>
      </c>
      <c r="Q227" t="str">
        <f t="shared" si="24"/>
        <v>film &amp; video</v>
      </c>
      <c r="R227" t="str">
        <f t="shared" si="25"/>
        <v>drama</v>
      </c>
      <c r="S227" s="11">
        <f t="shared" si="26"/>
        <v>42438</v>
      </c>
      <c r="T227" s="11">
        <f t="shared" si="27"/>
        <v>42468.711273148147</v>
      </c>
      <c r="U227">
        <f t="shared" si="28"/>
        <v>2016</v>
      </c>
    </row>
    <row r="228" spans="1:21"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22"/>
        <v>0.86206896551724133</v>
      </c>
      <c r="P228" s="6">
        <f t="shared" si="23"/>
        <v>125</v>
      </c>
      <c r="Q228" t="str">
        <f t="shared" si="24"/>
        <v>film &amp; video</v>
      </c>
      <c r="R228" t="str">
        <f t="shared" si="25"/>
        <v>drama</v>
      </c>
      <c r="S228" s="11">
        <f t="shared" si="26"/>
        <v>42106</v>
      </c>
      <c r="T228" s="11">
        <f t="shared" si="27"/>
        <v>42155.186805555553</v>
      </c>
      <c r="U228">
        <f t="shared" si="28"/>
        <v>2015</v>
      </c>
    </row>
    <row r="229" spans="1:21"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22"/>
        <v>0</v>
      </c>
      <c r="P229" s="6">
        <f t="shared" si="23"/>
        <v>0</v>
      </c>
      <c r="Q229" t="str">
        <f t="shared" si="24"/>
        <v>film &amp; video</v>
      </c>
      <c r="R229" t="str">
        <f t="shared" si="25"/>
        <v>drama</v>
      </c>
      <c r="S229" s="11">
        <f t="shared" si="26"/>
        <v>42164</v>
      </c>
      <c r="T229" s="11">
        <f t="shared" si="27"/>
        <v>42194.685659722221</v>
      </c>
      <c r="U229">
        <f t="shared" si="28"/>
        <v>2015</v>
      </c>
    </row>
    <row r="230" spans="1:21"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22"/>
        <v>0</v>
      </c>
      <c r="P230" s="6">
        <f t="shared" si="23"/>
        <v>0</v>
      </c>
      <c r="Q230" t="str">
        <f t="shared" si="24"/>
        <v>film &amp; video</v>
      </c>
      <c r="R230" t="str">
        <f t="shared" si="25"/>
        <v>drama</v>
      </c>
      <c r="S230" s="11">
        <f t="shared" si="26"/>
        <v>42096</v>
      </c>
      <c r="T230" s="11">
        <f t="shared" si="27"/>
        <v>42156.478067129625</v>
      </c>
      <c r="U230">
        <f t="shared" si="28"/>
        <v>2015</v>
      </c>
    </row>
    <row r="231" spans="1:21"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22"/>
        <v>0</v>
      </c>
      <c r="P231" s="6">
        <f t="shared" si="23"/>
        <v>0</v>
      </c>
      <c r="Q231" t="str">
        <f t="shared" si="24"/>
        <v>film &amp; video</v>
      </c>
      <c r="R231" t="str">
        <f t="shared" si="25"/>
        <v>drama</v>
      </c>
      <c r="S231" s="11">
        <f t="shared" si="26"/>
        <v>42383</v>
      </c>
      <c r="T231" s="11">
        <f t="shared" si="27"/>
        <v>42413.725659722222</v>
      </c>
      <c r="U231">
        <f t="shared" si="28"/>
        <v>2016</v>
      </c>
    </row>
    <row r="232" spans="1:21"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22"/>
        <v>0.4</v>
      </c>
      <c r="P232" s="6">
        <f t="shared" si="23"/>
        <v>30</v>
      </c>
      <c r="Q232" t="str">
        <f t="shared" si="24"/>
        <v>film &amp; video</v>
      </c>
      <c r="R232" t="str">
        <f t="shared" si="25"/>
        <v>drama</v>
      </c>
      <c r="S232" s="11">
        <f t="shared" si="26"/>
        <v>42129</v>
      </c>
      <c r="T232" s="11">
        <f t="shared" si="27"/>
        <v>42159.568877314807</v>
      </c>
      <c r="U232">
        <f t="shared" si="28"/>
        <v>2015</v>
      </c>
    </row>
    <row r="233" spans="1:21"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22"/>
        <v>0</v>
      </c>
      <c r="P233" s="6">
        <f t="shared" si="23"/>
        <v>0</v>
      </c>
      <c r="Q233" t="str">
        <f t="shared" si="24"/>
        <v>film &amp; video</v>
      </c>
      <c r="R233" t="str">
        <f t="shared" si="25"/>
        <v>drama</v>
      </c>
      <c r="S233" s="11">
        <f t="shared" si="26"/>
        <v>42341</v>
      </c>
      <c r="T233" s="11">
        <f t="shared" si="27"/>
        <v>42371.750590277778</v>
      </c>
      <c r="U233">
        <f t="shared" si="28"/>
        <v>2015</v>
      </c>
    </row>
    <row r="234" spans="1:21"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22"/>
        <v>2.75</v>
      </c>
      <c r="P234" s="6">
        <f t="shared" si="23"/>
        <v>15.714285714285714</v>
      </c>
      <c r="Q234" t="str">
        <f t="shared" si="24"/>
        <v>film &amp; video</v>
      </c>
      <c r="R234" t="str">
        <f t="shared" si="25"/>
        <v>drama</v>
      </c>
      <c r="S234" s="11">
        <f t="shared" si="26"/>
        <v>42032</v>
      </c>
      <c r="T234" s="11">
        <f t="shared" si="27"/>
        <v>42062.617430555554</v>
      </c>
      <c r="U234">
        <f t="shared" si="28"/>
        <v>2015</v>
      </c>
    </row>
    <row r="235" spans="1:21"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22"/>
        <v>0</v>
      </c>
      <c r="P235" s="6">
        <f t="shared" si="23"/>
        <v>0</v>
      </c>
      <c r="Q235" t="str">
        <f t="shared" si="24"/>
        <v>film &amp; video</v>
      </c>
      <c r="R235" t="str">
        <f t="shared" si="25"/>
        <v>drama</v>
      </c>
      <c r="S235" s="11">
        <f t="shared" si="26"/>
        <v>42612</v>
      </c>
      <c r="T235" s="11">
        <f t="shared" si="27"/>
        <v>42642.703379629624</v>
      </c>
      <c r="U235">
        <f t="shared" si="28"/>
        <v>2016</v>
      </c>
    </row>
    <row r="236" spans="1:21"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22"/>
        <v>40.1</v>
      </c>
      <c r="P236" s="6">
        <f t="shared" si="23"/>
        <v>80.2</v>
      </c>
      <c r="Q236" t="str">
        <f t="shared" si="24"/>
        <v>film &amp; video</v>
      </c>
      <c r="R236" t="str">
        <f t="shared" si="25"/>
        <v>drama</v>
      </c>
      <c r="S236" s="11">
        <f t="shared" si="26"/>
        <v>42135</v>
      </c>
      <c r="T236" s="11">
        <f t="shared" si="27"/>
        <v>42175.82707175926</v>
      </c>
      <c r="U236">
        <f t="shared" si="28"/>
        <v>2015</v>
      </c>
    </row>
    <row r="237" spans="1:21"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22"/>
        <v>0</v>
      </c>
      <c r="P237" s="6">
        <f t="shared" si="23"/>
        <v>0</v>
      </c>
      <c r="Q237" t="str">
        <f t="shared" si="24"/>
        <v>film &amp; video</v>
      </c>
      <c r="R237" t="str">
        <f t="shared" si="25"/>
        <v>drama</v>
      </c>
      <c r="S237" s="11">
        <f t="shared" si="26"/>
        <v>42164</v>
      </c>
      <c r="T237" s="11">
        <f t="shared" si="27"/>
        <v>42194.700196759259</v>
      </c>
      <c r="U237">
        <f t="shared" si="28"/>
        <v>2015</v>
      </c>
    </row>
    <row r="238" spans="1:21"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22"/>
        <v>0</v>
      </c>
      <c r="P238" s="6">
        <f t="shared" si="23"/>
        <v>0</v>
      </c>
      <c r="Q238" t="str">
        <f t="shared" si="24"/>
        <v>film &amp; video</v>
      </c>
      <c r="R238" t="str">
        <f t="shared" si="25"/>
        <v>drama</v>
      </c>
      <c r="S238" s="11">
        <f t="shared" si="26"/>
        <v>42320</v>
      </c>
      <c r="T238" s="11">
        <f t="shared" si="27"/>
        <v>42373.791666666664</v>
      </c>
      <c r="U238">
        <f t="shared" si="28"/>
        <v>2015</v>
      </c>
    </row>
    <row r="239" spans="1:21"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22"/>
        <v>0.33333333333333337</v>
      </c>
      <c r="P239" s="6">
        <f t="shared" si="23"/>
        <v>50</v>
      </c>
      <c r="Q239" t="str">
        <f t="shared" si="24"/>
        <v>film &amp; video</v>
      </c>
      <c r="R239" t="str">
        <f t="shared" si="25"/>
        <v>drama</v>
      </c>
      <c r="S239" s="11">
        <f t="shared" si="26"/>
        <v>42377</v>
      </c>
      <c r="T239" s="11">
        <f t="shared" si="27"/>
        <v>42437.368854166663</v>
      </c>
      <c r="U239">
        <f t="shared" si="28"/>
        <v>2016</v>
      </c>
    </row>
    <row r="240" spans="1:21"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22"/>
        <v>0</v>
      </c>
      <c r="P240" s="6">
        <f t="shared" si="23"/>
        <v>0</v>
      </c>
      <c r="Q240" t="str">
        <f t="shared" si="24"/>
        <v>film &amp; video</v>
      </c>
      <c r="R240" t="str">
        <f t="shared" si="25"/>
        <v>drama</v>
      </c>
      <c r="S240" s="11">
        <f t="shared" si="26"/>
        <v>42713</v>
      </c>
      <c r="T240" s="11">
        <f t="shared" si="27"/>
        <v>42734.166666666664</v>
      </c>
      <c r="U240">
        <f t="shared" si="28"/>
        <v>2016</v>
      </c>
    </row>
    <row r="241" spans="1:21"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22"/>
        <v>25</v>
      </c>
      <c r="P241" s="6">
        <f t="shared" si="23"/>
        <v>50</v>
      </c>
      <c r="Q241" t="str">
        <f t="shared" si="24"/>
        <v>film &amp; video</v>
      </c>
      <c r="R241" t="str">
        <f t="shared" si="25"/>
        <v>drama</v>
      </c>
      <c r="S241" s="11">
        <f t="shared" si="26"/>
        <v>42296</v>
      </c>
      <c r="T241" s="11">
        <f t="shared" si="27"/>
        <v>42316.291666666664</v>
      </c>
      <c r="U241">
        <f t="shared" si="28"/>
        <v>2015</v>
      </c>
    </row>
    <row r="242" spans="1:21"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22"/>
        <v>107.63413333333334</v>
      </c>
      <c r="P242" s="6">
        <f t="shared" si="23"/>
        <v>117.84759124087591</v>
      </c>
      <c r="Q242" t="str">
        <f t="shared" si="24"/>
        <v>film &amp; video</v>
      </c>
      <c r="R242" t="str">
        <f t="shared" si="25"/>
        <v>documentary</v>
      </c>
      <c r="S242" s="11">
        <f t="shared" si="26"/>
        <v>41354</v>
      </c>
      <c r="T242" s="11">
        <f t="shared" si="27"/>
        <v>41399.500127314815</v>
      </c>
      <c r="U242">
        <f t="shared" si="28"/>
        <v>2013</v>
      </c>
    </row>
    <row r="243" spans="1:21"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22"/>
        <v>112.63736263736264</v>
      </c>
      <c r="P243" s="6">
        <f t="shared" si="23"/>
        <v>109.04255319148936</v>
      </c>
      <c r="Q243" t="str">
        <f t="shared" si="24"/>
        <v>film &amp; video</v>
      </c>
      <c r="R243" t="str">
        <f t="shared" si="25"/>
        <v>documentary</v>
      </c>
      <c r="S243" s="11">
        <f t="shared" si="26"/>
        <v>41949</v>
      </c>
      <c r="T243" s="11">
        <f t="shared" si="27"/>
        <v>41994.489629629628</v>
      </c>
      <c r="U243">
        <f t="shared" si="28"/>
        <v>2014</v>
      </c>
    </row>
    <row r="244" spans="1:21"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22"/>
        <v>113.46153846153845</v>
      </c>
      <c r="P244" s="6">
        <f t="shared" si="23"/>
        <v>73.019801980198025</v>
      </c>
      <c r="Q244" t="str">
        <f t="shared" si="24"/>
        <v>film &amp; video</v>
      </c>
      <c r="R244" t="str">
        <f t="shared" si="25"/>
        <v>documentary</v>
      </c>
      <c r="S244" s="11">
        <f t="shared" si="26"/>
        <v>40862</v>
      </c>
      <c r="T244" s="11">
        <f t="shared" si="27"/>
        <v>40897.28460648148</v>
      </c>
      <c r="U244">
        <f t="shared" si="28"/>
        <v>2011</v>
      </c>
    </row>
    <row r="245" spans="1:21"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22"/>
        <v>102.592</v>
      </c>
      <c r="P245" s="6">
        <f t="shared" si="23"/>
        <v>78.195121951219505</v>
      </c>
      <c r="Q245" t="str">
        <f t="shared" si="24"/>
        <v>film &amp; video</v>
      </c>
      <c r="R245" t="str">
        <f t="shared" si="25"/>
        <v>documentary</v>
      </c>
      <c r="S245" s="11">
        <f t="shared" si="26"/>
        <v>41661</v>
      </c>
      <c r="T245" s="11">
        <f t="shared" si="27"/>
        <v>41691.839166666665</v>
      </c>
      <c r="U245">
        <f t="shared" si="28"/>
        <v>2014</v>
      </c>
    </row>
    <row r="246" spans="1:21"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22"/>
        <v>113.75714285714287</v>
      </c>
      <c r="P246" s="6">
        <f t="shared" si="23"/>
        <v>47.398809523809526</v>
      </c>
      <c r="Q246" t="str">
        <f t="shared" si="24"/>
        <v>film &amp; video</v>
      </c>
      <c r="R246" t="str">
        <f t="shared" si="25"/>
        <v>documentary</v>
      </c>
      <c r="S246" s="11">
        <f t="shared" si="26"/>
        <v>40213</v>
      </c>
      <c r="T246" s="11">
        <f t="shared" si="27"/>
        <v>40253.087499999994</v>
      </c>
      <c r="U246">
        <f t="shared" si="28"/>
        <v>2010</v>
      </c>
    </row>
    <row r="247" spans="1:21"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22"/>
        <v>103.71999999999998</v>
      </c>
      <c r="P247" s="6">
        <f t="shared" si="23"/>
        <v>54.020833333333336</v>
      </c>
      <c r="Q247" t="str">
        <f t="shared" si="24"/>
        <v>film &amp; video</v>
      </c>
      <c r="R247" t="str">
        <f t="shared" si="25"/>
        <v>documentary</v>
      </c>
      <c r="S247" s="11">
        <f t="shared" si="26"/>
        <v>41106</v>
      </c>
      <c r="T247" s="11">
        <f t="shared" si="27"/>
        <v>41136.844733796293</v>
      </c>
      <c r="U247">
        <f t="shared" si="28"/>
        <v>2012</v>
      </c>
    </row>
    <row r="248" spans="1:21"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22"/>
        <v>305.46000000000004</v>
      </c>
      <c r="P248" s="6">
        <f t="shared" si="23"/>
        <v>68.488789237668158</v>
      </c>
      <c r="Q248" t="str">
        <f t="shared" si="24"/>
        <v>film &amp; video</v>
      </c>
      <c r="R248" t="str">
        <f t="shared" si="25"/>
        <v>documentary</v>
      </c>
      <c r="S248" s="11">
        <f t="shared" si="26"/>
        <v>40480</v>
      </c>
      <c r="T248" s="11">
        <f t="shared" si="27"/>
        <v>40530.196817129625</v>
      </c>
      <c r="U248">
        <f t="shared" si="28"/>
        <v>2010</v>
      </c>
    </row>
    <row r="249" spans="1:21"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22"/>
        <v>134.1</v>
      </c>
      <c r="P249" s="6">
        <f t="shared" si="23"/>
        <v>108.14516129032258</v>
      </c>
      <c r="Q249" t="str">
        <f t="shared" si="24"/>
        <v>film &amp; video</v>
      </c>
      <c r="R249" t="str">
        <f t="shared" si="25"/>
        <v>documentary</v>
      </c>
      <c r="S249" s="11">
        <f t="shared" si="26"/>
        <v>40430</v>
      </c>
      <c r="T249" s="11">
        <f t="shared" si="27"/>
        <v>40466.943749999999</v>
      </c>
      <c r="U249">
        <f t="shared" si="28"/>
        <v>2010</v>
      </c>
    </row>
    <row r="250" spans="1:21"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22"/>
        <v>101.33294117647058</v>
      </c>
      <c r="P250" s="6">
        <f t="shared" si="23"/>
        <v>589.95205479452056</v>
      </c>
      <c r="Q250" t="str">
        <f t="shared" si="24"/>
        <v>film &amp; video</v>
      </c>
      <c r="R250" t="str">
        <f t="shared" si="25"/>
        <v>documentary</v>
      </c>
      <c r="S250" s="11">
        <f t="shared" si="26"/>
        <v>40870</v>
      </c>
      <c r="T250" s="11">
        <f t="shared" si="27"/>
        <v>40915.566076388888</v>
      </c>
      <c r="U250">
        <f t="shared" si="28"/>
        <v>2011</v>
      </c>
    </row>
    <row r="251" spans="1:21"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22"/>
        <v>112.92</v>
      </c>
      <c r="P251" s="6">
        <f t="shared" si="23"/>
        <v>48.051063829787232</v>
      </c>
      <c r="Q251" t="str">
        <f t="shared" si="24"/>
        <v>film &amp; video</v>
      </c>
      <c r="R251" t="str">
        <f t="shared" si="25"/>
        <v>documentary</v>
      </c>
      <c r="S251" s="11">
        <f t="shared" si="26"/>
        <v>40332</v>
      </c>
      <c r="T251" s="11">
        <f t="shared" si="27"/>
        <v>40412.527777777774</v>
      </c>
      <c r="U251">
        <f t="shared" si="28"/>
        <v>2010</v>
      </c>
    </row>
    <row r="252" spans="1:21"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22"/>
        <v>105.58333333333334</v>
      </c>
      <c r="P252" s="6">
        <f t="shared" si="23"/>
        <v>72.482837528604122</v>
      </c>
      <c r="Q252" t="str">
        <f t="shared" si="24"/>
        <v>film &amp; video</v>
      </c>
      <c r="R252" t="str">
        <f t="shared" si="25"/>
        <v>documentary</v>
      </c>
      <c r="S252" s="11">
        <f t="shared" si="26"/>
        <v>41401</v>
      </c>
      <c r="T252" s="11">
        <f t="shared" si="27"/>
        <v>41431.357534722221</v>
      </c>
      <c r="U252">
        <f t="shared" si="28"/>
        <v>2013</v>
      </c>
    </row>
    <row r="253" spans="1:21"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22"/>
        <v>125.57142857142858</v>
      </c>
      <c r="P253" s="6">
        <f t="shared" si="23"/>
        <v>57.077922077922075</v>
      </c>
      <c r="Q253" t="str">
        <f t="shared" si="24"/>
        <v>film &amp; video</v>
      </c>
      <c r="R253" t="str">
        <f t="shared" si="25"/>
        <v>documentary</v>
      </c>
      <c r="S253" s="11">
        <f t="shared" si="26"/>
        <v>41013</v>
      </c>
      <c r="T253" s="11">
        <f t="shared" si="27"/>
        <v>41045.583333333328</v>
      </c>
      <c r="U253">
        <f t="shared" si="28"/>
        <v>2012</v>
      </c>
    </row>
    <row r="254" spans="1:21"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22"/>
        <v>184.56</v>
      </c>
      <c r="P254" s="6">
        <f t="shared" si="23"/>
        <v>85.444444444444443</v>
      </c>
      <c r="Q254" t="str">
        <f t="shared" si="24"/>
        <v>film &amp; video</v>
      </c>
      <c r="R254" t="str">
        <f t="shared" si="25"/>
        <v>documentary</v>
      </c>
      <c r="S254" s="11">
        <f t="shared" si="26"/>
        <v>40266</v>
      </c>
      <c r="T254" s="11">
        <f t="shared" si="27"/>
        <v>40329.957638888889</v>
      </c>
      <c r="U254">
        <f t="shared" si="28"/>
        <v>2010</v>
      </c>
    </row>
    <row r="255" spans="1:21"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22"/>
        <v>100.73333333333335</v>
      </c>
      <c r="P255" s="6">
        <f t="shared" si="23"/>
        <v>215.85714285714286</v>
      </c>
      <c r="Q255" t="str">
        <f t="shared" si="24"/>
        <v>film &amp; video</v>
      </c>
      <c r="R255" t="str">
        <f t="shared" si="25"/>
        <v>documentary</v>
      </c>
      <c r="S255" s="11">
        <f t="shared" si="26"/>
        <v>40924</v>
      </c>
      <c r="T255" s="11">
        <f t="shared" si="27"/>
        <v>40954.44253472222</v>
      </c>
      <c r="U255">
        <f t="shared" si="28"/>
        <v>2012</v>
      </c>
    </row>
    <row r="256" spans="1:21"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22"/>
        <v>116.94725</v>
      </c>
      <c r="P256" s="6">
        <f t="shared" si="23"/>
        <v>89.38643312101911</v>
      </c>
      <c r="Q256" t="str">
        <f t="shared" si="24"/>
        <v>film &amp; video</v>
      </c>
      <c r="R256" t="str">
        <f t="shared" si="25"/>
        <v>documentary</v>
      </c>
      <c r="S256" s="11">
        <f t="shared" si="26"/>
        <v>42263</v>
      </c>
      <c r="T256" s="11">
        <f t="shared" si="27"/>
        <v>42293.874999999993</v>
      </c>
      <c r="U256">
        <f t="shared" si="28"/>
        <v>2015</v>
      </c>
    </row>
    <row r="257" spans="1:21"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22"/>
        <v>106.73325</v>
      </c>
      <c r="P257" s="6">
        <f t="shared" si="23"/>
        <v>45.418404255319146</v>
      </c>
      <c r="Q257" t="str">
        <f t="shared" si="24"/>
        <v>film &amp; video</v>
      </c>
      <c r="R257" t="str">
        <f t="shared" si="25"/>
        <v>documentary</v>
      </c>
      <c r="S257" s="11">
        <f t="shared" si="26"/>
        <v>40588</v>
      </c>
      <c r="T257" s="11">
        <f t="shared" si="27"/>
        <v>40618.276412037034</v>
      </c>
      <c r="U257">
        <f t="shared" si="28"/>
        <v>2011</v>
      </c>
    </row>
    <row r="258" spans="1:21"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22"/>
        <v>139.1</v>
      </c>
      <c r="P258" s="6">
        <f t="shared" si="23"/>
        <v>65.756363636363631</v>
      </c>
      <c r="Q258" t="str">
        <f t="shared" si="24"/>
        <v>film &amp; video</v>
      </c>
      <c r="R258" t="str">
        <f t="shared" si="25"/>
        <v>documentary</v>
      </c>
      <c r="S258" s="11">
        <f t="shared" si="26"/>
        <v>41319</v>
      </c>
      <c r="T258" s="11">
        <f t="shared" si="27"/>
        <v>41349.560960648145</v>
      </c>
      <c r="U258">
        <f t="shared" si="28"/>
        <v>2013</v>
      </c>
    </row>
    <row r="259" spans="1:21"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9">E259/D259*100</f>
        <v>106.72648571428572</v>
      </c>
      <c r="P259" s="6">
        <f t="shared" ref="P259:P322" si="30">IF(E259=0,0,E259/L259)</f>
        <v>66.70405357142856</v>
      </c>
      <c r="Q259" t="str">
        <f t="shared" ref="Q259:Q322" si="31">LEFT(N259,LEN(N259)-(LEN(N259)-SEARCH("/",N259))-1)</f>
        <v>film &amp; video</v>
      </c>
      <c r="R259" t="str">
        <f t="shared" ref="R259:R322" si="32">RIGHT(N259,(LEN(N259)-SEARCH("/",N259)))</f>
        <v>documentary</v>
      </c>
      <c r="S259" s="11">
        <f t="shared" ref="S259:S322" si="33">VALUE(TEXT(CONCATENATE(YEAR(((J259/60)/60/24)+DATE(1970,1,1)+(-5/24)),"/",MONTH(((J259/60)/60/24)+DATE(1970,1,1)+(-5/24)),"/",DAY(((J259/60)/60/24)+DATE(1970,1,1)+(-5/24))),"YYYY/MM/DD"))</f>
        <v>42479</v>
      </c>
      <c r="T259" s="11">
        <f t="shared" ref="T259:T322" si="34">((I259/60)/60/24)+DATE(1970,1,1)+(-5/24)</f>
        <v>42509.418541666666</v>
      </c>
      <c r="U259">
        <f t="shared" ref="U259:U322" si="35">YEAR(((J259/60)/60/24)+DATE(1970,1,1)+(-5/24))</f>
        <v>2016</v>
      </c>
    </row>
    <row r="260" spans="1:21"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9"/>
        <v>191.14</v>
      </c>
      <c r="P260" s="6">
        <f t="shared" si="30"/>
        <v>83.345930232558146</v>
      </c>
      <c r="Q260" t="str">
        <f t="shared" si="31"/>
        <v>film &amp; video</v>
      </c>
      <c r="R260" t="str">
        <f t="shared" si="32"/>
        <v>documentary</v>
      </c>
      <c r="S260" s="11">
        <f t="shared" si="33"/>
        <v>40681</v>
      </c>
      <c r="T260" s="11">
        <f t="shared" si="34"/>
        <v>40711.843356481477</v>
      </c>
      <c r="U260">
        <f t="shared" si="35"/>
        <v>2011</v>
      </c>
    </row>
    <row r="261" spans="1:21"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9"/>
        <v>131.93789333333334</v>
      </c>
      <c r="P261" s="6">
        <f t="shared" si="30"/>
        <v>105.04609341825902</v>
      </c>
      <c r="Q261" t="str">
        <f t="shared" si="31"/>
        <v>film &amp; video</v>
      </c>
      <c r="R261" t="str">
        <f t="shared" si="32"/>
        <v>documentary</v>
      </c>
      <c r="S261" s="11">
        <f t="shared" si="33"/>
        <v>42072</v>
      </c>
      <c r="T261" s="11">
        <f t="shared" si="34"/>
        <v>42102.529733796291</v>
      </c>
      <c r="U261">
        <f t="shared" si="35"/>
        <v>2015</v>
      </c>
    </row>
    <row r="262" spans="1:21"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9"/>
        <v>106.4</v>
      </c>
      <c r="P262" s="6">
        <f t="shared" si="30"/>
        <v>120.90909090909091</v>
      </c>
      <c r="Q262" t="str">
        <f t="shared" si="31"/>
        <v>film &amp; video</v>
      </c>
      <c r="R262" t="str">
        <f t="shared" si="32"/>
        <v>documentary</v>
      </c>
      <c r="S262" s="11">
        <f t="shared" si="33"/>
        <v>40330</v>
      </c>
      <c r="T262" s="11">
        <f t="shared" si="34"/>
        <v>40376.207638888889</v>
      </c>
      <c r="U262">
        <f t="shared" si="35"/>
        <v>2010</v>
      </c>
    </row>
    <row r="263" spans="1:21"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9"/>
        <v>107.4</v>
      </c>
      <c r="P263" s="6">
        <f t="shared" si="30"/>
        <v>97.63636363636364</v>
      </c>
      <c r="Q263" t="str">
        <f t="shared" si="31"/>
        <v>film &amp; video</v>
      </c>
      <c r="R263" t="str">
        <f t="shared" si="32"/>
        <v>documentary</v>
      </c>
      <c r="S263" s="11">
        <f t="shared" si="33"/>
        <v>41017</v>
      </c>
      <c r="T263" s="11">
        <f t="shared" si="34"/>
        <v>41067.413194444445</v>
      </c>
      <c r="U263">
        <f t="shared" si="35"/>
        <v>2012</v>
      </c>
    </row>
    <row r="264" spans="1:21"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9"/>
        <v>240</v>
      </c>
      <c r="P264" s="6">
        <f t="shared" si="30"/>
        <v>41.379310344827587</v>
      </c>
      <c r="Q264" t="str">
        <f t="shared" si="31"/>
        <v>film &amp; video</v>
      </c>
      <c r="R264" t="str">
        <f t="shared" si="32"/>
        <v>documentary</v>
      </c>
      <c r="S264" s="11">
        <f t="shared" si="33"/>
        <v>40555</v>
      </c>
      <c r="T264" s="11">
        <f t="shared" si="34"/>
        <v>40600.039675925924</v>
      </c>
      <c r="U264">
        <f t="shared" si="35"/>
        <v>2011</v>
      </c>
    </row>
    <row r="265" spans="1:21"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9"/>
        <v>118.08108</v>
      </c>
      <c r="P265" s="6">
        <f t="shared" si="30"/>
        <v>30.654485981308412</v>
      </c>
      <c r="Q265" t="str">
        <f t="shared" si="31"/>
        <v>film &amp; video</v>
      </c>
      <c r="R265" t="str">
        <f t="shared" si="32"/>
        <v>documentary</v>
      </c>
      <c r="S265" s="11">
        <f t="shared" si="33"/>
        <v>41149</v>
      </c>
      <c r="T265" s="11">
        <f t="shared" si="34"/>
        <v>41179.746458333328</v>
      </c>
      <c r="U265">
        <f t="shared" si="35"/>
        <v>2012</v>
      </c>
    </row>
    <row r="266" spans="1:21"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9"/>
        <v>118.19999999999999</v>
      </c>
      <c r="P266" s="6">
        <f t="shared" si="30"/>
        <v>64.945054945054949</v>
      </c>
      <c r="Q266" t="str">
        <f t="shared" si="31"/>
        <v>film &amp; video</v>
      </c>
      <c r="R266" t="str">
        <f t="shared" si="32"/>
        <v>documentary</v>
      </c>
      <c r="S266" s="11">
        <f t="shared" si="33"/>
        <v>41010</v>
      </c>
      <c r="T266" s="11">
        <f t="shared" si="34"/>
        <v>41040.411979166667</v>
      </c>
      <c r="U266">
        <f t="shared" si="35"/>
        <v>2012</v>
      </c>
    </row>
    <row r="267" spans="1:21"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9"/>
        <v>111.1</v>
      </c>
      <c r="P267" s="6">
        <f t="shared" si="30"/>
        <v>95.775862068965523</v>
      </c>
      <c r="Q267" t="str">
        <f t="shared" si="31"/>
        <v>film &amp; video</v>
      </c>
      <c r="R267" t="str">
        <f t="shared" si="32"/>
        <v>documentary</v>
      </c>
      <c r="S267" s="11">
        <f t="shared" si="33"/>
        <v>40267</v>
      </c>
      <c r="T267" s="11">
        <f t="shared" si="34"/>
        <v>40308.636111111111</v>
      </c>
      <c r="U267">
        <f t="shared" si="35"/>
        <v>2010</v>
      </c>
    </row>
    <row r="268" spans="1:21"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9"/>
        <v>145.5</v>
      </c>
      <c r="P268" s="6">
        <f t="shared" si="30"/>
        <v>40.416666666666664</v>
      </c>
      <c r="Q268" t="str">
        <f t="shared" si="31"/>
        <v>film &amp; video</v>
      </c>
      <c r="R268" t="str">
        <f t="shared" si="32"/>
        <v>documentary</v>
      </c>
      <c r="S268" s="11">
        <f t="shared" si="33"/>
        <v>40204</v>
      </c>
      <c r="T268" s="11">
        <f t="shared" si="34"/>
        <v>40290.95208333333</v>
      </c>
      <c r="U268">
        <f t="shared" si="35"/>
        <v>2010</v>
      </c>
    </row>
    <row r="269" spans="1:21"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9"/>
        <v>131.62883248730967</v>
      </c>
      <c r="P269" s="6">
        <f t="shared" si="30"/>
        <v>78.578424242424248</v>
      </c>
      <c r="Q269" t="str">
        <f t="shared" si="31"/>
        <v>film &amp; video</v>
      </c>
      <c r="R269" t="str">
        <f t="shared" si="32"/>
        <v>documentary</v>
      </c>
      <c r="S269" s="11">
        <f t="shared" si="33"/>
        <v>41785</v>
      </c>
      <c r="T269" s="11">
        <f t="shared" si="34"/>
        <v>41815.244201388887</v>
      </c>
      <c r="U269">
        <f t="shared" si="35"/>
        <v>2014</v>
      </c>
    </row>
    <row r="270" spans="1:21"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9"/>
        <v>111.4</v>
      </c>
      <c r="P270" s="6">
        <f t="shared" si="30"/>
        <v>50.18018018018018</v>
      </c>
      <c r="Q270" t="str">
        <f t="shared" si="31"/>
        <v>film &amp; video</v>
      </c>
      <c r="R270" t="str">
        <f t="shared" si="32"/>
        <v>documentary</v>
      </c>
      <c r="S270" s="11">
        <f t="shared" si="33"/>
        <v>40808</v>
      </c>
      <c r="T270" s="11">
        <f t="shared" si="34"/>
        <v>40853.985856481479</v>
      </c>
      <c r="U270">
        <f t="shared" si="35"/>
        <v>2011</v>
      </c>
    </row>
    <row r="271" spans="1:21"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9"/>
        <v>147.23376999999999</v>
      </c>
      <c r="P271" s="6">
        <f t="shared" si="30"/>
        <v>92.251735588972423</v>
      </c>
      <c r="Q271" t="str">
        <f t="shared" si="31"/>
        <v>film &amp; video</v>
      </c>
      <c r="R271" t="str">
        <f t="shared" si="32"/>
        <v>documentary</v>
      </c>
      <c r="S271" s="11">
        <f t="shared" si="33"/>
        <v>42757</v>
      </c>
      <c r="T271" s="11">
        <f t="shared" si="34"/>
        <v>42787.988680555551</v>
      </c>
      <c r="U271">
        <f t="shared" si="35"/>
        <v>2017</v>
      </c>
    </row>
    <row r="272" spans="1:21"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9"/>
        <v>152.60869565217391</v>
      </c>
      <c r="P272" s="6">
        <f t="shared" si="30"/>
        <v>57.540983606557376</v>
      </c>
      <c r="Q272" t="str">
        <f t="shared" si="31"/>
        <v>film &amp; video</v>
      </c>
      <c r="R272" t="str">
        <f t="shared" si="32"/>
        <v>documentary</v>
      </c>
      <c r="S272" s="11">
        <f t="shared" si="33"/>
        <v>40637</v>
      </c>
      <c r="T272" s="11">
        <f t="shared" si="34"/>
        <v>40687.958333333328</v>
      </c>
      <c r="U272">
        <f t="shared" si="35"/>
        <v>2011</v>
      </c>
    </row>
    <row r="273" spans="1:21"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9"/>
        <v>104.67999999999999</v>
      </c>
      <c r="P273" s="6">
        <f t="shared" si="30"/>
        <v>109.42160278745645</v>
      </c>
      <c r="Q273" t="str">
        <f t="shared" si="31"/>
        <v>film &amp; video</v>
      </c>
      <c r="R273" t="str">
        <f t="shared" si="32"/>
        <v>documentary</v>
      </c>
      <c r="S273" s="11">
        <f t="shared" si="33"/>
        <v>41611</v>
      </c>
      <c r="T273" s="11">
        <f t="shared" si="34"/>
        <v>41641.125</v>
      </c>
      <c r="U273">
        <f t="shared" si="35"/>
        <v>2013</v>
      </c>
    </row>
    <row r="274" spans="1:21"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9"/>
        <v>177.43366666666668</v>
      </c>
      <c r="P274" s="6">
        <f t="shared" si="30"/>
        <v>81.892461538461546</v>
      </c>
      <c r="Q274" t="str">
        <f t="shared" si="31"/>
        <v>film &amp; video</v>
      </c>
      <c r="R274" t="str">
        <f t="shared" si="32"/>
        <v>documentary</v>
      </c>
      <c r="S274" s="11">
        <f t="shared" si="33"/>
        <v>40235</v>
      </c>
      <c r="T274" s="11">
        <f t="shared" si="34"/>
        <v>40296.575694444444</v>
      </c>
      <c r="U274">
        <f t="shared" si="35"/>
        <v>2010</v>
      </c>
    </row>
    <row r="275" spans="1:21"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9"/>
        <v>107.7758</v>
      </c>
      <c r="P275" s="6">
        <f t="shared" si="30"/>
        <v>45.667711864406776</v>
      </c>
      <c r="Q275" t="str">
        <f t="shared" si="31"/>
        <v>film &amp; video</v>
      </c>
      <c r="R275" t="str">
        <f t="shared" si="32"/>
        <v>documentary</v>
      </c>
      <c r="S275" s="11">
        <f t="shared" si="33"/>
        <v>40697</v>
      </c>
      <c r="T275" s="11">
        <f t="shared" si="34"/>
        <v>40727.29011574074</v>
      </c>
      <c r="U275">
        <f t="shared" si="35"/>
        <v>2011</v>
      </c>
    </row>
    <row r="276" spans="1:21"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9"/>
        <v>156</v>
      </c>
      <c r="P276" s="6">
        <f t="shared" si="30"/>
        <v>55.221238938053098</v>
      </c>
      <c r="Q276" t="str">
        <f t="shared" si="31"/>
        <v>film &amp; video</v>
      </c>
      <c r="R276" t="str">
        <f t="shared" si="32"/>
        <v>documentary</v>
      </c>
      <c r="S276" s="11">
        <f t="shared" si="33"/>
        <v>40969</v>
      </c>
      <c r="T276" s="11">
        <f t="shared" si="34"/>
        <v>41004.082638888889</v>
      </c>
      <c r="U276">
        <f t="shared" si="35"/>
        <v>2012</v>
      </c>
    </row>
    <row r="277" spans="1:21"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9"/>
        <v>108.395</v>
      </c>
      <c r="P277" s="6">
        <f t="shared" si="30"/>
        <v>65.298192771084331</v>
      </c>
      <c r="Q277" t="str">
        <f t="shared" si="31"/>
        <v>film &amp; video</v>
      </c>
      <c r="R277" t="str">
        <f t="shared" si="32"/>
        <v>documentary</v>
      </c>
      <c r="S277" s="11">
        <f t="shared" si="33"/>
        <v>41192</v>
      </c>
      <c r="T277" s="11">
        <f t="shared" si="34"/>
        <v>41222.865347222221</v>
      </c>
      <c r="U277">
        <f t="shared" si="35"/>
        <v>2012</v>
      </c>
    </row>
    <row r="278" spans="1:21"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9"/>
        <v>147.6</v>
      </c>
      <c r="P278" s="6">
        <f t="shared" si="30"/>
        <v>95.225806451612897</v>
      </c>
      <c r="Q278" t="str">
        <f t="shared" si="31"/>
        <v>film &amp; video</v>
      </c>
      <c r="R278" t="str">
        <f t="shared" si="32"/>
        <v>documentary</v>
      </c>
      <c r="S278" s="11">
        <f t="shared" si="33"/>
        <v>40966</v>
      </c>
      <c r="T278" s="11">
        <f t="shared" si="34"/>
        <v>41026.831874999996</v>
      </c>
      <c r="U278">
        <f t="shared" si="35"/>
        <v>2012</v>
      </c>
    </row>
    <row r="279" spans="1:21"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9"/>
        <v>110.38153846153847</v>
      </c>
      <c r="P279" s="6">
        <f t="shared" si="30"/>
        <v>75.444794952681391</v>
      </c>
      <c r="Q279" t="str">
        <f t="shared" si="31"/>
        <v>film &amp; video</v>
      </c>
      <c r="R279" t="str">
        <f t="shared" si="32"/>
        <v>documentary</v>
      </c>
      <c r="S279" s="11">
        <f t="shared" si="33"/>
        <v>42117</v>
      </c>
      <c r="T279" s="11">
        <f t="shared" si="34"/>
        <v>42147.68309027778</v>
      </c>
      <c r="U279">
        <f t="shared" si="35"/>
        <v>2015</v>
      </c>
    </row>
    <row r="280" spans="1:21"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9"/>
        <v>150.34814814814814</v>
      </c>
      <c r="P280" s="6">
        <f t="shared" si="30"/>
        <v>97.816867469879512</v>
      </c>
      <c r="Q280" t="str">
        <f t="shared" si="31"/>
        <v>film &amp; video</v>
      </c>
      <c r="R280" t="str">
        <f t="shared" si="32"/>
        <v>documentary</v>
      </c>
      <c r="S280" s="11">
        <f t="shared" si="33"/>
        <v>41163</v>
      </c>
      <c r="T280" s="11">
        <f t="shared" si="34"/>
        <v>41193.832627314812</v>
      </c>
      <c r="U280">
        <f t="shared" si="35"/>
        <v>2012</v>
      </c>
    </row>
    <row r="281" spans="1:21"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9"/>
        <v>157.31829411764707</v>
      </c>
      <c r="P281" s="6">
        <f t="shared" si="30"/>
        <v>87.685606557377056</v>
      </c>
      <c r="Q281" t="str">
        <f t="shared" si="31"/>
        <v>film &amp; video</v>
      </c>
      <c r="R281" t="str">
        <f t="shared" si="32"/>
        <v>documentary</v>
      </c>
      <c r="S281" s="11">
        <f t="shared" si="33"/>
        <v>42759</v>
      </c>
      <c r="T281" s="11">
        <f t="shared" si="34"/>
        <v>42792.875694444439</v>
      </c>
      <c r="U281">
        <f t="shared" si="35"/>
        <v>2017</v>
      </c>
    </row>
    <row r="282" spans="1:21"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9"/>
        <v>156.14400000000001</v>
      </c>
      <c r="P282" s="6">
        <f t="shared" si="30"/>
        <v>54.748948106591868</v>
      </c>
      <c r="Q282" t="str">
        <f t="shared" si="31"/>
        <v>film &amp; video</v>
      </c>
      <c r="R282" t="str">
        <f t="shared" si="32"/>
        <v>documentary</v>
      </c>
      <c r="S282" s="11">
        <f t="shared" si="33"/>
        <v>41744</v>
      </c>
      <c r="T282" s="11">
        <f t="shared" si="34"/>
        <v>41789.382349537031</v>
      </c>
      <c r="U282">
        <f t="shared" si="35"/>
        <v>2014</v>
      </c>
    </row>
    <row r="283" spans="1:21"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9"/>
        <v>120.58763636363636</v>
      </c>
      <c r="P283" s="6">
        <f t="shared" si="30"/>
        <v>83.953417721518989</v>
      </c>
      <c r="Q283" t="str">
        <f t="shared" si="31"/>
        <v>film &amp; video</v>
      </c>
      <c r="R283" t="str">
        <f t="shared" si="32"/>
        <v>documentary</v>
      </c>
      <c r="S283" s="11">
        <f t="shared" si="33"/>
        <v>39949</v>
      </c>
      <c r="T283" s="11">
        <f t="shared" si="34"/>
        <v>40035.601388888885</v>
      </c>
      <c r="U283">
        <f t="shared" si="35"/>
        <v>2009</v>
      </c>
    </row>
    <row r="284" spans="1:21"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9"/>
        <v>101.18888888888888</v>
      </c>
      <c r="P284" s="6">
        <f t="shared" si="30"/>
        <v>254.38547486033519</v>
      </c>
      <c r="Q284" t="str">
        <f t="shared" si="31"/>
        <v>film &amp; video</v>
      </c>
      <c r="R284" t="str">
        <f t="shared" si="32"/>
        <v>documentary</v>
      </c>
      <c r="S284" s="11">
        <f t="shared" si="33"/>
        <v>40194</v>
      </c>
      <c r="T284" s="11">
        <f t="shared" si="34"/>
        <v>40231.708333333328</v>
      </c>
      <c r="U284">
        <f t="shared" si="35"/>
        <v>2010</v>
      </c>
    </row>
    <row r="285" spans="1:21"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9"/>
        <v>114.27249999999999</v>
      </c>
      <c r="P285" s="6">
        <f t="shared" si="30"/>
        <v>101.8269801980198</v>
      </c>
      <c r="Q285" t="str">
        <f t="shared" si="31"/>
        <v>film &amp; video</v>
      </c>
      <c r="R285" t="str">
        <f t="shared" si="32"/>
        <v>documentary</v>
      </c>
      <c r="S285" s="11">
        <f t="shared" si="33"/>
        <v>40675</v>
      </c>
      <c r="T285" s="11">
        <f t="shared" si="34"/>
        <v>40694.999305555553</v>
      </c>
      <c r="U285">
        <f t="shared" si="35"/>
        <v>2011</v>
      </c>
    </row>
    <row r="286" spans="1:21"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9"/>
        <v>104.62615</v>
      </c>
      <c r="P286" s="6">
        <f t="shared" si="30"/>
        <v>55.066394736842106</v>
      </c>
      <c r="Q286" t="str">
        <f t="shared" si="31"/>
        <v>film &amp; video</v>
      </c>
      <c r="R286" t="str">
        <f t="shared" si="32"/>
        <v>documentary</v>
      </c>
      <c r="S286" s="11">
        <f t="shared" si="33"/>
        <v>40904</v>
      </c>
      <c r="T286" s="11">
        <f t="shared" si="34"/>
        <v>40929.529861111107</v>
      </c>
      <c r="U286">
        <f t="shared" si="35"/>
        <v>2011</v>
      </c>
    </row>
    <row r="287" spans="1:21"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9"/>
        <v>228.82507142857142</v>
      </c>
      <c r="P287" s="6">
        <f t="shared" si="30"/>
        <v>56.901438721136763</v>
      </c>
      <c r="Q287" t="str">
        <f t="shared" si="31"/>
        <v>film &amp; video</v>
      </c>
      <c r="R287" t="str">
        <f t="shared" si="32"/>
        <v>documentary</v>
      </c>
      <c r="S287" s="11">
        <f t="shared" si="33"/>
        <v>41506</v>
      </c>
      <c r="T287" s="11">
        <f t="shared" si="34"/>
        <v>41536.547777777778</v>
      </c>
      <c r="U287">
        <f t="shared" si="35"/>
        <v>2013</v>
      </c>
    </row>
    <row r="288" spans="1:21"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9"/>
        <v>109.15333333333332</v>
      </c>
      <c r="P288" s="6">
        <f t="shared" si="30"/>
        <v>121.28148148148148</v>
      </c>
      <c r="Q288" t="str">
        <f t="shared" si="31"/>
        <v>film &amp; video</v>
      </c>
      <c r="R288" t="str">
        <f t="shared" si="32"/>
        <v>documentary</v>
      </c>
      <c r="S288" s="11">
        <f t="shared" si="33"/>
        <v>41313</v>
      </c>
      <c r="T288" s="11">
        <f t="shared" si="34"/>
        <v>41358.566249999996</v>
      </c>
      <c r="U288">
        <f t="shared" si="35"/>
        <v>2013</v>
      </c>
    </row>
    <row r="289" spans="1:21"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9"/>
        <v>176.29999999999998</v>
      </c>
      <c r="P289" s="6">
        <f t="shared" si="30"/>
        <v>91.189655172413794</v>
      </c>
      <c r="Q289" t="str">
        <f t="shared" si="31"/>
        <v>film &amp; video</v>
      </c>
      <c r="R289" t="str">
        <f t="shared" si="32"/>
        <v>documentary</v>
      </c>
      <c r="S289" s="11">
        <f t="shared" si="33"/>
        <v>41184</v>
      </c>
      <c r="T289" s="11">
        <f t="shared" si="34"/>
        <v>41214.958333333328</v>
      </c>
      <c r="U289">
        <f t="shared" si="35"/>
        <v>2012</v>
      </c>
    </row>
    <row r="290" spans="1:21"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9"/>
        <v>103.21061999999999</v>
      </c>
      <c r="P290" s="6">
        <f t="shared" si="30"/>
        <v>115.44812080536913</v>
      </c>
      <c r="Q290" t="str">
        <f t="shared" si="31"/>
        <v>film &amp; video</v>
      </c>
      <c r="R290" t="str">
        <f t="shared" si="32"/>
        <v>documentary</v>
      </c>
      <c r="S290" s="11">
        <f t="shared" si="33"/>
        <v>41050</v>
      </c>
      <c r="T290" s="11">
        <f t="shared" si="34"/>
        <v>41085.960567129623</v>
      </c>
      <c r="U290">
        <f t="shared" si="35"/>
        <v>2012</v>
      </c>
    </row>
    <row r="291" spans="1:21"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9"/>
        <v>104.82000000000001</v>
      </c>
      <c r="P291" s="6">
        <f t="shared" si="30"/>
        <v>67.771551724137936</v>
      </c>
      <c r="Q291" t="str">
        <f t="shared" si="31"/>
        <v>film &amp; video</v>
      </c>
      <c r="R291" t="str">
        <f t="shared" si="32"/>
        <v>documentary</v>
      </c>
      <c r="S291" s="11">
        <f t="shared" si="33"/>
        <v>41550</v>
      </c>
      <c r="T291" s="11">
        <f t="shared" si="34"/>
        <v>41580.248078703698</v>
      </c>
      <c r="U291">
        <f t="shared" si="35"/>
        <v>2013</v>
      </c>
    </row>
    <row r="292" spans="1:21"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9"/>
        <v>106.68444444444445</v>
      </c>
      <c r="P292" s="6">
        <f t="shared" si="30"/>
        <v>28.576190476190476</v>
      </c>
      <c r="Q292" t="str">
        <f t="shared" si="31"/>
        <v>film &amp; video</v>
      </c>
      <c r="R292" t="str">
        <f t="shared" si="32"/>
        <v>documentary</v>
      </c>
      <c r="S292" s="11">
        <f t="shared" si="33"/>
        <v>40526</v>
      </c>
      <c r="T292" s="11">
        <f t="shared" si="34"/>
        <v>40576.124305555553</v>
      </c>
      <c r="U292">
        <f t="shared" si="35"/>
        <v>2010</v>
      </c>
    </row>
    <row r="293" spans="1:21"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9"/>
        <v>120.02</v>
      </c>
      <c r="P293" s="6">
        <f t="shared" si="30"/>
        <v>46.8828125</v>
      </c>
      <c r="Q293" t="str">
        <f t="shared" si="31"/>
        <v>film &amp; video</v>
      </c>
      <c r="R293" t="str">
        <f t="shared" si="32"/>
        <v>documentary</v>
      </c>
      <c r="S293" s="11">
        <f t="shared" si="33"/>
        <v>41376</v>
      </c>
      <c r="T293" s="11">
        <f t="shared" si="34"/>
        <v>41394.792361111111</v>
      </c>
      <c r="U293">
        <f t="shared" si="35"/>
        <v>2013</v>
      </c>
    </row>
    <row r="294" spans="1:21"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9"/>
        <v>101.50693333333334</v>
      </c>
      <c r="P294" s="6">
        <f t="shared" si="30"/>
        <v>154.42231237322514</v>
      </c>
      <c r="Q294" t="str">
        <f t="shared" si="31"/>
        <v>film &amp; video</v>
      </c>
      <c r="R294" t="str">
        <f t="shared" si="32"/>
        <v>documentary</v>
      </c>
      <c r="S294" s="11">
        <f t="shared" si="33"/>
        <v>40812</v>
      </c>
      <c r="T294" s="11">
        <f t="shared" si="34"/>
        <v>40844.957638888889</v>
      </c>
      <c r="U294">
        <f t="shared" si="35"/>
        <v>2011</v>
      </c>
    </row>
    <row r="295" spans="1:21"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9"/>
        <v>101.38461538461539</v>
      </c>
      <c r="P295" s="6">
        <f t="shared" si="30"/>
        <v>201.22137404580153</v>
      </c>
      <c r="Q295" t="str">
        <f t="shared" si="31"/>
        <v>film &amp; video</v>
      </c>
      <c r="R295" t="str">
        <f t="shared" si="32"/>
        <v>documentary</v>
      </c>
      <c r="S295" s="11">
        <f t="shared" si="33"/>
        <v>41719</v>
      </c>
      <c r="T295" s="11">
        <f t="shared" si="34"/>
        <v>41749.459652777776</v>
      </c>
      <c r="U295">
        <f t="shared" si="35"/>
        <v>2014</v>
      </c>
    </row>
    <row r="296" spans="1:21"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9"/>
        <v>100</v>
      </c>
      <c r="P296" s="6">
        <f t="shared" si="30"/>
        <v>100</v>
      </c>
      <c r="Q296" t="str">
        <f t="shared" si="31"/>
        <v>film &amp; video</v>
      </c>
      <c r="R296" t="str">
        <f t="shared" si="32"/>
        <v>documentary</v>
      </c>
      <c r="S296" s="11">
        <f t="shared" si="33"/>
        <v>40342</v>
      </c>
      <c r="T296" s="11">
        <f t="shared" si="34"/>
        <v>40378.458333333328</v>
      </c>
      <c r="U296">
        <f t="shared" si="35"/>
        <v>2010</v>
      </c>
    </row>
    <row r="297" spans="1:21"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9"/>
        <v>133.10911999999999</v>
      </c>
      <c r="P297" s="6">
        <f t="shared" si="30"/>
        <v>100.08204511278196</v>
      </c>
      <c r="Q297" t="str">
        <f t="shared" si="31"/>
        <v>film &amp; video</v>
      </c>
      <c r="R297" t="str">
        <f t="shared" si="32"/>
        <v>documentary</v>
      </c>
      <c r="S297" s="11">
        <f t="shared" si="33"/>
        <v>41518</v>
      </c>
      <c r="T297" s="11">
        <f t="shared" si="34"/>
        <v>41578.791666666664</v>
      </c>
      <c r="U297">
        <f t="shared" si="35"/>
        <v>2013</v>
      </c>
    </row>
    <row r="298" spans="1:21"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9"/>
        <v>118.72620000000001</v>
      </c>
      <c r="P298" s="6">
        <f t="shared" si="30"/>
        <v>230.08953488372092</v>
      </c>
      <c r="Q298" t="str">
        <f t="shared" si="31"/>
        <v>film &amp; video</v>
      </c>
      <c r="R298" t="str">
        <f t="shared" si="32"/>
        <v>documentary</v>
      </c>
      <c r="S298" s="11">
        <f t="shared" si="33"/>
        <v>41134</v>
      </c>
      <c r="T298" s="11">
        <f t="shared" si="34"/>
        <v>41159.267164351848</v>
      </c>
      <c r="U298">
        <f t="shared" si="35"/>
        <v>2012</v>
      </c>
    </row>
    <row r="299" spans="1:21"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9"/>
        <v>100.64</v>
      </c>
      <c r="P299" s="6">
        <f t="shared" si="30"/>
        <v>141.74647887323943</v>
      </c>
      <c r="Q299" t="str">
        <f t="shared" si="31"/>
        <v>film &amp; video</v>
      </c>
      <c r="R299" t="str">
        <f t="shared" si="32"/>
        <v>documentary</v>
      </c>
      <c r="S299" s="11">
        <f t="shared" si="33"/>
        <v>42089</v>
      </c>
      <c r="T299" s="11">
        <f t="shared" si="34"/>
        <v>42124.957638888889</v>
      </c>
      <c r="U299">
        <f t="shared" si="35"/>
        <v>2015</v>
      </c>
    </row>
    <row r="300" spans="1:21"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9"/>
        <v>108.93241269841269</v>
      </c>
      <c r="P300" s="6">
        <f t="shared" si="30"/>
        <v>56.344351395730705</v>
      </c>
      <c r="Q300" t="str">
        <f t="shared" si="31"/>
        <v>film &amp; video</v>
      </c>
      <c r="R300" t="str">
        <f t="shared" si="32"/>
        <v>documentary</v>
      </c>
      <c r="S300" s="11">
        <f t="shared" si="33"/>
        <v>41709</v>
      </c>
      <c r="T300" s="11">
        <f t="shared" si="34"/>
        <v>41768.666666666664</v>
      </c>
      <c r="U300">
        <f t="shared" si="35"/>
        <v>2014</v>
      </c>
    </row>
    <row r="301" spans="1:21"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9"/>
        <v>178.95250000000001</v>
      </c>
      <c r="P301" s="6">
        <f t="shared" si="30"/>
        <v>73.341188524590166</v>
      </c>
      <c r="Q301" t="str">
        <f t="shared" si="31"/>
        <v>film &amp; video</v>
      </c>
      <c r="R301" t="str">
        <f t="shared" si="32"/>
        <v>documentary</v>
      </c>
      <c r="S301" s="11">
        <f t="shared" si="33"/>
        <v>40469</v>
      </c>
      <c r="T301" s="11">
        <f t="shared" si="34"/>
        <v>40499.058564814812</v>
      </c>
      <c r="U301">
        <f t="shared" si="35"/>
        <v>2010</v>
      </c>
    </row>
    <row r="302" spans="1:21"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9"/>
        <v>101.72264</v>
      </c>
      <c r="P302" s="6">
        <f t="shared" si="30"/>
        <v>85.337785234899329</v>
      </c>
      <c r="Q302" t="str">
        <f t="shared" si="31"/>
        <v>film &amp; video</v>
      </c>
      <c r="R302" t="str">
        <f t="shared" si="32"/>
        <v>documentary</v>
      </c>
      <c r="S302" s="11">
        <f t="shared" si="33"/>
        <v>40626</v>
      </c>
      <c r="T302" s="11">
        <f t="shared" si="34"/>
        <v>40657.751597222217</v>
      </c>
      <c r="U302">
        <f t="shared" si="35"/>
        <v>2011</v>
      </c>
    </row>
    <row r="303" spans="1:21"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9"/>
        <v>118.73499999999999</v>
      </c>
      <c r="P303" s="6">
        <f t="shared" si="30"/>
        <v>61.496215139442228</v>
      </c>
      <c r="Q303" t="str">
        <f t="shared" si="31"/>
        <v>film &amp; video</v>
      </c>
      <c r="R303" t="str">
        <f t="shared" si="32"/>
        <v>documentary</v>
      </c>
      <c r="S303" s="11">
        <f t="shared" si="33"/>
        <v>41312</v>
      </c>
      <c r="T303" s="11">
        <f t="shared" si="34"/>
        <v>41352.487673611111</v>
      </c>
      <c r="U303">
        <f t="shared" si="35"/>
        <v>2013</v>
      </c>
    </row>
    <row r="304" spans="1:21"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9"/>
        <v>100.46</v>
      </c>
      <c r="P304" s="6">
        <f t="shared" si="30"/>
        <v>93.018518518518519</v>
      </c>
      <c r="Q304" t="str">
        <f t="shared" si="31"/>
        <v>film &amp; video</v>
      </c>
      <c r="R304" t="str">
        <f t="shared" si="32"/>
        <v>documentary</v>
      </c>
      <c r="S304" s="11">
        <f t="shared" si="33"/>
        <v>40933</v>
      </c>
      <c r="T304" s="11">
        <f t="shared" si="34"/>
        <v>40963.648587962962</v>
      </c>
      <c r="U304">
        <f t="shared" si="35"/>
        <v>2012</v>
      </c>
    </row>
    <row r="305" spans="1:21"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9"/>
        <v>137.46666666666667</v>
      </c>
      <c r="P305" s="6">
        <f t="shared" si="30"/>
        <v>50.292682926829265</v>
      </c>
      <c r="Q305" t="str">
        <f t="shared" si="31"/>
        <v>film &amp; video</v>
      </c>
      <c r="R305" t="str">
        <f t="shared" si="32"/>
        <v>documentary</v>
      </c>
      <c r="S305" s="11">
        <f t="shared" si="33"/>
        <v>41031</v>
      </c>
      <c r="T305" s="11">
        <f t="shared" si="34"/>
        <v>41061.862800925926</v>
      </c>
      <c r="U305">
        <f t="shared" si="35"/>
        <v>2012</v>
      </c>
    </row>
    <row r="306" spans="1:21"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9"/>
        <v>231.64705882352939</v>
      </c>
      <c r="P306" s="6">
        <f t="shared" si="30"/>
        <v>106.43243243243244</v>
      </c>
      <c r="Q306" t="str">
        <f t="shared" si="31"/>
        <v>film &amp; video</v>
      </c>
      <c r="R306" t="str">
        <f t="shared" si="32"/>
        <v>documentary</v>
      </c>
      <c r="S306" s="11">
        <f t="shared" si="33"/>
        <v>41113</v>
      </c>
      <c r="T306" s="11">
        <f t="shared" si="34"/>
        <v>41152.875</v>
      </c>
      <c r="U306">
        <f t="shared" si="35"/>
        <v>2012</v>
      </c>
    </row>
    <row r="307" spans="1:21"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9"/>
        <v>130.33333333333331</v>
      </c>
      <c r="P307" s="6">
        <f t="shared" si="30"/>
        <v>51.719576719576722</v>
      </c>
      <c r="Q307" t="str">
        <f t="shared" si="31"/>
        <v>film &amp; video</v>
      </c>
      <c r="R307" t="str">
        <f t="shared" si="32"/>
        <v>documentary</v>
      </c>
      <c r="S307" s="11">
        <f t="shared" si="33"/>
        <v>40948</v>
      </c>
      <c r="T307" s="11">
        <f t="shared" si="34"/>
        <v>40978.421863425923</v>
      </c>
      <c r="U307">
        <f t="shared" si="35"/>
        <v>2012</v>
      </c>
    </row>
    <row r="308" spans="1:21"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9"/>
        <v>292.89999999999998</v>
      </c>
      <c r="P308" s="6">
        <f t="shared" si="30"/>
        <v>36.612499999999997</v>
      </c>
      <c r="Q308" t="str">
        <f t="shared" si="31"/>
        <v>film &amp; video</v>
      </c>
      <c r="R308" t="str">
        <f t="shared" si="32"/>
        <v>documentary</v>
      </c>
      <c r="S308" s="11">
        <f t="shared" si="33"/>
        <v>41333</v>
      </c>
      <c r="T308" s="11">
        <f t="shared" si="34"/>
        <v>41353.587187500001</v>
      </c>
      <c r="U308">
        <f t="shared" si="35"/>
        <v>2013</v>
      </c>
    </row>
    <row r="309" spans="1:21"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9"/>
        <v>111.31818181818183</v>
      </c>
      <c r="P309" s="6">
        <f t="shared" si="30"/>
        <v>42.517361111111114</v>
      </c>
      <c r="Q309" t="str">
        <f t="shared" si="31"/>
        <v>film &amp; video</v>
      </c>
      <c r="R309" t="str">
        <f t="shared" si="32"/>
        <v>documentary</v>
      </c>
      <c r="S309" s="11">
        <f t="shared" si="33"/>
        <v>41282</v>
      </c>
      <c r="T309" s="11">
        <f t="shared" si="34"/>
        <v>41312.736122685179</v>
      </c>
      <c r="U309">
        <f t="shared" si="35"/>
        <v>2013</v>
      </c>
    </row>
    <row r="310" spans="1:21"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9"/>
        <v>105.56666666666668</v>
      </c>
      <c r="P310" s="6">
        <f t="shared" si="30"/>
        <v>62.712871287128714</v>
      </c>
      <c r="Q310" t="str">
        <f t="shared" si="31"/>
        <v>film &amp; video</v>
      </c>
      <c r="R310" t="str">
        <f t="shared" si="32"/>
        <v>documentary</v>
      </c>
      <c r="S310" s="11">
        <f t="shared" si="33"/>
        <v>40567</v>
      </c>
      <c r="T310" s="11">
        <f t="shared" si="34"/>
        <v>40612.486226851848</v>
      </c>
      <c r="U310">
        <f t="shared" si="35"/>
        <v>2011</v>
      </c>
    </row>
    <row r="311" spans="1:21"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9"/>
        <v>118.94444444444446</v>
      </c>
      <c r="P311" s="6">
        <f t="shared" si="30"/>
        <v>89.957983193277315</v>
      </c>
      <c r="Q311" t="str">
        <f t="shared" si="31"/>
        <v>film &amp; video</v>
      </c>
      <c r="R311" t="str">
        <f t="shared" si="32"/>
        <v>documentary</v>
      </c>
      <c r="S311" s="11">
        <f t="shared" si="33"/>
        <v>41134</v>
      </c>
      <c r="T311" s="11">
        <f t="shared" si="34"/>
        <v>41155.543217592589</v>
      </c>
      <c r="U311">
        <f t="shared" si="35"/>
        <v>2012</v>
      </c>
    </row>
    <row r="312" spans="1:21"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9"/>
        <v>104.129</v>
      </c>
      <c r="P312" s="6">
        <f t="shared" si="30"/>
        <v>28.924722222222222</v>
      </c>
      <c r="Q312" t="str">
        <f t="shared" si="31"/>
        <v>film &amp; video</v>
      </c>
      <c r="R312" t="str">
        <f t="shared" si="32"/>
        <v>documentary</v>
      </c>
      <c r="S312" s="11">
        <f t="shared" si="33"/>
        <v>40820</v>
      </c>
      <c r="T312" s="11">
        <f t="shared" si="34"/>
        <v>40835.875</v>
      </c>
      <c r="U312">
        <f t="shared" si="35"/>
        <v>2011</v>
      </c>
    </row>
    <row r="313" spans="1:21"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9"/>
        <v>104.10165000000001</v>
      </c>
      <c r="P313" s="6">
        <f t="shared" si="30"/>
        <v>138.8022</v>
      </c>
      <c r="Q313" t="str">
        <f t="shared" si="31"/>
        <v>film &amp; video</v>
      </c>
      <c r="R313" t="str">
        <f t="shared" si="32"/>
        <v>documentary</v>
      </c>
      <c r="S313" s="11">
        <f t="shared" si="33"/>
        <v>40868</v>
      </c>
      <c r="T313" s="11">
        <f t="shared" si="34"/>
        <v>40909.124305555553</v>
      </c>
      <c r="U313">
        <f t="shared" si="35"/>
        <v>2011</v>
      </c>
    </row>
    <row r="314" spans="1:21"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9"/>
        <v>111.87499999999999</v>
      </c>
      <c r="P314" s="6">
        <f t="shared" si="30"/>
        <v>61.301369863013697</v>
      </c>
      <c r="Q314" t="str">
        <f t="shared" si="31"/>
        <v>film &amp; video</v>
      </c>
      <c r="R314" t="str">
        <f t="shared" si="32"/>
        <v>documentary</v>
      </c>
      <c r="S314" s="11">
        <f t="shared" si="33"/>
        <v>41348</v>
      </c>
      <c r="T314" s="11">
        <f t="shared" si="34"/>
        <v>41378.669351851851</v>
      </c>
      <c r="U314">
        <f t="shared" si="35"/>
        <v>2013</v>
      </c>
    </row>
    <row r="315" spans="1:21"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9"/>
        <v>104.73529411764706</v>
      </c>
      <c r="P315" s="6">
        <f t="shared" si="30"/>
        <v>80.202702702702709</v>
      </c>
      <c r="Q315" t="str">
        <f t="shared" si="31"/>
        <v>film &amp; video</v>
      </c>
      <c r="R315" t="str">
        <f t="shared" si="32"/>
        <v>documentary</v>
      </c>
      <c r="S315" s="11">
        <f t="shared" si="33"/>
        <v>40357</v>
      </c>
      <c r="T315" s="11">
        <f t="shared" si="34"/>
        <v>40401.457638888889</v>
      </c>
      <c r="U315">
        <f t="shared" si="35"/>
        <v>2010</v>
      </c>
    </row>
    <row r="316" spans="1:21"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9"/>
        <v>385.15000000000003</v>
      </c>
      <c r="P316" s="6">
        <f t="shared" si="30"/>
        <v>32.095833333333331</v>
      </c>
      <c r="Q316" t="str">
        <f t="shared" si="31"/>
        <v>film &amp; video</v>
      </c>
      <c r="R316" t="str">
        <f t="shared" si="32"/>
        <v>documentary</v>
      </c>
      <c r="S316" s="11">
        <f t="shared" si="33"/>
        <v>41304</v>
      </c>
      <c r="T316" s="11">
        <f t="shared" si="34"/>
        <v>41334.624861111108</v>
      </c>
      <c r="U316">
        <f t="shared" si="35"/>
        <v>2013</v>
      </c>
    </row>
    <row r="317" spans="1:21"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9"/>
        <v>101.248</v>
      </c>
      <c r="P317" s="6">
        <f t="shared" si="30"/>
        <v>200.88888888888889</v>
      </c>
      <c r="Q317" t="str">
        <f t="shared" si="31"/>
        <v>film &amp; video</v>
      </c>
      <c r="R317" t="str">
        <f t="shared" si="32"/>
        <v>documentary</v>
      </c>
      <c r="S317" s="11">
        <f t="shared" si="33"/>
        <v>41113</v>
      </c>
      <c r="T317" s="11">
        <f t="shared" si="34"/>
        <v>41143.564050925925</v>
      </c>
      <c r="U317">
        <f t="shared" si="35"/>
        <v>2012</v>
      </c>
    </row>
    <row r="318" spans="1:21"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9"/>
        <v>113.77333333333333</v>
      </c>
      <c r="P318" s="6">
        <f t="shared" si="30"/>
        <v>108.01265822784811</v>
      </c>
      <c r="Q318" t="str">
        <f t="shared" si="31"/>
        <v>film &amp; video</v>
      </c>
      <c r="R318" t="str">
        <f t="shared" si="32"/>
        <v>documentary</v>
      </c>
      <c r="S318" s="11">
        <f t="shared" si="33"/>
        <v>41950</v>
      </c>
      <c r="T318" s="11">
        <f t="shared" si="34"/>
        <v>41983.999305555553</v>
      </c>
      <c r="U318">
        <f t="shared" si="35"/>
        <v>2014</v>
      </c>
    </row>
    <row r="319" spans="1:21"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9"/>
        <v>100.80333333333333</v>
      </c>
      <c r="P319" s="6">
        <f t="shared" si="30"/>
        <v>95.699367088607602</v>
      </c>
      <c r="Q319" t="str">
        <f t="shared" si="31"/>
        <v>film &amp; video</v>
      </c>
      <c r="R319" t="str">
        <f t="shared" si="32"/>
        <v>documentary</v>
      </c>
      <c r="S319" s="11">
        <f t="shared" si="33"/>
        <v>41589</v>
      </c>
      <c r="T319" s="11">
        <f t="shared" si="34"/>
        <v>41619.468553240738</v>
      </c>
      <c r="U319">
        <f t="shared" si="35"/>
        <v>2013</v>
      </c>
    </row>
    <row r="320" spans="1:21"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9"/>
        <v>283.32</v>
      </c>
      <c r="P320" s="6">
        <f t="shared" si="30"/>
        <v>49.880281690140848</v>
      </c>
      <c r="Q320" t="str">
        <f t="shared" si="31"/>
        <v>film &amp; video</v>
      </c>
      <c r="R320" t="str">
        <f t="shared" si="32"/>
        <v>documentary</v>
      </c>
      <c r="S320" s="11">
        <f t="shared" si="33"/>
        <v>41329</v>
      </c>
      <c r="T320" s="11">
        <f t="shared" si="34"/>
        <v>41359.788784722223</v>
      </c>
      <c r="U320">
        <f t="shared" si="35"/>
        <v>2013</v>
      </c>
    </row>
    <row r="321" spans="1:21"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9"/>
        <v>112.68</v>
      </c>
      <c r="P321" s="6">
        <f t="shared" si="30"/>
        <v>110.47058823529412</v>
      </c>
      <c r="Q321" t="str">
        <f t="shared" si="31"/>
        <v>film &amp; video</v>
      </c>
      <c r="R321" t="str">
        <f t="shared" si="32"/>
        <v>documentary</v>
      </c>
      <c r="S321" s="11">
        <f t="shared" si="33"/>
        <v>40123</v>
      </c>
      <c r="T321" s="11">
        <f t="shared" si="34"/>
        <v>40211.124305555553</v>
      </c>
      <c r="U321">
        <f t="shared" si="35"/>
        <v>2009</v>
      </c>
    </row>
    <row r="322" spans="1:21"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9"/>
        <v>106.58000000000001</v>
      </c>
      <c r="P322" s="6">
        <f t="shared" si="30"/>
        <v>134.91139240506328</v>
      </c>
      <c r="Q322" t="str">
        <f t="shared" si="31"/>
        <v>film &amp; video</v>
      </c>
      <c r="R322" t="str">
        <f t="shared" si="32"/>
        <v>documentary</v>
      </c>
      <c r="S322" s="11">
        <f t="shared" si="33"/>
        <v>42331</v>
      </c>
      <c r="T322" s="11">
        <f t="shared" si="34"/>
        <v>42360.749999999993</v>
      </c>
      <c r="U322">
        <f t="shared" si="35"/>
        <v>2015</v>
      </c>
    </row>
    <row r="323" spans="1:21"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6">E323/D323*100</f>
        <v>102.66285714285715</v>
      </c>
      <c r="P323" s="6">
        <f t="shared" ref="P323:P386" si="37">IF(E323=0,0,E323/L323)</f>
        <v>106.62314540059347</v>
      </c>
      <c r="Q323" t="str">
        <f t="shared" ref="Q323:Q386" si="38">LEFT(N323,LEN(N323)-(LEN(N323)-SEARCH("/",N323))-1)</f>
        <v>film &amp; video</v>
      </c>
      <c r="R323" t="str">
        <f t="shared" ref="R323:R386" si="39">RIGHT(N323,(LEN(N323)-SEARCH("/",N323)))</f>
        <v>documentary</v>
      </c>
      <c r="S323" s="11">
        <f t="shared" ref="S323:S386" si="40">VALUE(TEXT(CONCATENATE(YEAR(((J323/60)/60/24)+DATE(1970,1,1)+(-5/24)),"/",MONTH(((J323/60)/60/24)+DATE(1970,1,1)+(-5/24)),"/",DAY(((J323/60)/60/24)+DATE(1970,1,1)+(-5/24))),"YYYY/MM/DD"))</f>
        <v>42647</v>
      </c>
      <c r="T323" s="11">
        <f t="shared" ref="T323:T386" si="41">((I323/60)/60/24)+DATE(1970,1,1)+(-5/24)</f>
        <v>42682.27993055556</v>
      </c>
      <c r="U323">
        <f t="shared" ref="U323:U386" si="42">YEAR(((J323/60)/60/24)+DATE(1970,1,1)+(-5/24))</f>
        <v>2016</v>
      </c>
    </row>
    <row r="324" spans="1:21"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6"/>
        <v>107.91200000000001</v>
      </c>
      <c r="P324" s="6">
        <f t="shared" si="37"/>
        <v>145.04301075268816</v>
      </c>
      <c r="Q324" t="str">
        <f t="shared" si="38"/>
        <v>film &amp; video</v>
      </c>
      <c r="R324" t="str">
        <f t="shared" si="39"/>
        <v>documentary</v>
      </c>
      <c r="S324" s="11">
        <f t="shared" si="40"/>
        <v>42473</v>
      </c>
      <c r="T324" s="11">
        <f t="shared" si="41"/>
        <v>42503.361666666664</v>
      </c>
      <c r="U324">
        <f t="shared" si="42"/>
        <v>2016</v>
      </c>
    </row>
    <row r="325" spans="1:21"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6"/>
        <v>123.07407407407408</v>
      </c>
      <c r="P325" s="6">
        <f t="shared" si="37"/>
        <v>114.58620689655173</v>
      </c>
      <c r="Q325" t="str">
        <f t="shared" si="38"/>
        <v>film &amp; video</v>
      </c>
      <c r="R325" t="str">
        <f t="shared" si="39"/>
        <v>documentary</v>
      </c>
      <c r="S325" s="11">
        <f t="shared" si="40"/>
        <v>42697</v>
      </c>
      <c r="T325" s="11">
        <f t="shared" si="41"/>
        <v>42725.124305555553</v>
      </c>
      <c r="U325">
        <f t="shared" si="42"/>
        <v>2016</v>
      </c>
    </row>
    <row r="326" spans="1:21"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6"/>
        <v>101.6</v>
      </c>
      <c r="P326" s="6">
        <f t="shared" si="37"/>
        <v>105.3170731707317</v>
      </c>
      <c r="Q326" t="str">
        <f t="shared" si="38"/>
        <v>film &amp; video</v>
      </c>
      <c r="R326" t="str">
        <f t="shared" si="39"/>
        <v>documentary</v>
      </c>
      <c r="S326" s="11">
        <f t="shared" si="40"/>
        <v>42184</v>
      </c>
      <c r="T326" s="11">
        <f t="shared" si="41"/>
        <v>42217.417916666665</v>
      </c>
      <c r="U326">
        <f t="shared" si="42"/>
        <v>2015</v>
      </c>
    </row>
    <row r="327" spans="1:21"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6"/>
        <v>104.396</v>
      </c>
      <c r="P327" s="6">
        <f t="shared" si="37"/>
        <v>70.921195652173907</v>
      </c>
      <c r="Q327" t="str">
        <f t="shared" si="38"/>
        <v>film &amp; video</v>
      </c>
      <c r="R327" t="str">
        <f t="shared" si="39"/>
        <v>documentary</v>
      </c>
      <c r="S327" s="11">
        <f t="shared" si="40"/>
        <v>42688</v>
      </c>
      <c r="T327" s="11">
        <f t="shared" si="41"/>
        <v>42723.979548611103</v>
      </c>
      <c r="U327">
        <f t="shared" si="42"/>
        <v>2016</v>
      </c>
    </row>
    <row r="328" spans="1:21"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6"/>
        <v>112.92973333333333</v>
      </c>
      <c r="P328" s="6">
        <f t="shared" si="37"/>
        <v>147.17167680278018</v>
      </c>
      <c r="Q328" t="str">
        <f t="shared" si="38"/>
        <v>film &amp; video</v>
      </c>
      <c r="R328" t="str">
        <f t="shared" si="39"/>
        <v>documentary</v>
      </c>
      <c r="S328" s="11">
        <f t="shared" si="40"/>
        <v>42775</v>
      </c>
      <c r="T328" s="11">
        <f t="shared" si="41"/>
        <v>42808.747916666667</v>
      </c>
      <c r="U328">
        <f t="shared" si="42"/>
        <v>2017</v>
      </c>
    </row>
    <row r="329" spans="1:21"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6"/>
        <v>136.4</v>
      </c>
      <c r="P329" s="6">
        <f t="shared" si="37"/>
        <v>160.47058823529412</v>
      </c>
      <c r="Q329" t="str">
        <f t="shared" si="38"/>
        <v>film &amp; video</v>
      </c>
      <c r="R329" t="str">
        <f t="shared" si="39"/>
        <v>documentary</v>
      </c>
      <c r="S329" s="11">
        <f t="shared" si="40"/>
        <v>42058</v>
      </c>
      <c r="T329" s="11">
        <f t="shared" si="41"/>
        <v>42085.124999999993</v>
      </c>
      <c r="U329">
        <f t="shared" si="42"/>
        <v>2015</v>
      </c>
    </row>
    <row r="330" spans="1:21"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6"/>
        <v>103.61439999999999</v>
      </c>
      <c r="P330" s="6">
        <f t="shared" si="37"/>
        <v>156.04578313253012</v>
      </c>
      <c r="Q330" t="str">
        <f t="shared" si="38"/>
        <v>film &amp; video</v>
      </c>
      <c r="R330" t="str">
        <f t="shared" si="39"/>
        <v>documentary</v>
      </c>
      <c r="S330" s="11">
        <f t="shared" si="40"/>
        <v>42278</v>
      </c>
      <c r="T330" s="11">
        <f t="shared" si="41"/>
        <v>42308.958333333336</v>
      </c>
      <c r="U330">
        <f t="shared" si="42"/>
        <v>2015</v>
      </c>
    </row>
    <row r="331" spans="1:21"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6"/>
        <v>105.5</v>
      </c>
      <c r="P331" s="6">
        <f t="shared" si="37"/>
        <v>63.17365269461078</v>
      </c>
      <c r="Q331" t="str">
        <f t="shared" si="38"/>
        <v>film &amp; video</v>
      </c>
      <c r="R331" t="str">
        <f t="shared" si="39"/>
        <v>documentary</v>
      </c>
      <c r="S331" s="11">
        <f t="shared" si="40"/>
        <v>42291</v>
      </c>
      <c r="T331" s="11">
        <f t="shared" si="41"/>
        <v>42314.958333333336</v>
      </c>
      <c r="U331">
        <f t="shared" si="42"/>
        <v>2015</v>
      </c>
    </row>
    <row r="332" spans="1:21"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6"/>
        <v>101.82857142857142</v>
      </c>
      <c r="P332" s="6">
        <f t="shared" si="37"/>
        <v>104.82352941176471</v>
      </c>
      <c r="Q332" t="str">
        <f t="shared" si="38"/>
        <v>film &amp; video</v>
      </c>
      <c r="R332" t="str">
        <f t="shared" si="39"/>
        <v>documentary</v>
      </c>
      <c r="S332" s="11">
        <f t="shared" si="40"/>
        <v>41379</v>
      </c>
      <c r="T332" s="11">
        <f t="shared" si="41"/>
        <v>41410.957638888889</v>
      </c>
      <c r="U332">
        <f t="shared" si="42"/>
        <v>2013</v>
      </c>
    </row>
    <row r="333" spans="1:21"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6"/>
        <v>106.60499999999999</v>
      </c>
      <c r="P333" s="6">
        <f t="shared" si="37"/>
        <v>97.356164383561648</v>
      </c>
      <c r="Q333" t="str">
        <f t="shared" si="38"/>
        <v>film &amp; video</v>
      </c>
      <c r="R333" t="str">
        <f t="shared" si="39"/>
        <v>documentary</v>
      </c>
      <c r="S333" s="11">
        <f t="shared" si="40"/>
        <v>42507</v>
      </c>
      <c r="T333" s="11">
        <f t="shared" si="41"/>
        <v>42538.373078703698</v>
      </c>
      <c r="U333">
        <f t="shared" si="42"/>
        <v>2016</v>
      </c>
    </row>
    <row r="334" spans="1:21"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6"/>
        <v>113.015</v>
      </c>
      <c r="P334" s="6">
        <f t="shared" si="37"/>
        <v>203.63063063063063</v>
      </c>
      <c r="Q334" t="str">
        <f t="shared" si="38"/>
        <v>film &amp; video</v>
      </c>
      <c r="R334" t="str">
        <f t="shared" si="39"/>
        <v>documentary</v>
      </c>
      <c r="S334" s="11">
        <f t="shared" si="40"/>
        <v>42263</v>
      </c>
      <c r="T334" s="11">
        <f t="shared" si="41"/>
        <v>42305.124999999993</v>
      </c>
      <c r="U334">
        <f t="shared" si="42"/>
        <v>2015</v>
      </c>
    </row>
    <row r="335" spans="1:21"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6"/>
        <v>125.22750000000001</v>
      </c>
      <c r="P335" s="6">
        <f t="shared" si="37"/>
        <v>188.31203007518798</v>
      </c>
      <c r="Q335" t="str">
        <f t="shared" si="38"/>
        <v>film &amp; video</v>
      </c>
      <c r="R335" t="str">
        <f t="shared" si="39"/>
        <v>documentary</v>
      </c>
      <c r="S335" s="11">
        <f t="shared" si="40"/>
        <v>42437</v>
      </c>
      <c r="T335" s="11">
        <f t="shared" si="41"/>
        <v>42467.386469907404</v>
      </c>
      <c r="U335">
        <f t="shared" si="42"/>
        <v>2016</v>
      </c>
    </row>
    <row r="336" spans="1:21"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6"/>
        <v>101.19</v>
      </c>
      <c r="P336" s="6">
        <f t="shared" si="37"/>
        <v>146.65217391304347</v>
      </c>
      <c r="Q336" t="str">
        <f t="shared" si="38"/>
        <v>film &amp; video</v>
      </c>
      <c r="R336" t="str">
        <f t="shared" si="39"/>
        <v>documentary</v>
      </c>
      <c r="S336" s="11">
        <f t="shared" si="40"/>
        <v>42101</v>
      </c>
      <c r="T336" s="11">
        <f t="shared" si="41"/>
        <v>42139.583333333336</v>
      </c>
      <c r="U336">
        <f t="shared" si="42"/>
        <v>2015</v>
      </c>
    </row>
    <row r="337" spans="1:21"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6"/>
        <v>102.76470588235294</v>
      </c>
      <c r="P337" s="6">
        <f t="shared" si="37"/>
        <v>109.1875</v>
      </c>
      <c r="Q337" t="str">
        <f t="shared" si="38"/>
        <v>film &amp; video</v>
      </c>
      <c r="R337" t="str">
        <f t="shared" si="39"/>
        <v>documentary</v>
      </c>
      <c r="S337" s="11">
        <f t="shared" si="40"/>
        <v>42101</v>
      </c>
      <c r="T337" s="11">
        <f t="shared" si="41"/>
        <v>42132.708333333336</v>
      </c>
      <c r="U337">
        <f t="shared" si="42"/>
        <v>2015</v>
      </c>
    </row>
    <row r="338" spans="1:21"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6"/>
        <v>116.83911999999998</v>
      </c>
      <c r="P338" s="6">
        <f t="shared" si="37"/>
        <v>59.249046653144013</v>
      </c>
      <c r="Q338" t="str">
        <f t="shared" si="38"/>
        <v>film &amp; video</v>
      </c>
      <c r="R338" t="str">
        <f t="shared" si="39"/>
        <v>documentary</v>
      </c>
      <c r="S338" s="11">
        <f t="shared" si="40"/>
        <v>42291</v>
      </c>
      <c r="T338" s="11">
        <f t="shared" si="41"/>
        <v>42321.429606481477</v>
      </c>
      <c r="U338">
        <f t="shared" si="42"/>
        <v>2015</v>
      </c>
    </row>
    <row r="339" spans="1:21"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6"/>
        <v>101.16833333333335</v>
      </c>
      <c r="P339" s="6">
        <f t="shared" si="37"/>
        <v>97.904838709677421</v>
      </c>
      <c r="Q339" t="str">
        <f t="shared" si="38"/>
        <v>film &amp; video</v>
      </c>
      <c r="R339" t="str">
        <f t="shared" si="39"/>
        <v>documentary</v>
      </c>
      <c r="S339" s="11">
        <f t="shared" si="40"/>
        <v>42046</v>
      </c>
      <c r="T339" s="11">
        <f t="shared" si="41"/>
        <v>42076.878564814811</v>
      </c>
      <c r="U339">
        <f t="shared" si="42"/>
        <v>2015</v>
      </c>
    </row>
    <row r="340" spans="1:21"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6"/>
        <v>110.13360000000002</v>
      </c>
      <c r="P340" s="6">
        <f t="shared" si="37"/>
        <v>70.000169491525426</v>
      </c>
      <c r="Q340" t="str">
        <f t="shared" si="38"/>
        <v>film &amp; video</v>
      </c>
      <c r="R340" t="str">
        <f t="shared" si="39"/>
        <v>documentary</v>
      </c>
      <c r="S340" s="11">
        <f t="shared" si="40"/>
        <v>42559</v>
      </c>
      <c r="T340" s="11">
        <f t="shared" si="41"/>
        <v>42615.833333333336</v>
      </c>
      <c r="U340">
        <f t="shared" si="42"/>
        <v>2016</v>
      </c>
    </row>
    <row r="341" spans="1:21"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6"/>
        <v>108.08333333333333</v>
      </c>
      <c r="P341" s="6">
        <f t="shared" si="37"/>
        <v>72.865168539325836</v>
      </c>
      <c r="Q341" t="str">
        <f t="shared" si="38"/>
        <v>film &amp; video</v>
      </c>
      <c r="R341" t="str">
        <f t="shared" si="39"/>
        <v>documentary</v>
      </c>
      <c r="S341" s="11">
        <f t="shared" si="40"/>
        <v>42093</v>
      </c>
      <c r="T341" s="11">
        <f t="shared" si="41"/>
        <v>42123.551712962959</v>
      </c>
      <c r="U341">
        <f t="shared" si="42"/>
        <v>2015</v>
      </c>
    </row>
    <row r="342" spans="1:21"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6"/>
        <v>125.02285714285715</v>
      </c>
      <c r="P342" s="6">
        <f t="shared" si="37"/>
        <v>146.34782608695653</v>
      </c>
      <c r="Q342" t="str">
        <f t="shared" si="38"/>
        <v>film &amp; video</v>
      </c>
      <c r="R342" t="str">
        <f t="shared" si="39"/>
        <v>documentary</v>
      </c>
      <c r="S342" s="11">
        <f t="shared" si="40"/>
        <v>42772</v>
      </c>
      <c r="T342" s="11">
        <f t="shared" si="41"/>
        <v>42802.666666666664</v>
      </c>
      <c r="U342">
        <f t="shared" si="42"/>
        <v>2017</v>
      </c>
    </row>
    <row r="343" spans="1:21"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6"/>
        <v>106.71428571428572</v>
      </c>
      <c r="P343" s="6">
        <f t="shared" si="37"/>
        <v>67.909090909090907</v>
      </c>
      <c r="Q343" t="str">
        <f t="shared" si="38"/>
        <v>film &amp; video</v>
      </c>
      <c r="R343" t="str">
        <f t="shared" si="39"/>
        <v>documentary</v>
      </c>
      <c r="S343" s="11">
        <f t="shared" si="40"/>
        <v>41894</v>
      </c>
      <c r="T343" s="11">
        <f t="shared" si="41"/>
        <v>41912.957638888889</v>
      </c>
      <c r="U343">
        <f t="shared" si="42"/>
        <v>2014</v>
      </c>
    </row>
    <row r="344" spans="1:21"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6"/>
        <v>100.36639999999998</v>
      </c>
      <c r="P344" s="6">
        <f t="shared" si="37"/>
        <v>169.85083076923075</v>
      </c>
      <c r="Q344" t="str">
        <f t="shared" si="38"/>
        <v>film &amp; video</v>
      </c>
      <c r="R344" t="str">
        <f t="shared" si="39"/>
        <v>documentary</v>
      </c>
      <c r="S344" s="11">
        <f t="shared" si="40"/>
        <v>42459</v>
      </c>
      <c r="T344" s="11">
        <f t="shared" si="41"/>
        <v>42489.572511574072</v>
      </c>
      <c r="U344">
        <f t="shared" si="42"/>
        <v>2016</v>
      </c>
    </row>
    <row r="345" spans="1:21"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6"/>
        <v>102.02863333333335</v>
      </c>
      <c r="P345" s="6">
        <f t="shared" si="37"/>
        <v>58.413339694656486</v>
      </c>
      <c r="Q345" t="str">
        <f t="shared" si="38"/>
        <v>film &amp; video</v>
      </c>
      <c r="R345" t="str">
        <f t="shared" si="39"/>
        <v>documentary</v>
      </c>
      <c r="S345" s="11">
        <f t="shared" si="40"/>
        <v>41926</v>
      </c>
      <c r="T345" s="11">
        <f t="shared" si="41"/>
        <v>41956.916666666664</v>
      </c>
      <c r="U345">
        <f t="shared" si="42"/>
        <v>2014</v>
      </c>
    </row>
    <row r="346" spans="1:21"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6"/>
        <v>102.08358208955224</v>
      </c>
      <c r="P346" s="6">
        <f t="shared" si="37"/>
        <v>119.99298245614035</v>
      </c>
      <c r="Q346" t="str">
        <f t="shared" si="38"/>
        <v>film &amp; video</v>
      </c>
      <c r="R346" t="str">
        <f t="shared" si="39"/>
        <v>documentary</v>
      </c>
      <c r="S346" s="11">
        <f t="shared" si="40"/>
        <v>42111</v>
      </c>
      <c r="T346" s="11">
        <f t="shared" si="41"/>
        <v>42155.888888888883</v>
      </c>
      <c r="U346">
        <f t="shared" si="42"/>
        <v>2015</v>
      </c>
    </row>
    <row r="347" spans="1:21"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6"/>
        <v>123.27586206896552</v>
      </c>
      <c r="P347" s="6">
        <f t="shared" si="37"/>
        <v>99.860335195530723</v>
      </c>
      <c r="Q347" t="str">
        <f t="shared" si="38"/>
        <v>film &amp; video</v>
      </c>
      <c r="R347" t="str">
        <f t="shared" si="39"/>
        <v>documentary</v>
      </c>
      <c r="S347" s="11">
        <f t="shared" si="40"/>
        <v>42114</v>
      </c>
      <c r="T347" s="11">
        <f t="shared" si="41"/>
        <v>42144.735995370364</v>
      </c>
      <c r="U347">
        <f t="shared" si="42"/>
        <v>2015</v>
      </c>
    </row>
    <row r="348" spans="1:21"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6"/>
        <v>170.28880000000001</v>
      </c>
      <c r="P348" s="6">
        <f t="shared" si="37"/>
        <v>90.579148936170213</v>
      </c>
      <c r="Q348" t="str">
        <f t="shared" si="38"/>
        <v>film &amp; video</v>
      </c>
      <c r="R348" t="str">
        <f t="shared" si="39"/>
        <v>documentary</v>
      </c>
      <c r="S348" s="11">
        <f t="shared" si="40"/>
        <v>42261</v>
      </c>
      <c r="T348" s="11">
        <f t="shared" si="41"/>
        <v>42291.291909722226</v>
      </c>
      <c r="U348">
        <f t="shared" si="42"/>
        <v>2015</v>
      </c>
    </row>
    <row r="349" spans="1:21"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6"/>
        <v>111.59049999999999</v>
      </c>
      <c r="P349" s="6">
        <f t="shared" si="37"/>
        <v>117.77361477572559</v>
      </c>
      <c r="Q349" t="str">
        <f t="shared" si="38"/>
        <v>film &amp; video</v>
      </c>
      <c r="R349" t="str">
        <f t="shared" si="39"/>
        <v>documentary</v>
      </c>
      <c r="S349" s="11">
        <f t="shared" si="40"/>
        <v>42292</v>
      </c>
      <c r="T349" s="11">
        <f t="shared" si="41"/>
        <v>42322.32880787037</v>
      </c>
      <c r="U349">
        <f t="shared" si="42"/>
        <v>2015</v>
      </c>
    </row>
    <row r="350" spans="1:21"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6"/>
        <v>103</v>
      </c>
      <c r="P350" s="6">
        <f t="shared" si="37"/>
        <v>86.554621848739501</v>
      </c>
      <c r="Q350" t="str">
        <f t="shared" si="38"/>
        <v>film &amp; video</v>
      </c>
      <c r="R350" t="str">
        <f t="shared" si="39"/>
        <v>documentary</v>
      </c>
      <c r="S350" s="11">
        <f t="shared" si="40"/>
        <v>42207</v>
      </c>
      <c r="T350" s="11">
        <f t="shared" si="41"/>
        <v>42237.378657407404</v>
      </c>
      <c r="U350">
        <f t="shared" si="42"/>
        <v>2015</v>
      </c>
    </row>
    <row r="351" spans="1:21"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6"/>
        <v>106.63570159857905</v>
      </c>
      <c r="P351" s="6">
        <f t="shared" si="37"/>
        <v>71.899281437125751</v>
      </c>
      <c r="Q351" t="str">
        <f t="shared" si="38"/>
        <v>film &amp; video</v>
      </c>
      <c r="R351" t="str">
        <f t="shared" si="39"/>
        <v>documentary</v>
      </c>
      <c r="S351" s="11">
        <f t="shared" si="40"/>
        <v>42760</v>
      </c>
      <c r="T351" s="11">
        <f t="shared" si="41"/>
        <v>42790.290601851848</v>
      </c>
      <c r="U351">
        <f t="shared" si="42"/>
        <v>2017</v>
      </c>
    </row>
    <row r="352" spans="1:21"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6"/>
        <v>114.75999999999999</v>
      </c>
      <c r="P352" s="6">
        <f t="shared" si="37"/>
        <v>129.81900452488688</v>
      </c>
      <c r="Q352" t="str">
        <f t="shared" si="38"/>
        <v>film &amp; video</v>
      </c>
      <c r="R352" t="str">
        <f t="shared" si="39"/>
        <v>documentary</v>
      </c>
      <c r="S352" s="11">
        <f t="shared" si="40"/>
        <v>42585</v>
      </c>
      <c r="T352" s="11">
        <f t="shared" si="41"/>
        <v>42623.957638888889</v>
      </c>
      <c r="U352">
        <f t="shared" si="42"/>
        <v>2016</v>
      </c>
    </row>
    <row r="353" spans="1:21"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6"/>
        <v>127.34117647058822</v>
      </c>
      <c r="P353" s="6">
        <f t="shared" si="37"/>
        <v>44.912863070539416</v>
      </c>
      <c r="Q353" t="str">
        <f t="shared" si="38"/>
        <v>film &amp; video</v>
      </c>
      <c r="R353" t="str">
        <f t="shared" si="39"/>
        <v>documentary</v>
      </c>
      <c r="S353" s="11">
        <f t="shared" si="40"/>
        <v>42427</v>
      </c>
      <c r="T353" s="11">
        <f t="shared" si="41"/>
        <v>42467.714745370373</v>
      </c>
      <c r="U353">
        <f t="shared" si="42"/>
        <v>2016</v>
      </c>
    </row>
    <row r="354" spans="1:21"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6"/>
        <v>116.56</v>
      </c>
      <c r="P354" s="6">
        <f t="shared" si="37"/>
        <v>40.755244755244753</v>
      </c>
      <c r="Q354" t="str">
        <f t="shared" si="38"/>
        <v>film &amp; video</v>
      </c>
      <c r="R354" t="str">
        <f t="shared" si="39"/>
        <v>documentary</v>
      </c>
      <c r="S354" s="11">
        <f t="shared" si="40"/>
        <v>41889</v>
      </c>
      <c r="T354" s="11">
        <f t="shared" si="41"/>
        <v>41919.959120370368</v>
      </c>
      <c r="U354">
        <f t="shared" si="42"/>
        <v>2014</v>
      </c>
    </row>
    <row r="355" spans="1:21"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6"/>
        <v>108.61819426615318</v>
      </c>
      <c r="P355" s="6">
        <f t="shared" si="37"/>
        <v>103.52394779771615</v>
      </c>
      <c r="Q355" t="str">
        <f t="shared" si="38"/>
        <v>film &amp; video</v>
      </c>
      <c r="R355" t="str">
        <f t="shared" si="39"/>
        <v>documentary</v>
      </c>
      <c r="S355" s="11">
        <f t="shared" si="40"/>
        <v>42297</v>
      </c>
      <c r="T355" s="11">
        <f t="shared" si="41"/>
        <v>42327.625219907401</v>
      </c>
      <c r="U355">
        <f t="shared" si="42"/>
        <v>2015</v>
      </c>
    </row>
    <row r="356" spans="1:21"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6"/>
        <v>103.94285714285714</v>
      </c>
      <c r="P356" s="6">
        <f t="shared" si="37"/>
        <v>125.44827586206897</v>
      </c>
      <c r="Q356" t="str">
        <f t="shared" si="38"/>
        <v>film &amp; video</v>
      </c>
      <c r="R356" t="str">
        <f t="shared" si="39"/>
        <v>documentary</v>
      </c>
      <c r="S356" s="11">
        <f t="shared" si="40"/>
        <v>42438</v>
      </c>
      <c r="T356" s="11">
        <f t="shared" si="41"/>
        <v>42468.577789351846</v>
      </c>
      <c r="U356">
        <f t="shared" si="42"/>
        <v>2016</v>
      </c>
    </row>
    <row r="357" spans="1:21"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6"/>
        <v>116.25714285714285</v>
      </c>
      <c r="P357" s="6">
        <f t="shared" si="37"/>
        <v>246.60606060606059</v>
      </c>
      <c r="Q357" t="str">
        <f t="shared" si="38"/>
        <v>film &amp; video</v>
      </c>
      <c r="R357" t="str">
        <f t="shared" si="39"/>
        <v>documentary</v>
      </c>
      <c r="S357" s="11">
        <f t="shared" si="40"/>
        <v>41943</v>
      </c>
      <c r="T357" s="11">
        <f t="shared" si="41"/>
        <v>41974.127245370364</v>
      </c>
      <c r="U357">
        <f t="shared" si="42"/>
        <v>2014</v>
      </c>
    </row>
    <row r="358" spans="1:21"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6"/>
        <v>102.69239999999999</v>
      </c>
      <c r="P358" s="6">
        <f t="shared" si="37"/>
        <v>79.401340206185566</v>
      </c>
      <c r="Q358" t="str">
        <f t="shared" si="38"/>
        <v>film &amp; video</v>
      </c>
      <c r="R358" t="str">
        <f t="shared" si="39"/>
        <v>documentary</v>
      </c>
      <c r="S358" s="11">
        <f t="shared" si="40"/>
        <v>42415</v>
      </c>
      <c r="T358" s="11">
        <f t="shared" si="41"/>
        <v>42445.553159722222</v>
      </c>
      <c r="U358">
        <f t="shared" si="42"/>
        <v>2016</v>
      </c>
    </row>
    <row r="359" spans="1:21"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6"/>
        <v>174</v>
      </c>
      <c r="P359" s="6">
        <f t="shared" si="37"/>
        <v>86.138613861386133</v>
      </c>
      <c r="Q359" t="str">
        <f t="shared" si="38"/>
        <v>film &amp; video</v>
      </c>
      <c r="R359" t="str">
        <f t="shared" si="39"/>
        <v>documentary</v>
      </c>
      <c r="S359" s="11">
        <f t="shared" si="40"/>
        <v>42078</v>
      </c>
      <c r="T359" s="11">
        <f t="shared" si="41"/>
        <v>42118.01385416666</v>
      </c>
      <c r="U359">
        <f t="shared" si="42"/>
        <v>2015</v>
      </c>
    </row>
    <row r="360" spans="1:21"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6"/>
        <v>103.08800000000001</v>
      </c>
      <c r="P360" s="6">
        <f t="shared" si="37"/>
        <v>193.04868913857678</v>
      </c>
      <c r="Q360" t="str">
        <f t="shared" si="38"/>
        <v>film &amp; video</v>
      </c>
      <c r="R360" t="str">
        <f t="shared" si="39"/>
        <v>documentary</v>
      </c>
      <c r="S360" s="11">
        <f t="shared" si="40"/>
        <v>42507</v>
      </c>
      <c r="T360" s="11">
        <f t="shared" si="41"/>
        <v>42536.416666666664</v>
      </c>
      <c r="U360">
        <f t="shared" si="42"/>
        <v>2016</v>
      </c>
    </row>
    <row r="361" spans="1:21"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6"/>
        <v>104.85537190082646</v>
      </c>
      <c r="P361" s="6">
        <f t="shared" si="37"/>
        <v>84.023178807947019</v>
      </c>
      <c r="Q361" t="str">
        <f t="shared" si="38"/>
        <v>film &amp; video</v>
      </c>
      <c r="R361" t="str">
        <f t="shared" si="39"/>
        <v>documentary</v>
      </c>
      <c r="S361" s="11">
        <f t="shared" si="40"/>
        <v>41934</v>
      </c>
      <c r="T361" s="11">
        <f t="shared" si="41"/>
        <v>41957.008333333331</v>
      </c>
      <c r="U361">
        <f t="shared" si="42"/>
        <v>2014</v>
      </c>
    </row>
    <row r="362" spans="1:21"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6"/>
        <v>101.375</v>
      </c>
      <c r="P362" s="6">
        <f t="shared" si="37"/>
        <v>139.82758620689654</v>
      </c>
      <c r="Q362" t="str">
        <f t="shared" si="38"/>
        <v>film &amp; video</v>
      </c>
      <c r="R362" t="str">
        <f t="shared" si="39"/>
        <v>documentary</v>
      </c>
      <c r="S362" s="11">
        <f t="shared" si="40"/>
        <v>42163</v>
      </c>
      <c r="T362" s="11">
        <f t="shared" si="41"/>
        <v>42207.924305555549</v>
      </c>
      <c r="U362">
        <f t="shared" si="42"/>
        <v>2015</v>
      </c>
    </row>
    <row r="363" spans="1:21"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6"/>
        <v>111.07699999999998</v>
      </c>
      <c r="P363" s="6">
        <f t="shared" si="37"/>
        <v>109.82189265536722</v>
      </c>
      <c r="Q363" t="str">
        <f t="shared" si="38"/>
        <v>film &amp; video</v>
      </c>
      <c r="R363" t="str">
        <f t="shared" si="39"/>
        <v>documentary</v>
      </c>
      <c r="S363" s="11">
        <f t="shared" si="40"/>
        <v>41935</v>
      </c>
      <c r="T363" s="11">
        <f t="shared" si="41"/>
        <v>41965.834560185183</v>
      </c>
      <c r="U363">
        <f t="shared" si="42"/>
        <v>2014</v>
      </c>
    </row>
    <row r="364" spans="1:21"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6"/>
        <v>124.15933781686496</v>
      </c>
      <c r="P364" s="6">
        <f t="shared" si="37"/>
        <v>139.53488372093022</v>
      </c>
      <c r="Q364" t="str">
        <f t="shared" si="38"/>
        <v>film &amp; video</v>
      </c>
      <c r="R364" t="str">
        <f t="shared" si="39"/>
        <v>documentary</v>
      </c>
      <c r="S364" s="11">
        <f t="shared" si="40"/>
        <v>41837</v>
      </c>
      <c r="T364" s="11">
        <f t="shared" si="41"/>
        <v>41858.791666666664</v>
      </c>
      <c r="U364">
        <f t="shared" si="42"/>
        <v>2014</v>
      </c>
    </row>
    <row r="365" spans="1:21"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6"/>
        <v>101.33333333333334</v>
      </c>
      <c r="P365" s="6">
        <f t="shared" si="37"/>
        <v>347.84615384615387</v>
      </c>
      <c r="Q365" t="str">
        <f t="shared" si="38"/>
        <v>film &amp; video</v>
      </c>
      <c r="R365" t="str">
        <f t="shared" si="39"/>
        <v>documentary</v>
      </c>
      <c r="S365" s="11">
        <f t="shared" si="40"/>
        <v>40255</v>
      </c>
      <c r="T365" s="11">
        <f t="shared" si="41"/>
        <v>40300.598611111105</v>
      </c>
      <c r="U365">
        <f t="shared" si="42"/>
        <v>2010</v>
      </c>
    </row>
    <row r="366" spans="1:21"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6"/>
        <v>110.16142857142856</v>
      </c>
      <c r="P366" s="6">
        <f t="shared" si="37"/>
        <v>68.24159292035398</v>
      </c>
      <c r="Q366" t="str">
        <f t="shared" si="38"/>
        <v>film &amp; video</v>
      </c>
      <c r="R366" t="str">
        <f t="shared" si="39"/>
        <v>documentary</v>
      </c>
      <c r="S366" s="11">
        <f t="shared" si="40"/>
        <v>41780</v>
      </c>
      <c r="T366" s="11">
        <f t="shared" si="41"/>
        <v>41810.957638888889</v>
      </c>
      <c r="U366">
        <f t="shared" si="42"/>
        <v>2014</v>
      </c>
    </row>
    <row r="367" spans="1:21"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6"/>
        <v>103.97333333333334</v>
      </c>
      <c r="P367" s="6">
        <f t="shared" si="37"/>
        <v>239.93846153846152</v>
      </c>
      <c r="Q367" t="str">
        <f t="shared" si="38"/>
        <v>film &amp; video</v>
      </c>
      <c r="R367" t="str">
        <f t="shared" si="39"/>
        <v>documentary</v>
      </c>
      <c r="S367" s="11">
        <f t="shared" si="40"/>
        <v>41668</v>
      </c>
      <c r="T367" s="11">
        <f t="shared" si="41"/>
        <v>41698.398136574069</v>
      </c>
      <c r="U367">
        <f t="shared" si="42"/>
        <v>2014</v>
      </c>
    </row>
    <row r="368" spans="1:21"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6"/>
        <v>101.31578947368421</v>
      </c>
      <c r="P368" s="6">
        <f t="shared" si="37"/>
        <v>287.31343283582089</v>
      </c>
      <c r="Q368" t="str">
        <f t="shared" si="38"/>
        <v>film &amp; video</v>
      </c>
      <c r="R368" t="str">
        <f t="shared" si="39"/>
        <v>documentary</v>
      </c>
      <c r="S368" s="11">
        <f t="shared" si="40"/>
        <v>41019</v>
      </c>
      <c r="T368" s="11">
        <f t="shared" si="41"/>
        <v>41049.584699074068</v>
      </c>
      <c r="U368">
        <f t="shared" si="42"/>
        <v>2012</v>
      </c>
    </row>
    <row r="369" spans="1:21"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6"/>
        <v>103.3501</v>
      </c>
      <c r="P369" s="6">
        <f t="shared" si="37"/>
        <v>86.84882352941176</v>
      </c>
      <c r="Q369" t="str">
        <f t="shared" si="38"/>
        <v>film &amp; video</v>
      </c>
      <c r="R369" t="str">
        <f t="shared" si="39"/>
        <v>documentary</v>
      </c>
      <c r="S369" s="11">
        <f t="shared" si="40"/>
        <v>41355</v>
      </c>
      <c r="T369" s="11">
        <f t="shared" si="41"/>
        <v>41394.999305555553</v>
      </c>
      <c r="U369">
        <f t="shared" si="42"/>
        <v>2013</v>
      </c>
    </row>
    <row r="370" spans="1:21"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6"/>
        <v>104.11200000000001</v>
      </c>
      <c r="P370" s="6">
        <f t="shared" si="37"/>
        <v>81.84905660377359</v>
      </c>
      <c r="Q370" t="str">
        <f t="shared" si="38"/>
        <v>film &amp; video</v>
      </c>
      <c r="R370" t="str">
        <f t="shared" si="39"/>
        <v>documentary</v>
      </c>
      <c r="S370" s="11">
        <f t="shared" si="40"/>
        <v>42043</v>
      </c>
      <c r="T370" s="11">
        <f t="shared" si="41"/>
        <v>42078.355578703697</v>
      </c>
      <c r="U370">
        <f t="shared" si="42"/>
        <v>2015</v>
      </c>
    </row>
    <row r="371" spans="1:21"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6"/>
        <v>110.15569230769231</v>
      </c>
      <c r="P371" s="6">
        <f t="shared" si="37"/>
        <v>42.874970059880241</v>
      </c>
      <c r="Q371" t="str">
        <f t="shared" si="38"/>
        <v>film &amp; video</v>
      </c>
      <c r="R371" t="str">
        <f t="shared" si="39"/>
        <v>documentary</v>
      </c>
      <c r="S371" s="11">
        <f t="shared" si="40"/>
        <v>40893</v>
      </c>
      <c r="T371" s="11">
        <f t="shared" si="41"/>
        <v>40923.3433912037</v>
      </c>
      <c r="U371">
        <f t="shared" si="42"/>
        <v>2011</v>
      </c>
    </row>
    <row r="372" spans="1:21"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6"/>
        <v>122.02</v>
      </c>
      <c r="P372" s="6">
        <f t="shared" si="37"/>
        <v>709.41860465116281</v>
      </c>
      <c r="Q372" t="str">
        <f t="shared" si="38"/>
        <v>film &amp; video</v>
      </c>
      <c r="R372" t="str">
        <f t="shared" si="39"/>
        <v>documentary</v>
      </c>
      <c r="S372" s="11">
        <f t="shared" si="40"/>
        <v>42711</v>
      </c>
      <c r="T372" s="11">
        <f t="shared" si="41"/>
        <v>42741.586805555555</v>
      </c>
      <c r="U372">
        <f t="shared" si="42"/>
        <v>2016</v>
      </c>
    </row>
    <row r="373" spans="1:21"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6"/>
        <v>114.16866666666667</v>
      </c>
      <c r="P373" s="6">
        <f t="shared" si="37"/>
        <v>161.25517890772127</v>
      </c>
      <c r="Q373" t="str">
        <f t="shared" si="38"/>
        <v>film &amp; video</v>
      </c>
      <c r="R373" t="str">
        <f t="shared" si="39"/>
        <v>documentary</v>
      </c>
      <c r="S373" s="11">
        <f t="shared" si="40"/>
        <v>41261</v>
      </c>
      <c r="T373" s="11">
        <f t="shared" si="41"/>
        <v>41306.559479166666</v>
      </c>
      <c r="U373">
        <f t="shared" si="42"/>
        <v>2012</v>
      </c>
    </row>
    <row r="374" spans="1:21"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6"/>
        <v>125.33333333333334</v>
      </c>
      <c r="P374" s="6">
        <f t="shared" si="37"/>
        <v>41.777777777777779</v>
      </c>
      <c r="Q374" t="str">
        <f t="shared" si="38"/>
        <v>film &amp; video</v>
      </c>
      <c r="R374" t="str">
        <f t="shared" si="39"/>
        <v>documentary</v>
      </c>
      <c r="S374" s="11">
        <f t="shared" si="40"/>
        <v>42425</v>
      </c>
      <c r="T374" s="11">
        <f t="shared" si="41"/>
        <v>42465.458333333336</v>
      </c>
      <c r="U374">
        <f t="shared" si="42"/>
        <v>2016</v>
      </c>
    </row>
    <row r="375" spans="1:21"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6"/>
        <v>106.66666666666667</v>
      </c>
      <c r="P375" s="6">
        <f t="shared" si="37"/>
        <v>89.887640449438209</v>
      </c>
      <c r="Q375" t="str">
        <f t="shared" si="38"/>
        <v>film &amp; video</v>
      </c>
      <c r="R375" t="str">
        <f t="shared" si="39"/>
        <v>documentary</v>
      </c>
      <c r="S375" s="11">
        <f t="shared" si="40"/>
        <v>41078</v>
      </c>
      <c r="T375" s="11">
        <f t="shared" si="41"/>
        <v>41108.703680555554</v>
      </c>
      <c r="U375">
        <f t="shared" si="42"/>
        <v>2012</v>
      </c>
    </row>
    <row r="376" spans="1:21"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6"/>
        <v>130.65</v>
      </c>
      <c r="P376" s="6">
        <f t="shared" si="37"/>
        <v>45.051724137931032</v>
      </c>
      <c r="Q376" t="str">
        <f t="shared" si="38"/>
        <v>film &amp; video</v>
      </c>
      <c r="R376" t="str">
        <f t="shared" si="39"/>
        <v>documentary</v>
      </c>
      <c r="S376" s="11">
        <f t="shared" si="40"/>
        <v>40757</v>
      </c>
      <c r="T376" s="11">
        <f t="shared" si="41"/>
        <v>40802.680914351848</v>
      </c>
      <c r="U376">
        <f t="shared" si="42"/>
        <v>2011</v>
      </c>
    </row>
    <row r="377" spans="1:21"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6"/>
        <v>120</v>
      </c>
      <c r="P377" s="6">
        <f t="shared" si="37"/>
        <v>42.857142857142854</v>
      </c>
      <c r="Q377" t="str">
        <f t="shared" si="38"/>
        <v>film &amp; video</v>
      </c>
      <c r="R377" t="str">
        <f t="shared" si="39"/>
        <v>documentary</v>
      </c>
      <c r="S377" s="11">
        <f t="shared" si="40"/>
        <v>41657</v>
      </c>
      <c r="T377" s="11">
        <f t="shared" si="41"/>
        <v>41699.512499999997</v>
      </c>
      <c r="U377">
        <f t="shared" si="42"/>
        <v>2014</v>
      </c>
    </row>
    <row r="378" spans="1:21"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6"/>
        <v>105.9591836734694</v>
      </c>
      <c r="P378" s="6">
        <f t="shared" si="37"/>
        <v>54.083333333333336</v>
      </c>
      <c r="Q378" t="str">
        <f t="shared" si="38"/>
        <v>film &amp; video</v>
      </c>
      <c r="R378" t="str">
        <f t="shared" si="39"/>
        <v>documentary</v>
      </c>
      <c r="S378" s="11">
        <f t="shared" si="40"/>
        <v>42576</v>
      </c>
      <c r="T378" s="11">
        <f t="shared" si="41"/>
        <v>42607.244398148141</v>
      </c>
      <c r="U378">
        <f t="shared" si="42"/>
        <v>2016</v>
      </c>
    </row>
    <row r="379" spans="1:21"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6"/>
        <v>114.39999999999999</v>
      </c>
      <c r="P379" s="6">
        <f t="shared" si="37"/>
        <v>103.21804511278195</v>
      </c>
      <c r="Q379" t="str">
        <f t="shared" si="38"/>
        <v>film &amp; video</v>
      </c>
      <c r="R379" t="str">
        <f t="shared" si="39"/>
        <v>documentary</v>
      </c>
      <c r="S379" s="11">
        <f t="shared" si="40"/>
        <v>42292</v>
      </c>
      <c r="T379" s="11">
        <f t="shared" si="41"/>
        <v>42322.084027777775</v>
      </c>
      <c r="U379">
        <f t="shared" si="42"/>
        <v>2015</v>
      </c>
    </row>
    <row r="380" spans="1:21"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6"/>
        <v>111.76666666666665</v>
      </c>
      <c r="P380" s="6">
        <f t="shared" si="37"/>
        <v>40.397590361445786</v>
      </c>
      <c r="Q380" t="str">
        <f t="shared" si="38"/>
        <v>film &amp; video</v>
      </c>
      <c r="R380" t="str">
        <f t="shared" si="39"/>
        <v>documentary</v>
      </c>
      <c r="S380" s="11">
        <f t="shared" si="40"/>
        <v>42370</v>
      </c>
      <c r="T380" s="11">
        <f t="shared" si="41"/>
        <v>42394.786111111105</v>
      </c>
      <c r="U380">
        <f t="shared" si="42"/>
        <v>2016</v>
      </c>
    </row>
    <row r="381" spans="1:21"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6"/>
        <v>116.08000000000001</v>
      </c>
      <c r="P381" s="6">
        <f t="shared" si="37"/>
        <v>116.85906040268456</v>
      </c>
      <c r="Q381" t="str">
        <f t="shared" si="38"/>
        <v>film &amp; video</v>
      </c>
      <c r="R381" t="str">
        <f t="shared" si="39"/>
        <v>documentary</v>
      </c>
      <c r="S381" s="11">
        <f t="shared" si="40"/>
        <v>40987</v>
      </c>
      <c r="T381" s="11">
        <f t="shared" si="41"/>
        <v>41032.479999999996</v>
      </c>
      <c r="U381">
        <f t="shared" si="42"/>
        <v>2012</v>
      </c>
    </row>
    <row r="382" spans="1:21"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6"/>
        <v>141.5</v>
      </c>
      <c r="P382" s="6">
        <f t="shared" si="37"/>
        <v>115.51020408163265</v>
      </c>
      <c r="Q382" t="str">
        <f t="shared" si="38"/>
        <v>film &amp; video</v>
      </c>
      <c r="R382" t="str">
        <f t="shared" si="39"/>
        <v>documentary</v>
      </c>
      <c r="S382" s="11">
        <f t="shared" si="40"/>
        <v>42367</v>
      </c>
      <c r="T382" s="11">
        <f t="shared" si="41"/>
        <v>42392.511481481481</v>
      </c>
      <c r="U382">
        <f t="shared" si="42"/>
        <v>2015</v>
      </c>
    </row>
    <row r="383" spans="1:21"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6"/>
        <v>104.72999999999999</v>
      </c>
      <c r="P383" s="6">
        <f t="shared" si="37"/>
        <v>104.31274900398407</v>
      </c>
      <c r="Q383" t="str">
        <f t="shared" si="38"/>
        <v>film &amp; video</v>
      </c>
      <c r="R383" t="str">
        <f t="shared" si="39"/>
        <v>documentary</v>
      </c>
      <c r="S383" s="11">
        <f t="shared" si="40"/>
        <v>41085</v>
      </c>
      <c r="T383" s="11">
        <f t="shared" si="41"/>
        <v>41120</v>
      </c>
      <c r="U383">
        <f t="shared" si="42"/>
        <v>2012</v>
      </c>
    </row>
    <row r="384" spans="1:21"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6"/>
        <v>255.83333333333331</v>
      </c>
      <c r="P384" s="6">
        <f t="shared" si="37"/>
        <v>69.772727272727266</v>
      </c>
      <c r="Q384" t="str">
        <f t="shared" si="38"/>
        <v>film &amp; video</v>
      </c>
      <c r="R384" t="str">
        <f t="shared" si="39"/>
        <v>documentary</v>
      </c>
      <c r="S384" s="11">
        <f t="shared" si="40"/>
        <v>41144</v>
      </c>
      <c r="T384" s="11">
        <f t="shared" si="41"/>
        <v>41158.501157407409</v>
      </c>
      <c r="U384">
        <f t="shared" si="42"/>
        <v>2012</v>
      </c>
    </row>
    <row r="385" spans="1:21"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6"/>
        <v>206.70670670670671</v>
      </c>
      <c r="P385" s="6">
        <f t="shared" si="37"/>
        <v>43.020833333333336</v>
      </c>
      <c r="Q385" t="str">
        <f t="shared" si="38"/>
        <v>film &amp; video</v>
      </c>
      <c r="R385" t="str">
        <f t="shared" si="39"/>
        <v>documentary</v>
      </c>
      <c r="S385" s="11">
        <f t="shared" si="40"/>
        <v>41754</v>
      </c>
      <c r="T385" s="11">
        <f t="shared" si="41"/>
        <v>41777.90924768518</v>
      </c>
      <c r="U385">
        <f t="shared" si="42"/>
        <v>2014</v>
      </c>
    </row>
    <row r="386" spans="1:21"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6"/>
        <v>112.105</v>
      </c>
      <c r="P386" s="6">
        <f t="shared" si="37"/>
        <v>58.540469973890339</v>
      </c>
      <c r="Q386" t="str">
        <f t="shared" si="38"/>
        <v>film &amp; video</v>
      </c>
      <c r="R386" t="str">
        <f t="shared" si="39"/>
        <v>documentary</v>
      </c>
      <c r="S386" s="11">
        <f t="shared" si="40"/>
        <v>41980</v>
      </c>
      <c r="T386" s="11">
        <f t="shared" si="41"/>
        <v>42010.573460648149</v>
      </c>
      <c r="U386">
        <f t="shared" si="42"/>
        <v>2014</v>
      </c>
    </row>
    <row r="387" spans="1:21"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43">E387/D387*100</f>
        <v>105.982</v>
      </c>
      <c r="P387" s="6">
        <f t="shared" ref="P387:P450" si="44">IF(E387=0,0,E387/L387)</f>
        <v>111.79535864978902</v>
      </c>
      <c r="Q387" t="str">
        <f t="shared" ref="Q387:Q450" si="45">LEFT(N387,LEN(N387)-(LEN(N387)-SEARCH("/",N387))-1)</f>
        <v>film &amp; video</v>
      </c>
      <c r="R387" t="str">
        <f t="shared" ref="R387:R450" si="46">RIGHT(N387,(LEN(N387)-SEARCH("/",N387)))</f>
        <v>documentary</v>
      </c>
      <c r="S387" s="11">
        <f t="shared" ref="S387:S450" si="47">VALUE(TEXT(CONCATENATE(YEAR(((J387/60)/60/24)+DATE(1970,1,1)+(-5/24)),"/",MONTH(((J387/60)/60/24)+DATE(1970,1,1)+(-5/24)),"/",DAY(((J387/60)/60/24)+DATE(1970,1,1)+(-5/24))),"YYYY/MM/DD"))</f>
        <v>41934</v>
      </c>
      <c r="T387" s="11">
        <f t="shared" ref="T387:T450" si="48">((I387/60)/60/24)+DATE(1970,1,1)+(-5/24)</f>
        <v>41964.41783564815</v>
      </c>
      <c r="U387">
        <f t="shared" ref="U387:U450" si="49">YEAR(((J387/60)/60/24)+DATE(1970,1,1)+(-5/24))</f>
        <v>2014</v>
      </c>
    </row>
    <row r="388" spans="1:21"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43"/>
        <v>100.16666666666667</v>
      </c>
      <c r="P388" s="6">
        <f t="shared" si="44"/>
        <v>46.230769230769234</v>
      </c>
      <c r="Q388" t="str">
        <f t="shared" si="45"/>
        <v>film &amp; video</v>
      </c>
      <c r="R388" t="str">
        <f t="shared" si="46"/>
        <v>documentary</v>
      </c>
      <c r="S388" s="11">
        <f t="shared" si="47"/>
        <v>42211</v>
      </c>
      <c r="T388" s="11">
        <f t="shared" si="48"/>
        <v>42226.742951388886</v>
      </c>
      <c r="U388">
        <f t="shared" si="49"/>
        <v>2015</v>
      </c>
    </row>
    <row r="389" spans="1:21"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43"/>
        <v>213.98947368421051</v>
      </c>
      <c r="P389" s="6">
        <f t="shared" si="44"/>
        <v>144.69039145907473</v>
      </c>
      <c r="Q389" t="str">
        <f t="shared" si="45"/>
        <v>film &amp; video</v>
      </c>
      <c r="R389" t="str">
        <f t="shared" si="46"/>
        <v>documentary</v>
      </c>
      <c r="S389" s="11">
        <f t="shared" si="47"/>
        <v>42200</v>
      </c>
      <c r="T389" s="11">
        <f t="shared" si="48"/>
        <v>42231.041666666664</v>
      </c>
      <c r="U389">
        <f t="shared" si="49"/>
        <v>2015</v>
      </c>
    </row>
    <row r="390" spans="1:21"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43"/>
        <v>126.16000000000001</v>
      </c>
      <c r="P390" s="6">
        <f t="shared" si="44"/>
        <v>88.845070422535215</v>
      </c>
      <c r="Q390" t="str">
        <f t="shared" si="45"/>
        <v>film &amp; video</v>
      </c>
      <c r="R390" t="str">
        <f t="shared" si="46"/>
        <v>documentary</v>
      </c>
      <c r="S390" s="11">
        <f t="shared" si="47"/>
        <v>42548</v>
      </c>
      <c r="T390" s="11">
        <f t="shared" si="48"/>
        <v>42578.867824074077</v>
      </c>
      <c r="U390">
        <f t="shared" si="49"/>
        <v>2016</v>
      </c>
    </row>
    <row r="391" spans="1:21"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43"/>
        <v>181.53547058823528</v>
      </c>
      <c r="P391" s="6">
        <f t="shared" si="44"/>
        <v>81.75107284768211</v>
      </c>
      <c r="Q391" t="str">
        <f t="shared" si="45"/>
        <v>film &amp; video</v>
      </c>
      <c r="R391" t="str">
        <f t="shared" si="46"/>
        <v>documentary</v>
      </c>
      <c r="S391" s="11">
        <f t="shared" si="47"/>
        <v>41673</v>
      </c>
      <c r="T391" s="11">
        <f t="shared" si="48"/>
        <v>41705.749305555553</v>
      </c>
      <c r="U391">
        <f t="shared" si="49"/>
        <v>2014</v>
      </c>
    </row>
    <row r="392" spans="1:21"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43"/>
        <v>100</v>
      </c>
      <c r="P392" s="6">
        <f t="shared" si="44"/>
        <v>71.428571428571431</v>
      </c>
      <c r="Q392" t="str">
        <f t="shared" si="45"/>
        <v>film &amp; video</v>
      </c>
      <c r="R392" t="str">
        <f t="shared" si="46"/>
        <v>documentary</v>
      </c>
      <c r="S392" s="11">
        <f t="shared" si="47"/>
        <v>42111</v>
      </c>
      <c r="T392" s="11">
        <f t="shared" si="48"/>
        <v>42131.828379629624</v>
      </c>
      <c r="U392">
        <f t="shared" si="49"/>
        <v>2015</v>
      </c>
    </row>
    <row r="393" spans="1:21"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43"/>
        <v>100.61</v>
      </c>
      <c r="P393" s="6">
        <f t="shared" si="44"/>
        <v>104.25906735751295</v>
      </c>
      <c r="Q393" t="str">
        <f t="shared" si="45"/>
        <v>film &amp; video</v>
      </c>
      <c r="R393" t="str">
        <f t="shared" si="46"/>
        <v>documentary</v>
      </c>
      <c r="S393" s="11">
        <f t="shared" si="47"/>
        <v>40864</v>
      </c>
      <c r="T393" s="11">
        <f t="shared" si="48"/>
        <v>40894.832638888889</v>
      </c>
      <c r="U393">
        <f t="shared" si="49"/>
        <v>2011</v>
      </c>
    </row>
    <row r="394" spans="1:21"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43"/>
        <v>100.9027027027027</v>
      </c>
      <c r="P394" s="6">
        <f t="shared" si="44"/>
        <v>90.616504854368927</v>
      </c>
      <c r="Q394" t="str">
        <f t="shared" si="45"/>
        <v>film &amp; video</v>
      </c>
      <c r="R394" t="str">
        <f t="shared" si="46"/>
        <v>documentary</v>
      </c>
      <c r="S394" s="11">
        <f t="shared" si="47"/>
        <v>40763</v>
      </c>
      <c r="T394" s="11">
        <f t="shared" si="48"/>
        <v>40793.916666666664</v>
      </c>
      <c r="U394">
        <f t="shared" si="49"/>
        <v>2011</v>
      </c>
    </row>
    <row r="395" spans="1:21"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43"/>
        <v>110.446</v>
      </c>
      <c r="P395" s="6">
        <f t="shared" si="44"/>
        <v>157.33048433048432</v>
      </c>
      <c r="Q395" t="str">
        <f t="shared" si="45"/>
        <v>film &amp; video</v>
      </c>
      <c r="R395" t="str">
        <f t="shared" si="46"/>
        <v>documentary</v>
      </c>
      <c r="S395" s="11">
        <f t="shared" si="47"/>
        <v>41526</v>
      </c>
      <c r="T395" s="11">
        <f t="shared" si="48"/>
        <v>41557.500601851847</v>
      </c>
      <c r="U395">
        <f t="shared" si="49"/>
        <v>2013</v>
      </c>
    </row>
    <row r="396" spans="1:21"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43"/>
        <v>111.8936170212766</v>
      </c>
      <c r="P396" s="6">
        <f t="shared" si="44"/>
        <v>105.18</v>
      </c>
      <c r="Q396" t="str">
        <f t="shared" si="45"/>
        <v>film &amp; video</v>
      </c>
      <c r="R396" t="str">
        <f t="shared" si="46"/>
        <v>documentary</v>
      </c>
      <c r="S396" s="11">
        <f t="shared" si="47"/>
        <v>42417</v>
      </c>
      <c r="T396" s="11">
        <f t="shared" si="48"/>
        <v>42477.568078703705</v>
      </c>
      <c r="U396">
        <f t="shared" si="49"/>
        <v>2016</v>
      </c>
    </row>
    <row r="397" spans="1:21"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43"/>
        <v>108.04450000000001</v>
      </c>
      <c r="P397" s="6">
        <f t="shared" si="44"/>
        <v>58.719836956521746</v>
      </c>
      <c r="Q397" t="str">
        <f t="shared" si="45"/>
        <v>film &amp; video</v>
      </c>
      <c r="R397" t="str">
        <f t="shared" si="46"/>
        <v>documentary</v>
      </c>
      <c r="S397" s="11">
        <f t="shared" si="47"/>
        <v>40990</v>
      </c>
      <c r="T397" s="11">
        <f t="shared" si="48"/>
        <v>41026.688888888886</v>
      </c>
      <c r="U397">
        <f t="shared" si="49"/>
        <v>2012</v>
      </c>
    </row>
    <row r="398" spans="1:21"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43"/>
        <v>106.66666666666667</v>
      </c>
      <c r="P398" s="6">
        <f t="shared" si="44"/>
        <v>81.632653061224488</v>
      </c>
      <c r="Q398" t="str">
        <f t="shared" si="45"/>
        <v>film &amp; video</v>
      </c>
      <c r="R398" t="str">
        <f t="shared" si="46"/>
        <v>documentary</v>
      </c>
      <c r="S398" s="11">
        <f t="shared" si="47"/>
        <v>41082</v>
      </c>
      <c r="T398" s="11">
        <f t="shared" si="48"/>
        <v>41097.356550925921</v>
      </c>
      <c r="U398">
        <f t="shared" si="49"/>
        <v>2012</v>
      </c>
    </row>
    <row r="399" spans="1:21"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43"/>
        <v>103.90027322404372</v>
      </c>
      <c r="P399" s="6">
        <f t="shared" si="44"/>
        <v>56.460043668122275</v>
      </c>
      <c r="Q399" t="str">
        <f t="shared" si="45"/>
        <v>film &amp; video</v>
      </c>
      <c r="R399" t="str">
        <f t="shared" si="46"/>
        <v>documentary</v>
      </c>
      <c r="S399" s="11">
        <f t="shared" si="47"/>
        <v>40379</v>
      </c>
      <c r="T399" s="11">
        <f t="shared" si="48"/>
        <v>40421.947222222218</v>
      </c>
      <c r="U399">
        <f t="shared" si="49"/>
        <v>2010</v>
      </c>
    </row>
    <row r="400" spans="1:21"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43"/>
        <v>125.16000000000001</v>
      </c>
      <c r="P400" s="6">
        <f t="shared" si="44"/>
        <v>140.1044776119403</v>
      </c>
      <c r="Q400" t="str">
        <f t="shared" si="45"/>
        <v>film &amp; video</v>
      </c>
      <c r="R400" t="str">
        <f t="shared" si="46"/>
        <v>documentary</v>
      </c>
      <c r="S400" s="11">
        <f t="shared" si="47"/>
        <v>42078</v>
      </c>
      <c r="T400" s="11">
        <f t="shared" si="48"/>
        <v>42123.584791666661</v>
      </c>
      <c r="U400">
        <f t="shared" si="49"/>
        <v>2015</v>
      </c>
    </row>
    <row r="401" spans="1:21"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43"/>
        <v>106.80499999999999</v>
      </c>
      <c r="P401" s="6">
        <f t="shared" si="44"/>
        <v>224.85263157894738</v>
      </c>
      <c r="Q401" t="str">
        <f t="shared" si="45"/>
        <v>film &amp; video</v>
      </c>
      <c r="R401" t="str">
        <f t="shared" si="46"/>
        <v>documentary</v>
      </c>
      <c r="S401" s="11">
        <f t="shared" si="47"/>
        <v>42687</v>
      </c>
      <c r="T401" s="11">
        <f t="shared" si="48"/>
        <v>42718.291666666664</v>
      </c>
      <c r="U401">
        <f t="shared" si="49"/>
        <v>2016</v>
      </c>
    </row>
    <row r="402" spans="1:21"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43"/>
        <v>112.30249999999999</v>
      </c>
      <c r="P402" s="6">
        <f t="shared" si="44"/>
        <v>181.13306451612902</v>
      </c>
      <c r="Q402" t="str">
        <f t="shared" si="45"/>
        <v>film &amp; video</v>
      </c>
      <c r="R402" t="str">
        <f t="shared" si="46"/>
        <v>documentary</v>
      </c>
      <c r="S402" s="11">
        <f t="shared" si="47"/>
        <v>41745</v>
      </c>
      <c r="T402" s="11">
        <f t="shared" si="48"/>
        <v>41775.9375</v>
      </c>
      <c r="U402">
        <f t="shared" si="49"/>
        <v>2014</v>
      </c>
    </row>
    <row r="403" spans="1:21"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43"/>
        <v>103.812</v>
      </c>
      <c r="P403" s="6">
        <f t="shared" si="44"/>
        <v>711.04109589041093</v>
      </c>
      <c r="Q403" t="str">
        <f t="shared" si="45"/>
        <v>film &amp; video</v>
      </c>
      <c r="R403" t="str">
        <f t="shared" si="46"/>
        <v>documentary</v>
      </c>
      <c r="S403" s="11">
        <f t="shared" si="47"/>
        <v>40732</v>
      </c>
      <c r="T403" s="11">
        <f t="shared" si="48"/>
        <v>40762.633912037032</v>
      </c>
      <c r="U403">
        <f t="shared" si="49"/>
        <v>2011</v>
      </c>
    </row>
    <row r="404" spans="1:21"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43"/>
        <v>141.65</v>
      </c>
      <c r="P404" s="6">
        <f t="shared" si="44"/>
        <v>65.883720930232556</v>
      </c>
      <c r="Q404" t="str">
        <f t="shared" si="45"/>
        <v>film &amp; video</v>
      </c>
      <c r="R404" t="str">
        <f t="shared" si="46"/>
        <v>documentary</v>
      </c>
      <c r="S404" s="11">
        <f t="shared" si="47"/>
        <v>42292</v>
      </c>
      <c r="T404" s="11">
        <f t="shared" si="48"/>
        <v>42313.372881944444</v>
      </c>
      <c r="U404">
        <f t="shared" si="49"/>
        <v>2015</v>
      </c>
    </row>
    <row r="405" spans="1:21"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43"/>
        <v>105.25999999999999</v>
      </c>
      <c r="P405" s="6">
        <f t="shared" si="44"/>
        <v>75.185714285714283</v>
      </c>
      <c r="Q405" t="str">
        <f t="shared" si="45"/>
        <v>film &amp; video</v>
      </c>
      <c r="R405" t="str">
        <f t="shared" si="46"/>
        <v>documentary</v>
      </c>
      <c r="S405" s="11">
        <f t="shared" si="47"/>
        <v>40718</v>
      </c>
      <c r="T405" s="11">
        <f t="shared" si="48"/>
        <v>40765.088888888888</v>
      </c>
      <c r="U405">
        <f t="shared" si="49"/>
        <v>2011</v>
      </c>
    </row>
    <row r="406" spans="1:21"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43"/>
        <v>103.09142857142857</v>
      </c>
      <c r="P406" s="6">
        <f t="shared" si="44"/>
        <v>133.14391143911439</v>
      </c>
      <c r="Q406" t="str">
        <f t="shared" si="45"/>
        <v>film &amp; video</v>
      </c>
      <c r="R406" t="str">
        <f t="shared" si="46"/>
        <v>documentary</v>
      </c>
      <c r="S406" s="11">
        <f t="shared" si="47"/>
        <v>41646</v>
      </c>
      <c r="T406" s="11">
        <f t="shared" si="48"/>
        <v>41675.752777777772</v>
      </c>
      <c r="U406">
        <f t="shared" si="49"/>
        <v>2014</v>
      </c>
    </row>
    <row r="407" spans="1:21"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43"/>
        <v>107.65957446808511</v>
      </c>
      <c r="P407" s="6">
        <f t="shared" si="44"/>
        <v>55.2</v>
      </c>
      <c r="Q407" t="str">
        <f t="shared" si="45"/>
        <v>film &amp; video</v>
      </c>
      <c r="R407" t="str">
        <f t="shared" si="46"/>
        <v>documentary</v>
      </c>
      <c r="S407" s="11">
        <f t="shared" si="47"/>
        <v>41673</v>
      </c>
      <c r="T407" s="11">
        <f t="shared" si="48"/>
        <v>41703.876608796294</v>
      </c>
      <c r="U407">
        <f t="shared" si="49"/>
        <v>2014</v>
      </c>
    </row>
    <row r="408" spans="1:21"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43"/>
        <v>107.70464285714286</v>
      </c>
      <c r="P408" s="6">
        <f t="shared" si="44"/>
        <v>86.163714285714292</v>
      </c>
      <c r="Q408" t="str">
        <f t="shared" si="45"/>
        <v>film &amp; video</v>
      </c>
      <c r="R408" t="str">
        <f t="shared" si="46"/>
        <v>documentary</v>
      </c>
      <c r="S408" s="11">
        <f t="shared" si="47"/>
        <v>40637</v>
      </c>
      <c r="T408" s="11">
        <f t="shared" si="48"/>
        <v>40672.040972222218</v>
      </c>
      <c r="U408">
        <f t="shared" si="49"/>
        <v>2011</v>
      </c>
    </row>
    <row r="409" spans="1:21"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43"/>
        <v>101.55000000000001</v>
      </c>
      <c r="P409" s="6">
        <f t="shared" si="44"/>
        <v>92.318181818181813</v>
      </c>
      <c r="Q409" t="str">
        <f t="shared" si="45"/>
        <v>film &amp; video</v>
      </c>
      <c r="R409" t="str">
        <f t="shared" si="46"/>
        <v>documentary</v>
      </c>
      <c r="S409" s="11">
        <f t="shared" si="47"/>
        <v>40806</v>
      </c>
      <c r="T409" s="11">
        <f t="shared" si="48"/>
        <v>40866.704282407409</v>
      </c>
      <c r="U409">
        <f t="shared" si="49"/>
        <v>2011</v>
      </c>
    </row>
    <row r="410" spans="1:21"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43"/>
        <v>101.43766666666667</v>
      </c>
      <c r="P410" s="6">
        <f t="shared" si="44"/>
        <v>160.16473684210527</v>
      </c>
      <c r="Q410" t="str">
        <f t="shared" si="45"/>
        <v>film &amp; video</v>
      </c>
      <c r="R410" t="str">
        <f t="shared" si="46"/>
        <v>documentary</v>
      </c>
      <c r="S410" s="11">
        <f t="shared" si="47"/>
        <v>41543</v>
      </c>
      <c r="T410" s="11">
        <f t="shared" si="48"/>
        <v>41583.569328703699</v>
      </c>
      <c r="U410">
        <f t="shared" si="49"/>
        <v>2013</v>
      </c>
    </row>
    <row r="411" spans="1:21"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43"/>
        <v>136.80000000000001</v>
      </c>
      <c r="P411" s="6">
        <f t="shared" si="44"/>
        <v>45.6</v>
      </c>
      <c r="Q411" t="str">
        <f t="shared" si="45"/>
        <v>film &amp; video</v>
      </c>
      <c r="R411" t="str">
        <f t="shared" si="46"/>
        <v>documentary</v>
      </c>
      <c r="S411" s="11">
        <f t="shared" si="47"/>
        <v>42543</v>
      </c>
      <c r="T411" s="11">
        <f t="shared" si="48"/>
        <v>42573.654444444437</v>
      </c>
      <c r="U411">
        <f t="shared" si="49"/>
        <v>2016</v>
      </c>
    </row>
    <row r="412" spans="1:21"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43"/>
        <v>128.29999999999998</v>
      </c>
      <c r="P412" s="6">
        <f t="shared" si="44"/>
        <v>183.28571428571428</v>
      </c>
      <c r="Q412" t="str">
        <f t="shared" si="45"/>
        <v>film &amp; video</v>
      </c>
      <c r="R412" t="str">
        <f t="shared" si="46"/>
        <v>documentary</v>
      </c>
      <c r="S412" s="11">
        <f t="shared" si="47"/>
        <v>42113</v>
      </c>
      <c r="T412" s="11">
        <f t="shared" si="48"/>
        <v>42173.77311342593</v>
      </c>
      <c r="U412">
        <f t="shared" si="49"/>
        <v>2015</v>
      </c>
    </row>
    <row r="413" spans="1:21"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43"/>
        <v>101.05</v>
      </c>
      <c r="P413" s="6">
        <f t="shared" si="44"/>
        <v>125.78838174273859</v>
      </c>
      <c r="Q413" t="str">
        <f t="shared" si="45"/>
        <v>film &amp; video</v>
      </c>
      <c r="R413" t="str">
        <f t="shared" si="46"/>
        <v>documentary</v>
      </c>
      <c r="S413" s="11">
        <f t="shared" si="47"/>
        <v>41597</v>
      </c>
      <c r="T413" s="11">
        <f t="shared" si="48"/>
        <v>41630</v>
      </c>
      <c r="U413">
        <f t="shared" si="49"/>
        <v>2013</v>
      </c>
    </row>
    <row r="414" spans="1:21"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43"/>
        <v>126.84</v>
      </c>
      <c r="P414" s="6">
        <f t="shared" si="44"/>
        <v>57.654545454545456</v>
      </c>
      <c r="Q414" t="str">
        <f t="shared" si="45"/>
        <v>film &amp; video</v>
      </c>
      <c r="R414" t="str">
        <f t="shared" si="46"/>
        <v>documentary</v>
      </c>
      <c r="S414" s="11">
        <f t="shared" si="47"/>
        <v>41099</v>
      </c>
      <c r="T414" s="11">
        <f t="shared" si="48"/>
        <v>41115.534467592588</v>
      </c>
      <c r="U414">
        <f t="shared" si="49"/>
        <v>2012</v>
      </c>
    </row>
    <row r="415" spans="1:21"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43"/>
        <v>105.0859375</v>
      </c>
      <c r="P415" s="6">
        <f t="shared" si="44"/>
        <v>78.660818713450297</v>
      </c>
      <c r="Q415" t="str">
        <f t="shared" si="45"/>
        <v>film &amp; video</v>
      </c>
      <c r="R415" t="str">
        <f t="shared" si="46"/>
        <v>documentary</v>
      </c>
      <c r="S415" s="11">
        <f t="shared" si="47"/>
        <v>41079</v>
      </c>
      <c r="T415" s="11">
        <f t="shared" si="48"/>
        <v>41109.66910879629</v>
      </c>
      <c r="U415">
        <f t="shared" si="49"/>
        <v>2012</v>
      </c>
    </row>
    <row r="416" spans="1:21"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43"/>
        <v>102.85405405405406</v>
      </c>
      <c r="P416" s="6">
        <f t="shared" si="44"/>
        <v>91.480769230769226</v>
      </c>
      <c r="Q416" t="str">
        <f t="shared" si="45"/>
        <v>film &amp; video</v>
      </c>
      <c r="R416" t="str">
        <f t="shared" si="46"/>
        <v>documentary</v>
      </c>
      <c r="S416" s="11">
        <f t="shared" si="47"/>
        <v>41528</v>
      </c>
      <c r="T416" s="11">
        <f t="shared" si="48"/>
        <v>41558.85491898148</v>
      </c>
      <c r="U416">
        <f t="shared" si="49"/>
        <v>2013</v>
      </c>
    </row>
    <row r="417" spans="1:21"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43"/>
        <v>102.14714285714285</v>
      </c>
      <c r="P417" s="6">
        <f t="shared" si="44"/>
        <v>68.09809523809524</v>
      </c>
      <c r="Q417" t="str">
        <f t="shared" si="45"/>
        <v>film &amp; video</v>
      </c>
      <c r="R417" t="str">
        <f t="shared" si="46"/>
        <v>documentary</v>
      </c>
      <c r="S417" s="11">
        <f t="shared" si="47"/>
        <v>41904</v>
      </c>
      <c r="T417" s="11">
        <f t="shared" si="48"/>
        <v>41929.291666666664</v>
      </c>
      <c r="U417">
        <f t="shared" si="49"/>
        <v>2014</v>
      </c>
    </row>
    <row r="418" spans="1:21"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43"/>
        <v>120.21700000000001</v>
      </c>
      <c r="P418" s="6">
        <f t="shared" si="44"/>
        <v>48.086800000000004</v>
      </c>
      <c r="Q418" t="str">
        <f t="shared" si="45"/>
        <v>film &amp; video</v>
      </c>
      <c r="R418" t="str">
        <f t="shared" si="46"/>
        <v>documentary</v>
      </c>
      <c r="S418" s="11">
        <f t="shared" si="47"/>
        <v>41648</v>
      </c>
      <c r="T418" s="11">
        <f t="shared" si="48"/>
        <v>41678.187858796293</v>
      </c>
      <c r="U418">
        <f t="shared" si="49"/>
        <v>2014</v>
      </c>
    </row>
    <row r="419" spans="1:21"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43"/>
        <v>100.24761904761905</v>
      </c>
      <c r="P419" s="6">
        <f t="shared" si="44"/>
        <v>202.42307692307693</v>
      </c>
      <c r="Q419" t="str">
        <f t="shared" si="45"/>
        <v>film &amp; video</v>
      </c>
      <c r="R419" t="str">
        <f t="shared" si="46"/>
        <v>documentary</v>
      </c>
      <c r="S419" s="11">
        <f t="shared" si="47"/>
        <v>41360</v>
      </c>
      <c r="T419" s="11">
        <f t="shared" si="48"/>
        <v>41371.981249999997</v>
      </c>
      <c r="U419">
        <f t="shared" si="49"/>
        <v>2013</v>
      </c>
    </row>
    <row r="420" spans="1:21"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43"/>
        <v>100.63392857142857</v>
      </c>
      <c r="P420" s="6">
        <f t="shared" si="44"/>
        <v>216.75</v>
      </c>
      <c r="Q420" t="str">
        <f t="shared" si="45"/>
        <v>film &amp; video</v>
      </c>
      <c r="R420" t="str">
        <f t="shared" si="46"/>
        <v>documentary</v>
      </c>
      <c r="S420" s="11">
        <f t="shared" si="47"/>
        <v>42178</v>
      </c>
      <c r="T420" s="11">
        <f t="shared" si="48"/>
        <v>42208.07403935185</v>
      </c>
      <c r="U420">
        <f t="shared" si="49"/>
        <v>2015</v>
      </c>
    </row>
    <row r="421" spans="1:21"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43"/>
        <v>100.4375</v>
      </c>
      <c r="P421" s="6">
        <f t="shared" si="44"/>
        <v>110.06849315068493</v>
      </c>
      <c r="Q421" t="str">
        <f t="shared" si="45"/>
        <v>film &amp; video</v>
      </c>
      <c r="R421" t="str">
        <f t="shared" si="46"/>
        <v>documentary</v>
      </c>
      <c r="S421" s="11">
        <f t="shared" si="47"/>
        <v>41394</v>
      </c>
      <c r="T421" s="11">
        <f t="shared" si="48"/>
        <v>41454.634108796294</v>
      </c>
      <c r="U421">
        <f t="shared" si="49"/>
        <v>2013</v>
      </c>
    </row>
    <row r="422" spans="1:21"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43"/>
        <v>0.43939393939393934</v>
      </c>
      <c r="P422" s="6">
        <f t="shared" si="44"/>
        <v>4.833333333333333</v>
      </c>
      <c r="Q422" t="str">
        <f t="shared" si="45"/>
        <v>film &amp; video</v>
      </c>
      <c r="R422" t="str">
        <f t="shared" si="46"/>
        <v>animation</v>
      </c>
      <c r="S422" s="11">
        <f t="shared" si="47"/>
        <v>41682</v>
      </c>
      <c r="T422" s="11">
        <f t="shared" si="48"/>
        <v>41711.986469907402</v>
      </c>
      <c r="U422">
        <f t="shared" si="49"/>
        <v>2014</v>
      </c>
    </row>
    <row r="423" spans="1:21"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43"/>
        <v>2.0066666666666668</v>
      </c>
      <c r="P423" s="6">
        <f t="shared" si="44"/>
        <v>50.166666666666664</v>
      </c>
      <c r="Q423" t="str">
        <f t="shared" si="45"/>
        <v>film &amp; video</v>
      </c>
      <c r="R423" t="str">
        <f t="shared" si="46"/>
        <v>animation</v>
      </c>
      <c r="S423" s="11">
        <f t="shared" si="47"/>
        <v>42177</v>
      </c>
      <c r="T423" s="11">
        <f t="shared" si="48"/>
        <v>42237.283055555548</v>
      </c>
      <c r="U423">
        <f t="shared" si="49"/>
        <v>2015</v>
      </c>
    </row>
    <row r="424" spans="1:21"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43"/>
        <v>1.075</v>
      </c>
      <c r="P424" s="6">
        <f t="shared" si="44"/>
        <v>35.833333333333336</v>
      </c>
      <c r="Q424" t="str">
        <f t="shared" si="45"/>
        <v>film &amp; video</v>
      </c>
      <c r="R424" t="str">
        <f t="shared" si="46"/>
        <v>animation</v>
      </c>
      <c r="S424" s="11">
        <f t="shared" si="47"/>
        <v>41863</v>
      </c>
      <c r="T424" s="11">
        <f t="shared" si="48"/>
        <v>41893.052048611105</v>
      </c>
      <c r="U424">
        <f t="shared" si="49"/>
        <v>2014</v>
      </c>
    </row>
    <row r="425" spans="1:21"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43"/>
        <v>0.76500000000000001</v>
      </c>
      <c r="P425" s="6">
        <f t="shared" si="44"/>
        <v>11.76923076923077</v>
      </c>
      <c r="Q425" t="str">
        <f t="shared" si="45"/>
        <v>film &amp; video</v>
      </c>
      <c r="R425" t="str">
        <f t="shared" si="46"/>
        <v>animation</v>
      </c>
      <c r="S425" s="11">
        <f t="shared" si="47"/>
        <v>41400</v>
      </c>
      <c r="T425" s="11">
        <f t="shared" si="48"/>
        <v>41430.717939814815</v>
      </c>
      <c r="U425">
        <f t="shared" si="49"/>
        <v>2013</v>
      </c>
    </row>
    <row r="426" spans="1:21"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43"/>
        <v>6.7966666666666677</v>
      </c>
      <c r="P426" s="6">
        <f t="shared" si="44"/>
        <v>40.78</v>
      </c>
      <c r="Q426" t="str">
        <f t="shared" si="45"/>
        <v>film &amp; video</v>
      </c>
      <c r="R426" t="str">
        <f t="shared" si="46"/>
        <v>animation</v>
      </c>
      <c r="S426" s="11">
        <f t="shared" si="47"/>
        <v>40934</v>
      </c>
      <c r="T426" s="11">
        <f t="shared" si="48"/>
        <v>40994.126145833332</v>
      </c>
      <c r="U426">
        <f t="shared" si="49"/>
        <v>2012</v>
      </c>
    </row>
    <row r="427" spans="1:21"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43"/>
        <v>1.2E-2</v>
      </c>
      <c r="P427" s="6">
        <f t="shared" si="44"/>
        <v>3</v>
      </c>
      <c r="Q427" t="str">
        <f t="shared" si="45"/>
        <v>film &amp; video</v>
      </c>
      <c r="R427" t="str">
        <f t="shared" si="46"/>
        <v>animation</v>
      </c>
      <c r="S427" s="11">
        <f t="shared" si="47"/>
        <v>42275</v>
      </c>
      <c r="T427" s="11">
        <f t="shared" si="48"/>
        <v>42335.694490740738</v>
      </c>
      <c r="U427">
        <f t="shared" si="49"/>
        <v>2015</v>
      </c>
    </row>
    <row r="428" spans="1:21"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43"/>
        <v>1.3299999999999998</v>
      </c>
      <c r="P428" s="6">
        <f t="shared" si="44"/>
        <v>16.625</v>
      </c>
      <c r="Q428" t="str">
        <f t="shared" si="45"/>
        <v>film &amp; video</v>
      </c>
      <c r="R428" t="str">
        <f t="shared" si="46"/>
        <v>animation</v>
      </c>
      <c r="S428" s="11">
        <f t="shared" si="47"/>
        <v>42400</v>
      </c>
      <c r="T428" s="11">
        <f t="shared" si="48"/>
        <v>42430.503634259258</v>
      </c>
      <c r="U428">
        <f t="shared" si="49"/>
        <v>2016</v>
      </c>
    </row>
    <row r="429" spans="1:21"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43"/>
        <v>0</v>
      </c>
      <c r="P429" s="6">
        <f t="shared" si="44"/>
        <v>0</v>
      </c>
      <c r="Q429" t="str">
        <f t="shared" si="45"/>
        <v>film &amp; video</v>
      </c>
      <c r="R429" t="str">
        <f t="shared" si="46"/>
        <v>animation</v>
      </c>
      <c r="S429" s="11">
        <f t="shared" si="47"/>
        <v>42285</v>
      </c>
      <c r="T429" s="11">
        <f t="shared" si="48"/>
        <v>42299.582638888889</v>
      </c>
      <c r="U429">
        <f t="shared" si="49"/>
        <v>2015</v>
      </c>
    </row>
    <row r="430" spans="1:21"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43"/>
        <v>5.6333333333333329</v>
      </c>
      <c r="P430" s="6">
        <f t="shared" si="44"/>
        <v>52</v>
      </c>
      <c r="Q430" t="str">
        <f t="shared" si="45"/>
        <v>film &amp; video</v>
      </c>
      <c r="R430" t="str">
        <f t="shared" si="46"/>
        <v>animation</v>
      </c>
      <c r="S430" s="11">
        <f t="shared" si="47"/>
        <v>41778</v>
      </c>
      <c r="T430" s="11">
        <f t="shared" si="48"/>
        <v>41806.708333333328</v>
      </c>
      <c r="U430">
        <f t="shared" si="49"/>
        <v>2014</v>
      </c>
    </row>
    <row r="431" spans="1:21"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43"/>
        <v>0</v>
      </c>
      <c r="P431" s="6">
        <f t="shared" si="44"/>
        <v>0</v>
      </c>
      <c r="Q431" t="str">
        <f t="shared" si="45"/>
        <v>film &amp; video</v>
      </c>
      <c r="R431" t="str">
        <f t="shared" si="46"/>
        <v>animation</v>
      </c>
      <c r="S431" s="11">
        <f t="shared" si="47"/>
        <v>40070</v>
      </c>
      <c r="T431" s="11">
        <f t="shared" si="48"/>
        <v>40143.999305555553</v>
      </c>
      <c r="U431">
        <f t="shared" si="49"/>
        <v>2009</v>
      </c>
    </row>
    <row r="432" spans="1:21"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43"/>
        <v>2.4</v>
      </c>
      <c r="P432" s="6">
        <f t="shared" si="44"/>
        <v>4.8</v>
      </c>
      <c r="Q432" t="str">
        <f t="shared" si="45"/>
        <v>film &amp; video</v>
      </c>
      <c r="R432" t="str">
        <f t="shared" si="46"/>
        <v>animation</v>
      </c>
      <c r="S432" s="11">
        <f t="shared" si="47"/>
        <v>41512</v>
      </c>
      <c r="T432" s="11">
        <f t="shared" si="48"/>
        <v>41527.898923611108</v>
      </c>
      <c r="U432">
        <f t="shared" si="49"/>
        <v>2013</v>
      </c>
    </row>
    <row r="433" spans="1:21"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43"/>
        <v>13.833333333333334</v>
      </c>
      <c r="P433" s="6">
        <f t="shared" si="44"/>
        <v>51.875</v>
      </c>
      <c r="Q433" t="str">
        <f t="shared" si="45"/>
        <v>film &amp; video</v>
      </c>
      <c r="R433" t="str">
        <f t="shared" si="46"/>
        <v>animation</v>
      </c>
      <c r="S433" s="11">
        <f t="shared" si="47"/>
        <v>42526</v>
      </c>
      <c r="T433" s="11">
        <f t="shared" si="48"/>
        <v>42556.662997685176</v>
      </c>
      <c r="U433">
        <f t="shared" si="49"/>
        <v>2016</v>
      </c>
    </row>
    <row r="434" spans="1:21"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43"/>
        <v>9.5</v>
      </c>
      <c r="P434" s="6">
        <f t="shared" si="44"/>
        <v>71.25</v>
      </c>
      <c r="Q434" t="str">
        <f t="shared" si="45"/>
        <v>film &amp; video</v>
      </c>
      <c r="R434" t="str">
        <f t="shared" si="46"/>
        <v>animation</v>
      </c>
      <c r="S434" s="11">
        <f t="shared" si="47"/>
        <v>42238</v>
      </c>
      <c r="T434" s="11">
        <f t="shared" si="48"/>
        <v>42298.51829861111</v>
      </c>
      <c r="U434">
        <f t="shared" si="49"/>
        <v>2015</v>
      </c>
    </row>
    <row r="435" spans="1:21"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43"/>
        <v>0</v>
      </c>
      <c r="P435" s="6">
        <f t="shared" si="44"/>
        <v>0</v>
      </c>
      <c r="Q435" t="str">
        <f t="shared" si="45"/>
        <v>film &amp; video</v>
      </c>
      <c r="R435" t="str">
        <f t="shared" si="46"/>
        <v>animation</v>
      </c>
      <c r="S435" s="11">
        <f t="shared" si="47"/>
        <v>42228</v>
      </c>
      <c r="T435" s="11">
        <f t="shared" si="48"/>
        <v>42288.42155092593</v>
      </c>
      <c r="U435">
        <f t="shared" si="49"/>
        <v>2015</v>
      </c>
    </row>
    <row r="436" spans="1:21"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43"/>
        <v>5</v>
      </c>
      <c r="P436" s="6">
        <f t="shared" si="44"/>
        <v>62.5</v>
      </c>
      <c r="Q436" t="str">
        <f t="shared" si="45"/>
        <v>film &amp; video</v>
      </c>
      <c r="R436" t="str">
        <f t="shared" si="46"/>
        <v>animation</v>
      </c>
      <c r="S436" s="11">
        <f t="shared" si="47"/>
        <v>41576</v>
      </c>
      <c r="T436" s="11">
        <f t="shared" si="48"/>
        <v>41609.667847222219</v>
      </c>
      <c r="U436">
        <f t="shared" si="49"/>
        <v>2013</v>
      </c>
    </row>
    <row r="437" spans="1:21"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43"/>
        <v>2.7272727272727275E-3</v>
      </c>
      <c r="P437" s="6">
        <f t="shared" si="44"/>
        <v>1</v>
      </c>
      <c r="Q437" t="str">
        <f t="shared" si="45"/>
        <v>film &amp; video</v>
      </c>
      <c r="R437" t="str">
        <f t="shared" si="46"/>
        <v>animation</v>
      </c>
      <c r="S437" s="11">
        <f t="shared" si="47"/>
        <v>41500</v>
      </c>
      <c r="T437" s="11">
        <f t="shared" si="48"/>
        <v>41530.539120370369</v>
      </c>
      <c r="U437">
        <f t="shared" si="49"/>
        <v>2013</v>
      </c>
    </row>
    <row r="438" spans="1:21"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43"/>
        <v>0</v>
      </c>
      <c r="P438" s="6">
        <f t="shared" si="44"/>
        <v>0</v>
      </c>
      <c r="Q438" t="str">
        <f t="shared" si="45"/>
        <v>film &amp; video</v>
      </c>
      <c r="R438" t="str">
        <f t="shared" si="46"/>
        <v>animation</v>
      </c>
      <c r="S438" s="11">
        <f t="shared" si="47"/>
        <v>41456</v>
      </c>
      <c r="T438" s="11">
        <f t="shared" si="48"/>
        <v>41486.154085648144</v>
      </c>
      <c r="U438">
        <f t="shared" si="49"/>
        <v>2013</v>
      </c>
    </row>
    <row r="439" spans="1:21"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43"/>
        <v>0</v>
      </c>
      <c r="P439" s="6">
        <f t="shared" si="44"/>
        <v>0</v>
      </c>
      <c r="Q439" t="str">
        <f t="shared" si="45"/>
        <v>film &amp; video</v>
      </c>
      <c r="R439" t="str">
        <f t="shared" si="46"/>
        <v>animation</v>
      </c>
      <c r="S439" s="11">
        <f t="shared" si="47"/>
        <v>42591</v>
      </c>
      <c r="T439" s="11">
        <f t="shared" si="48"/>
        <v>42651.110254629624</v>
      </c>
      <c r="U439">
        <f t="shared" si="49"/>
        <v>2016</v>
      </c>
    </row>
    <row r="440" spans="1:21"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43"/>
        <v>9.379999999999999</v>
      </c>
      <c r="P440" s="6">
        <f t="shared" si="44"/>
        <v>170.54545454545453</v>
      </c>
      <c r="Q440" t="str">
        <f t="shared" si="45"/>
        <v>film &amp; video</v>
      </c>
      <c r="R440" t="str">
        <f t="shared" si="46"/>
        <v>animation</v>
      </c>
      <c r="S440" s="11">
        <f t="shared" si="47"/>
        <v>42296</v>
      </c>
      <c r="T440" s="11">
        <f t="shared" si="48"/>
        <v>42326.094421296293</v>
      </c>
      <c r="U440">
        <f t="shared" si="49"/>
        <v>2015</v>
      </c>
    </row>
    <row r="441" spans="1:21"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43"/>
        <v>0</v>
      </c>
      <c r="P441" s="6">
        <f t="shared" si="44"/>
        <v>0</v>
      </c>
      <c r="Q441" t="str">
        <f t="shared" si="45"/>
        <v>film &amp; video</v>
      </c>
      <c r="R441" t="str">
        <f t="shared" si="46"/>
        <v>animation</v>
      </c>
      <c r="S441" s="11">
        <f t="shared" si="47"/>
        <v>41919</v>
      </c>
      <c r="T441" s="11">
        <f t="shared" si="48"/>
        <v>41929.553449074068</v>
      </c>
      <c r="U441">
        <f t="shared" si="49"/>
        <v>2014</v>
      </c>
    </row>
    <row r="442" spans="1:21"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43"/>
        <v>0.1</v>
      </c>
      <c r="P442" s="6">
        <f t="shared" si="44"/>
        <v>5</v>
      </c>
      <c r="Q442" t="str">
        <f t="shared" si="45"/>
        <v>film &amp; video</v>
      </c>
      <c r="R442" t="str">
        <f t="shared" si="46"/>
        <v>animation</v>
      </c>
      <c r="S442" s="11">
        <f t="shared" si="47"/>
        <v>42423</v>
      </c>
      <c r="T442" s="11">
        <f t="shared" si="48"/>
        <v>42453.735567129632</v>
      </c>
      <c r="U442">
        <f t="shared" si="49"/>
        <v>2016</v>
      </c>
    </row>
    <row r="443" spans="1:21"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43"/>
        <v>0</v>
      </c>
      <c r="P443" s="6">
        <f t="shared" si="44"/>
        <v>0</v>
      </c>
      <c r="Q443" t="str">
        <f t="shared" si="45"/>
        <v>film &amp; video</v>
      </c>
      <c r="R443" t="str">
        <f t="shared" si="46"/>
        <v>animation</v>
      </c>
      <c r="S443" s="11">
        <f t="shared" si="47"/>
        <v>41550</v>
      </c>
      <c r="T443" s="11">
        <f t="shared" si="48"/>
        <v>41580.585601851846</v>
      </c>
      <c r="U443">
        <f t="shared" si="49"/>
        <v>2013</v>
      </c>
    </row>
    <row r="444" spans="1:21"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43"/>
        <v>39.358823529411765</v>
      </c>
      <c r="P444" s="6">
        <f t="shared" si="44"/>
        <v>393.58823529411762</v>
      </c>
      <c r="Q444" t="str">
        <f t="shared" si="45"/>
        <v>film &amp; video</v>
      </c>
      <c r="R444" t="str">
        <f t="shared" si="46"/>
        <v>animation</v>
      </c>
      <c r="S444" s="11">
        <f t="shared" si="47"/>
        <v>42024</v>
      </c>
      <c r="T444" s="11">
        <f t="shared" si="48"/>
        <v>42054.680358796293</v>
      </c>
      <c r="U444">
        <f t="shared" si="49"/>
        <v>2015</v>
      </c>
    </row>
    <row r="445" spans="1:21"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43"/>
        <v>0.1</v>
      </c>
      <c r="P445" s="6">
        <f t="shared" si="44"/>
        <v>5</v>
      </c>
      <c r="Q445" t="str">
        <f t="shared" si="45"/>
        <v>film &amp; video</v>
      </c>
      <c r="R445" t="str">
        <f t="shared" si="46"/>
        <v>animation</v>
      </c>
      <c r="S445" s="11">
        <f t="shared" si="47"/>
        <v>41649</v>
      </c>
      <c r="T445" s="11">
        <f t="shared" si="48"/>
        <v>41679.806724537033</v>
      </c>
      <c r="U445">
        <f t="shared" si="49"/>
        <v>2014</v>
      </c>
    </row>
    <row r="446" spans="1:21"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43"/>
        <v>5</v>
      </c>
      <c r="P446" s="6">
        <f t="shared" si="44"/>
        <v>50</v>
      </c>
      <c r="Q446" t="str">
        <f t="shared" si="45"/>
        <v>film &amp; video</v>
      </c>
      <c r="R446" t="str">
        <f t="shared" si="46"/>
        <v>animation</v>
      </c>
      <c r="S446" s="11">
        <f t="shared" si="47"/>
        <v>40894</v>
      </c>
      <c r="T446" s="11">
        <f t="shared" si="48"/>
        <v>40954.69862268518</v>
      </c>
      <c r="U446">
        <f t="shared" si="49"/>
        <v>2011</v>
      </c>
    </row>
    <row r="447" spans="1:21"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43"/>
        <v>3.3333333333333335E-3</v>
      </c>
      <c r="P447" s="6">
        <f t="shared" si="44"/>
        <v>1</v>
      </c>
      <c r="Q447" t="str">
        <f t="shared" si="45"/>
        <v>film &amp; video</v>
      </c>
      <c r="R447" t="str">
        <f t="shared" si="46"/>
        <v>animation</v>
      </c>
      <c r="S447" s="11">
        <f t="shared" si="47"/>
        <v>42130</v>
      </c>
      <c r="T447" s="11">
        <f t="shared" si="48"/>
        <v>42145.127025462956</v>
      </c>
      <c r="U447">
        <f t="shared" si="49"/>
        <v>2015</v>
      </c>
    </row>
    <row r="448" spans="1:21"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43"/>
        <v>7.2952380952380951</v>
      </c>
      <c r="P448" s="6">
        <f t="shared" si="44"/>
        <v>47.875</v>
      </c>
      <c r="Q448" t="str">
        <f t="shared" si="45"/>
        <v>film &amp; video</v>
      </c>
      <c r="R448" t="str">
        <f t="shared" si="46"/>
        <v>animation</v>
      </c>
      <c r="S448" s="11">
        <f t="shared" si="47"/>
        <v>42036</v>
      </c>
      <c r="T448" s="11">
        <f t="shared" si="48"/>
        <v>42066.875231481477</v>
      </c>
      <c r="U448">
        <f t="shared" si="49"/>
        <v>2015</v>
      </c>
    </row>
    <row r="449" spans="1:21"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43"/>
        <v>1.6666666666666666E-2</v>
      </c>
      <c r="P449" s="6">
        <f t="shared" si="44"/>
        <v>5</v>
      </c>
      <c r="Q449" t="str">
        <f t="shared" si="45"/>
        <v>film &amp; video</v>
      </c>
      <c r="R449" t="str">
        <f t="shared" si="46"/>
        <v>animation</v>
      </c>
      <c r="S449" s="11">
        <f t="shared" si="47"/>
        <v>41331</v>
      </c>
      <c r="T449" s="11">
        <f t="shared" si="48"/>
        <v>41356.305127314808</v>
      </c>
      <c r="U449">
        <f t="shared" si="49"/>
        <v>2013</v>
      </c>
    </row>
    <row r="450" spans="1:21"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43"/>
        <v>3.2804000000000002</v>
      </c>
      <c r="P450" s="6">
        <f t="shared" si="44"/>
        <v>20.502500000000001</v>
      </c>
      <c r="Q450" t="str">
        <f t="shared" si="45"/>
        <v>film &amp; video</v>
      </c>
      <c r="R450" t="str">
        <f t="shared" si="46"/>
        <v>animation</v>
      </c>
      <c r="S450" s="11">
        <f t="shared" si="47"/>
        <v>41753</v>
      </c>
      <c r="T450" s="11">
        <f t="shared" si="48"/>
        <v>41773.549710648142</v>
      </c>
      <c r="U450">
        <f t="shared" si="49"/>
        <v>2014</v>
      </c>
    </row>
    <row r="451" spans="1:21"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50">E451/D451*100</f>
        <v>2.25</v>
      </c>
      <c r="P451" s="6">
        <f t="shared" ref="P451:P514" si="51">IF(E451=0,0,E451/L451)</f>
        <v>9</v>
      </c>
      <c r="Q451" t="str">
        <f t="shared" ref="Q451:Q514" si="52">LEFT(N451,LEN(N451)-(LEN(N451)-SEARCH("/",N451))-1)</f>
        <v>film &amp; video</v>
      </c>
      <c r="R451" t="str">
        <f t="shared" ref="R451:R514" si="53">RIGHT(N451,(LEN(N451)-SEARCH("/",N451)))</f>
        <v>animation</v>
      </c>
      <c r="S451" s="11">
        <f t="shared" ref="S451:S514" si="54">VALUE(TEXT(CONCATENATE(YEAR(((J451/60)/60/24)+DATE(1970,1,1)+(-5/24)),"/",MONTH(((J451/60)/60/24)+DATE(1970,1,1)+(-5/24)),"/",DAY(((J451/60)/60/24)+DATE(1970,1,1)+(-5/24))),"YYYY/MM/DD"))</f>
        <v>41534</v>
      </c>
      <c r="T451" s="11">
        <f t="shared" ref="T451:T514" si="55">((I451/60)/60/24)+DATE(1970,1,1)+(-5/24)</f>
        <v>41564.359780092593</v>
      </c>
      <c r="U451">
        <f t="shared" ref="U451:U514" si="56">YEAR(((J451/60)/60/24)+DATE(1970,1,1)+(-5/24))</f>
        <v>2013</v>
      </c>
    </row>
    <row r="452" spans="1:21"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50"/>
        <v>0.79200000000000004</v>
      </c>
      <c r="P452" s="6">
        <f t="shared" si="51"/>
        <v>56.571428571428569</v>
      </c>
      <c r="Q452" t="str">
        <f t="shared" si="52"/>
        <v>film &amp; video</v>
      </c>
      <c r="R452" t="str">
        <f t="shared" si="53"/>
        <v>animation</v>
      </c>
      <c r="S452" s="11">
        <f t="shared" si="54"/>
        <v>41654</v>
      </c>
      <c r="T452" s="11">
        <f t="shared" si="55"/>
        <v>41684.73842592592</v>
      </c>
      <c r="U452">
        <f t="shared" si="56"/>
        <v>2014</v>
      </c>
    </row>
    <row r="453" spans="1:21"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50"/>
        <v>0</v>
      </c>
      <c r="P453" s="6">
        <f t="shared" si="51"/>
        <v>0</v>
      </c>
      <c r="Q453" t="str">
        <f t="shared" si="52"/>
        <v>film &amp; video</v>
      </c>
      <c r="R453" t="str">
        <f t="shared" si="53"/>
        <v>animation</v>
      </c>
      <c r="S453" s="11">
        <f t="shared" si="54"/>
        <v>41634</v>
      </c>
      <c r="T453" s="11">
        <f t="shared" si="55"/>
        <v>41664.506840277776</v>
      </c>
      <c r="U453">
        <f t="shared" si="56"/>
        <v>2013</v>
      </c>
    </row>
    <row r="454" spans="1:21"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50"/>
        <v>64</v>
      </c>
      <c r="P454" s="6">
        <f t="shared" si="51"/>
        <v>40</v>
      </c>
      <c r="Q454" t="str">
        <f t="shared" si="52"/>
        <v>film &amp; video</v>
      </c>
      <c r="R454" t="str">
        <f t="shared" si="53"/>
        <v>animation</v>
      </c>
      <c r="S454" s="11">
        <f t="shared" si="54"/>
        <v>42107</v>
      </c>
      <c r="T454" s="11">
        <f t="shared" si="55"/>
        <v>42137.495543981473</v>
      </c>
      <c r="U454">
        <f t="shared" si="56"/>
        <v>2015</v>
      </c>
    </row>
    <row r="455" spans="1:21"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50"/>
        <v>2.7404479578392621E-2</v>
      </c>
      <c r="P455" s="6">
        <f t="shared" si="51"/>
        <v>13</v>
      </c>
      <c r="Q455" t="str">
        <f t="shared" si="52"/>
        <v>film &amp; video</v>
      </c>
      <c r="R455" t="str">
        <f t="shared" si="53"/>
        <v>animation</v>
      </c>
      <c r="S455" s="11">
        <f t="shared" si="54"/>
        <v>42038</v>
      </c>
      <c r="T455" s="11">
        <f t="shared" si="55"/>
        <v>42054.616655092592</v>
      </c>
      <c r="U455">
        <f t="shared" si="56"/>
        <v>2015</v>
      </c>
    </row>
    <row r="456" spans="1:21"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50"/>
        <v>0.82000000000000006</v>
      </c>
      <c r="P456" s="6">
        <f t="shared" si="51"/>
        <v>16.399999999999999</v>
      </c>
      <c r="Q456" t="str">
        <f t="shared" si="52"/>
        <v>film &amp; video</v>
      </c>
      <c r="R456" t="str">
        <f t="shared" si="53"/>
        <v>animation</v>
      </c>
      <c r="S456" s="11">
        <f t="shared" si="54"/>
        <v>41938</v>
      </c>
      <c r="T456" s="11">
        <f t="shared" si="55"/>
        <v>41969.343055555553</v>
      </c>
      <c r="U456">
        <f t="shared" si="56"/>
        <v>2014</v>
      </c>
    </row>
    <row r="457" spans="1:21"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50"/>
        <v>6.9230769230769221E-2</v>
      </c>
      <c r="P457" s="6">
        <f t="shared" si="51"/>
        <v>22.5</v>
      </c>
      <c r="Q457" t="str">
        <f t="shared" si="52"/>
        <v>film &amp; video</v>
      </c>
      <c r="R457" t="str">
        <f t="shared" si="53"/>
        <v>animation</v>
      </c>
      <c r="S457" s="11">
        <f t="shared" si="54"/>
        <v>40970</v>
      </c>
      <c r="T457" s="11">
        <f t="shared" si="55"/>
        <v>41015.813194444439</v>
      </c>
      <c r="U457">
        <f t="shared" si="56"/>
        <v>2012</v>
      </c>
    </row>
    <row r="458" spans="1:21"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50"/>
        <v>0.68631863186318631</v>
      </c>
      <c r="P458" s="6">
        <f t="shared" si="51"/>
        <v>20.333333333333332</v>
      </c>
      <c r="Q458" t="str">
        <f t="shared" si="52"/>
        <v>film &amp; video</v>
      </c>
      <c r="R458" t="str">
        <f t="shared" si="53"/>
        <v>animation</v>
      </c>
      <c r="S458" s="11">
        <f t="shared" si="54"/>
        <v>41547</v>
      </c>
      <c r="T458" s="11">
        <f t="shared" si="55"/>
        <v>41568.957638888889</v>
      </c>
      <c r="U458">
        <f t="shared" si="56"/>
        <v>2013</v>
      </c>
    </row>
    <row r="459" spans="1:21"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50"/>
        <v>0</v>
      </c>
      <c r="P459" s="6">
        <f t="shared" si="51"/>
        <v>0</v>
      </c>
      <c r="Q459" t="str">
        <f t="shared" si="52"/>
        <v>film &amp; video</v>
      </c>
      <c r="R459" t="str">
        <f t="shared" si="53"/>
        <v>animation</v>
      </c>
      <c r="S459" s="11">
        <f t="shared" si="54"/>
        <v>41837</v>
      </c>
      <c r="T459" s="11">
        <f t="shared" si="55"/>
        <v>41867.559166666666</v>
      </c>
      <c r="U459">
        <f t="shared" si="56"/>
        <v>2014</v>
      </c>
    </row>
    <row r="460" spans="1:21"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50"/>
        <v>8.2100000000000009</v>
      </c>
      <c r="P460" s="6">
        <f t="shared" si="51"/>
        <v>16.755102040816325</v>
      </c>
      <c r="Q460" t="str">
        <f t="shared" si="52"/>
        <v>film &amp; video</v>
      </c>
      <c r="R460" t="str">
        <f t="shared" si="53"/>
        <v>animation</v>
      </c>
      <c r="S460" s="11">
        <f t="shared" si="54"/>
        <v>41378</v>
      </c>
      <c r="T460" s="11">
        <f t="shared" si="55"/>
        <v>41408.491435185184</v>
      </c>
      <c r="U460">
        <f t="shared" si="56"/>
        <v>2013</v>
      </c>
    </row>
    <row r="461" spans="1:21"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50"/>
        <v>6.4102564102564097E-2</v>
      </c>
      <c r="P461" s="6">
        <f t="shared" si="51"/>
        <v>25</v>
      </c>
      <c r="Q461" t="str">
        <f t="shared" si="52"/>
        <v>film &amp; video</v>
      </c>
      <c r="R461" t="str">
        <f t="shared" si="53"/>
        <v>animation</v>
      </c>
      <c r="S461" s="11">
        <f t="shared" si="54"/>
        <v>40800</v>
      </c>
      <c r="T461" s="11">
        <f t="shared" si="55"/>
        <v>40860.473692129628</v>
      </c>
      <c r="U461">
        <f t="shared" si="56"/>
        <v>2011</v>
      </c>
    </row>
    <row r="462" spans="1:21"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50"/>
        <v>0.29411764705882354</v>
      </c>
      <c r="P462" s="6">
        <f t="shared" si="51"/>
        <v>12.5</v>
      </c>
      <c r="Q462" t="str">
        <f t="shared" si="52"/>
        <v>film &amp; video</v>
      </c>
      <c r="R462" t="str">
        <f t="shared" si="53"/>
        <v>animation</v>
      </c>
      <c r="S462" s="11">
        <f t="shared" si="54"/>
        <v>41759</v>
      </c>
      <c r="T462" s="11">
        <f t="shared" si="55"/>
        <v>41790.958333333328</v>
      </c>
      <c r="U462">
        <f t="shared" si="56"/>
        <v>2014</v>
      </c>
    </row>
    <row r="463" spans="1:21"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50"/>
        <v>0</v>
      </c>
      <c r="P463" s="6">
        <f t="shared" si="51"/>
        <v>0</v>
      </c>
      <c r="Q463" t="str">
        <f t="shared" si="52"/>
        <v>film &amp; video</v>
      </c>
      <c r="R463" t="str">
        <f t="shared" si="53"/>
        <v>animation</v>
      </c>
      <c r="S463" s="11">
        <f t="shared" si="54"/>
        <v>41407</v>
      </c>
      <c r="T463" s="11">
        <f t="shared" si="55"/>
        <v>41427.638506944444</v>
      </c>
      <c r="U463">
        <f t="shared" si="56"/>
        <v>2013</v>
      </c>
    </row>
    <row r="464" spans="1:21"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50"/>
        <v>0</v>
      </c>
      <c r="P464" s="6">
        <f t="shared" si="51"/>
        <v>0</v>
      </c>
      <c r="Q464" t="str">
        <f t="shared" si="52"/>
        <v>film &amp; video</v>
      </c>
      <c r="R464" t="str">
        <f t="shared" si="53"/>
        <v>animation</v>
      </c>
      <c r="S464" s="11">
        <f t="shared" si="54"/>
        <v>40704</v>
      </c>
      <c r="T464" s="11">
        <f t="shared" si="55"/>
        <v>40764.918298611112</v>
      </c>
      <c r="U464">
        <f t="shared" si="56"/>
        <v>2011</v>
      </c>
    </row>
    <row r="465" spans="1:21"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50"/>
        <v>2.2727272727272729</v>
      </c>
      <c r="P465" s="6">
        <f t="shared" si="51"/>
        <v>113.63636363636364</v>
      </c>
      <c r="Q465" t="str">
        <f t="shared" si="52"/>
        <v>film &amp; video</v>
      </c>
      <c r="R465" t="str">
        <f t="shared" si="53"/>
        <v>animation</v>
      </c>
      <c r="S465" s="11">
        <f t="shared" si="54"/>
        <v>40750</v>
      </c>
      <c r="T465" s="11">
        <f t="shared" si="55"/>
        <v>40810.501770833333</v>
      </c>
      <c r="U465">
        <f t="shared" si="56"/>
        <v>2011</v>
      </c>
    </row>
    <row r="466" spans="1:21"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50"/>
        <v>9.9009900990099015E-2</v>
      </c>
      <c r="P466" s="6">
        <f t="shared" si="51"/>
        <v>1</v>
      </c>
      <c r="Q466" t="str">
        <f t="shared" si="52"/>
        <v>film &amp; video</v>
      </c>
      <c r="R466" t="str">
        <f t="shared" si="53"/>
        <v>animation</v>
      </c>
      <c r="S466" s="11">
        <f t="shared" si="54"/>
        <v>42488</v>
      </c>
      <c r="T466" s="11">
        <f t="shared" si="55"/>
        <v>42508.640451388892</v>
      </c>
      <c r="U466">
        <f t="shared" si="56"/>
        <v>2016</v>
      </c>
    </row>
    <row r="467" spans="1:21"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50"/>
        <v>26.953125</v>
      </c>
      <c r="P467" s="6">
        <f t="shared" si="51"/>
        <v>17.25</v>
      </c>
      <c r="Q467" t="str">
        <f t="shared" si="52"/>
        <v>film &amp; video</v>
      </c>
      <c r="R467" t="str">
        <f t="shared" si="53"/>
        <v>animation</v>
      </c>
      <c r="S467" s="11">
        <f t="shared" si="54"/>
        <v>41800</v>
      </c>
      <c r="T467" s="11">
        <f t="shared" si="55"/>
        <v>41816.911736111106</v>
      </c>
      <c r="U467">
        <f t="shared" si="56"/>
        <v>2014</v>
      </c>
    </row>
    <row r="468" spans="1:21"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50"/>
        <v>0.76</v>
      </c>
      <c r="P468" s="6">
        <f t="shared" si="51"/>
        <v>15.2</v>
      </c>
      <c r="Q468" t="str">
        <f t="shared" si="52"/>
        <v>film &amp; video</v>
      </c>
      <c r="R468" t="str">
        <f t="shared" si="53"/>
        <v>animation</v>
      </c>
      <c r="S468" s="11">
        <f t="shared" si="54"/>
        <v>41129</v>
      </c>
      <c r="T468" s="11">
        <f t="shared" si="55"/>
        <v>41159.734537037039</v>
      </c>
      <c r="U468">
        <f t="shared" si="56"/>
        <v>2012</v>
      </c>
    </row>
    <row r="469" spans="1:21"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50"/>
        <v>21.574999999999999</v>
      </c>
      <c r="P469" s="6">
        <f t="shared" si="51"/>
        <v>110.64102564102564</v>
      </c>
      <c r="Q469" t="str">
        <f t="shared" si="52"/>
        <v>film &amp; video</v>
      </c>
      <c r="R469" t="str">
        <f t="shared" si="53"/>
        <v>animation</v>
      </c>
      <c r="S469" s="11">
        <f t="shared" si="54"/>
        <v>41135</v>
      </c>
      <c r="T469" s="11">
        <f t="shared" si="55"/>
        <v>41180.471458333333</v>
      </c>
      <c r="U469">
        <f t="shared" si="56"/>
        <v>2012</v>
      </c>
    </row>
    <row r="470" spans="1:21"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50"/>
        <v>0</v>
      </c>
      <c r="P470" s="6">
        <f t="shared" si="51"/>
        <v>0</v>
      </c>
      <c r="Q470" t="str">
        <f t="shared" si="52"/>
        <v>film &amp; video</v>
      </c>
      <c r="R470" t="str">
        <f t="shared" si="53"/>
        <v>animation</v>
      </c>
      <c r="S470" s="11">
        <f t="shared" si="54"/>
        <v>41040</v>
      </c>
      <c r="T470" s="11">
        <f t="shared" si="55"/>
        <v>41100.952141203699</v>
      </c>
      <c r="U470">
        <f t="shared" si="56"/>
        <v>2012</v>
      </c>
    </row>
    <row r="471" spans="1:21"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50"/>
        <v>0</v>
      </c>
      <c r="P471" s="6">
        <f t="shared" si="51"/>
        <v>0</v>
      </c>
      <c r="Q471" t="str">
        <f t="shared" si="52"/>
        <v>film &amp; video</v>
      </c>
      <c r="R471" t="str">
        <f t="shared" si="53"/>
        <v>animation</v>
      </c>
      <c r="S471" s="11">
        <f t="shared" si="54"/>
        <v>41827</v>
      </c>
      <c r="T471" s="11">
        <f t="shared" si="55"/>
        <v>41887.781527777777</v>
      </c>
      <c r="U471">
        <f t="shared" si="56"/>
        <v>2014</v>
      </c>
    </row>
    <row r="472" spans="1:21"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50"/>
        <v>1.02</v>
      </c>
      <c r="P472" s="6">
        <f t="shared" si="51"/>
        <v>25.5</v>
      </c>
      <c r="Q472" t="str">
        <f t="shared" si="52"/>
        <v>film &amp; video</v>
      </c>
      <c r="R472" t="str">
        <f t="shared" si="53"/>
        <v>animation</v>
      </c>
      <c r="S472" s="11">
        <f t="shared" si="54"/>
        <v>41604</v>
      </c>
      <c r="T472" s="11">
        <f t="shared" si="55"/>
        <v>41654.958333333328</v>
      </c>
      <c r="U472">
        <f t="shared" si="56"/>
        <v>2013</v>
      </c>
    </row>
    <row r="473" spans="1:21"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50"/>
        <v>11.892727272727273</v>
      </c>
      <c r="P473" s="6">
        <f t="shared" si="51"/>
        <v>38.476470588235294</v>
      </c>
      <c r="Q473" t="str">
        <f t="shared" si="52"/>
        <v>film &amp; video</v>
      </c>
      <c r="R473" t="str">
        <f t="shared" si="53"/>
        <v>animation</v>
      </c>
      <c r="S473" s="11">
        <f t="shared" si="54"/>
        <v>41703</v>
      </c>
      <c r="T473" s="11">
        <f t="shared" si="55"/>
        <v>41748.471979166665</v>
      </c>
      <c r="U473">
        <f t="shared" si="56"/>
        <v>2014</v>
      </c>
    </row>
    <row r="474" spans="1:21"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50"/>
        <v>17.625</v>
      </c>
      <c r="P474" s="6">
        <f t="shared" si="51"/>
        <v>28.2</v>
      </c>
      <c r="Q474" t="str">
        <f t="shared" si="52"/>
        <v>film &amp; video</v>
      </c>
      <c r="R474" t="str">
        <f t="shared" si="53"/>
        <v>animation</v>
      </c>
      <c r="S474" s="11">
        <f t="shared" si="54"/>
        <v>41844</v>
      </c>
      <c r="T474" s="11">
        <f t="shared" si="55"/>
        <v>41874.714328703703</v>
      </c>
      <c r="U474">
        <f t="shared" si="56"/>
        <v>2014</v>
      </c>
    </row>
    <row r="475" spans="1:21"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50"/>
        <v>2.87</v>
      </c>
      <c r="P475" s="6">
        <f t="shared" si="51"/>
        <v>61.5</v>
      </c>
      <c r="Q475" t="str">
        <f t="shared" si="52"/>
        <v>film &amp; video</v>
      </c>
      <c r="R475" t="str">
        <f t="shared" si="53"/>
        <v>animation</v>
      </c>
      <c r="S475" s="11">
        <f t="shared" si="54"/>
        <v>41869</v>
      </c>
      <c r="T475" s="11">
        <f t="shared" si="55"/>
        <v>41899.489803240736</v>
      </c>
      <c r="U475">
        <f t="shared" si="56"/>
        <v>2014</v>
      </c>
    </row>
    <row r="476" spans="1:21"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50"/>
        <v>3.0303030303030304E-2</v>
      </c>
      <c r="P476" s="6">
        <f t="shared" si="51"/>
        <v>1</v>
      </c>
      <c r="Q476" t="str">
        <f t="shared" si="52"/>
        <v>film &amp; video</v>
      </c>
      <c r="R476" t="str">
        <f t="shared" si="53"/>
        <v>animation</v>
      </c>
      <c r="S476" s="11">
        <f t="shared" si="54"/>
        <v>42753</v>
      </c>
      <c r="T476" s="11">
        <f t="shared" si="55"/>
        <v>42783.120706018519</v>
      </c>
      <c r="U476">
        <f t="shared" si="56"/>
        <v>2017</v>
      </c>
    </row>
    <row r="477" spans="1:21"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50"/>
        <v>0</v>
      </c>
      <c r="P477" s="6">
        <f t="shared" si="51"/>
        <v>0</v>
      </c>
      <c r="Q477" t="str">
        <f t="shared" si="52"/>
        <v>film &amp; video</v>
      </c>
      <c r="R477" t="str">
        <f t="shared" si="53"/>
        <v>animation</v>
      </c>
      <c r="S477" s="11">
        <f t="shared" si="54"/>
        <v>42099</v>
      </c>
      <c r="T477" s="11">
        <f t="shared" si="55"/>
        <v>42129.877812500003</v>
      </c>
      <c r="U477">
        <f t="shared" si="56"/>
        <v>2015</v>
      </c>
    </row>
    <row r="478" spans="1:21"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50"/>
        <v>2.230268181818182</v>
      </c>
      <c r="P478" s="6">
        <f t="shared" si="51"/>
        <v>39.569274193548388</v>
      </c>
      <c r="Q478" t="str">
        <f t="shared" si="52"/>
        <v>film &amp; video</v>
      </c>
      <c r="R478" t="str">
        <f t="shared" si="53"/>
        <v>animation</v>
      </c>
      <c r="S478" s="11">
        <f t="shared" si="54"/>
        <v>41757</v>
      </c>
      <c r="T478" s="11">
        <f t="shared" si="55"/>
        <v>41792.957638888889</v>
      </c>
      <c r="U478">
        <f t="shared" si="56"/>
        <v>2014</v>
      </c>
    </row>
    <row r="479" spans="1:21"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50"/>
        <v>0</v>
      </c>
      <c r="P479" s="6">
        <f t="shared" si="51"/>
        <v>0</v>
      </c>
      <c r="Q479" t="str">
        <f t="shared" si="52"/>
        <v>film &amp; video</v>
      </c>
      <c r="R479" t="str">
        <f t="shared" si="53"/>
        <v>animation</v>
      </c>
      <c r="S479" s="11">
        <f t="shared" si="54"/>
        <v>40987</v>
      </c>
      <c r="T479" s="11">
        <f t="shared" si="55"/>
        <v>41047.626550925925</v>
      </c>
      <c r="U479">
        <f t="shared" si="56"/>
        <v>2012</v>
      </c>
    </row>
    <row r="480" spans="1:21"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50"/>
        <v>0</v>
      </c>
      <c r="P480" s="6">
        <f t="shared" si="51"/>
        <v>0</v>
      </c>
      <c r="Q480" t="str">
        <f t="shared" si="52"/>
        <v>film &amp; video</v>
      </c>
      <c r="R480" t="str">
        <f t="shared" si="53"/>
        <v>animation</v>
      </c>
      <c r="S480" s="11">
        <f t="shared" si="54"/>
        <v>42065</v>
      </c>
      <c r="T480" s="11">
        <f t="shared" si="55"/>
        <v>42095.660983796297</v>
      </c>
      <c r="U480">
        <f t="shared" si="56"/>
        <v>2015</v>
      </c>
    </row>
    <row r="481" spans="1:21"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50"/>
        <v>32.56</v>
      </c>
      <c r="P481" s="6">
        <f t="shared" si="51"/>
        <v>88.8</v>
      </c>
      <c r="Q481" t="str">
        <f t="shared" si="52"/>
        <v>film &amp; video</v>
      </c>
      <c r="R481" t="str">
        <f t="shared" si="53"/>
        <v>animation</v>
      </c>
      <c r="S481" s="11">
        <f t="shared" si="54"/>
        <v>41904</v>
      </c>
      <c r="T481" s="11">
        <f t="shared" si="55"/>
        <v>41964.24114583333</v>
      </c>
      <c r="U481">
        <f t="shared" si="56"/>
        <v>2014</v>
      </c>
    </row>
    <row r="482" spans="1:21"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50"/>
        <v>19.41</v>
      </c>
      <c r="P482" s="6">
        <f t="shared" si="51"/>
        <v>55.457142857142856</v>
      </c>
      <c r="Q482" t="str">
        <f t="shared" si="52"/>
        <v>film &amp; video</v>
      </c>
      <c r="R482" t="str">
        <f t="shared" si="53"/>
        <v>animation</v>
      </c>
      <c r="S482" s="11">
        <f t="shared" si="54"/>
        <v>41465</v>
      </c>
      <c r="T482" s="11">
        <f t="shared" si="55"/>
        <v>41495.291840277772</v>
      </c>
      <c r="U482">
        <f t="shared" si="56"/>
        <v>2013</v>
      </c>
    </row>
    <row r="483" spans="1:21"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50"/>
        <v>6.1</v>
      </c>
      <c r="P483" s="6">
        <f t="shared" si="51"/>
        <v>87.142857142857139</v>
      </c>
      <c r="Q483" t="str">
        <f t="shared" si="52"/>
        <v>film &amp; video</v>
      </c>
      <c r="R483" t="str">
        <f t="shared" si="53"/>
        <v>animation</v>
      </c>
      <c r="S483" s="11">
        <f t="shared" si="54"/>
        <v>41162</v>
      </c>
      <c r="T483" s="11">
        <f t="shared" si="55"/>
        <v>41192.46399305555</v>
      </c>
      <c r="U483">
        <f t="shared" si="56"/>
        <v>2012</v>
      </c>
    </row>
    <row r="484" spans="1:21"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50"/>
        <v>0.1</v>
      </c>
      <c r="P484" s="6">
        <f t="shared" si="51"/>
        <v>10</v>
      </c>
      <c r="Q484" t="str">
        <f t="shared" si="52"/>
        <v>film &amp; video</v>
      </c>
      <c r="R484" t="str">
        <f t="shared" si="53"/>
        <v>animation</v>
      </c>
      <c r="S484" s="11">
        <f t="shared" si="54"/>
        <v>42447</v>
      </c>
      <c r="T484" s="11">
        <f t="shared" si="55"/>
        <v>42474.398611111108</v>
      </c>
      <c r="U484">
        <f t="shared" si="56"/>
        <v>2016</v>
      </c>
    </row>
    <row r="485" spans="1:21"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50"/>
        <v>50.2</v>
      </c>
      <c r="P485" s="6">
        <f t="shared" si="51"/>
        <v>51.224489795918366</v>
      </c>
      <c r="Q485" t="str">
        <f t="shared" si="52"/>
        <v>film &amp; video</v>
      </c>
      <c r="R485" t="str">
        <f t="shared" si="53"/>
        <v>animation</v>
      </c>
      <c r="S485" s="11">
        <f t="shared" si="54"/>
        <v>41242</v>
      </c>
      <c r="T485" s="11">
        <f t="shared" si="55"/>
        <v>41302.989259259259</v>
      </c>
      <c r="U485">
        <f t="shared" si="56"/>
        <v>2012</v>
      </c>
    </row>
    <row r="486" spans="1:21"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50"/>
        <v>0.18625</v>
      </c>
      <c r="P486" s="6">
        <f t="shared" si="51"/>
        <v>13.545454545454545</v>
      </c>
      <c r="Q486" t="str">
        <f t="shared" si="52"/>
        <v>film &amp; video</v>
      </c>
      <c r="R486" t="str">
        <f t="shared" si="53"/>
        <v>animation</v>
      </c>
      <c r="S486" s="11">
        <f t="shared" si="54"/>
        <v>42272</v>
      </c>
      <c r="T486" s="11">
        <f t="shared" si="55"/>
        <v>42313.772824074076</v>
      </c>
      <c r="U486">
        <f t="shared" si="56"/>
        <v>2015</v>
      </c>
    </row>
    <row r="487" spans="1:21"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50"/>
        <v>21.906971229845084</v>
      </c>
      <c r="P487" s="6">
        <f t="shared" si="51"/>
        <v>66.520080000000007</v>
      </c>
      <c r="Q487" t="str">
        <f t="shared" si="52"/>
        <v>film &amp; video</v>
      </c>
      <c r="R487" t="str">
        <f t="shared" si="53"/>
        <v>animation</v>
      </c>
      <c r="S487" s="11">
        <f t="shared" si="54"/>
        <v>41381</v>
      </c>
      <c r="T487" s="11">
        <f t="shared" si="55"/>
        <v>41411.297442129624</v>
      </c>
      <c r="U487">
        <f t="shared" si="56"/>
        <v>2013</v>
      </c>
    </row>
    <row r="488" spans="1:21"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50"/>
        <v>9.0909090909090905E-3</v>
      </c>
      <c r="P488" s="6">
        <f t="shared" si="51"/>
        <v>50</v>
      </c>
      <c r="Q488" t="str">
        <f t="shared" si="52"/>
        <v>film &amp; video</v>
      </c>
      <c r="R488" t="str">
        <f t="shared" si="53"/>
        <v>animation</v>
      </c>
      <c r="S488" s="11">
        <f t="shared" si="54"/>
        <v>41761</v>
      </c>
      <c r="T488" s="11">
        <f t="shared" si="55"/>
        <v>41791.734247685185</v>
      </c>
      <c r="U488">
        <f t="shared" si="56"/>
        <v>2014</v>
      </c>
    </row>
    <row r="489" spans="1:21"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50"/>
        <v>0</v>
      </c>
      <c r="P489" s="6">
        <f t="shared" si="51"/>
        <v>0</v>
      </c>
      <c r="Q489" t="str">
        <f t="shared" si="52"/>
        <v>film &amp; video</v>
      </c>
      <c r="R489" t="str">
        <f t="shared" si="53"/>
        <v>animation</v>
      </c>
      <c r="S489" s="11">
        <f t="shared" si="54"/>
        <v>42669</v>
      </c>
      <c r="T489" s="11">
        <f t="shared" si="55"/>
        <v>42729.428171296291</v>
      </c>
      <c r="U489">
        <f t="shared" si="56"/>
        <v>2016</v>
      </c>
    </row>
    <row r="490" spans="1:21"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50"/>
        <v>0</v>
      </c>
      <c r="P490" s="6">
        <f t="shared" si="51"/>
        <v>0</v>
      </c>
      <c r="Q490" t="str">
        <f t="shared" si="52"/>
        <v>film &amp; video</v>
      </c>
      <c r="R490" t="str">
        <f t="shared" si="53"/>
        <v>animation</v>
      </c>
      <c r="S490" s="11">
        <f t="shared" si="54"/>
        <v>42713</v>
      </c>
      <c r="T490" s="11">
        <f t="shared" si="55"/>
        <v>42743.84606481481</v>
      </c>
      <c r="U490">
        <f t="shared" si="56"/>
        <v>2016</v>
      </c>
    </row>
    <row r="491" spans="1:21"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50"/>
        <v>0.28667813379201834</v>
      </c>
      <c r="P491" s="6">
        <f t="shared" si="51"/>
        <v>71.666666666666671</v>
      </c>
      <c r="Q491" t="str">
        <f t="shared" si="52"/>
        <v>film &amp; video</v>
      </c>
      <c r="R491" t="str">
        <f t="shared" si="53"/>
        <v>animation</v>
      </c>
      <c r="S491" s="11">
        <f t="shared" si="54"/>
        <v>40882</v>
      </c>
      <c r="T491" s="11">
        <f t="shared" si="55"/>
        <v>40913.272916666661</v>
      </c>
      <c r="U491">
        <f t="shared" si="56"/>
        <v>2011</v>
      </c>
    </row>
    <row r="492" spans="1:21"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50"/>
        <v>0</v>
      </c>
      <c r="P492" s="6">
        <f t="shared" si="51"/>
        <v>0</v>
      </c>
      <c r="Q492" t="str">
        <f t="shared" si="52"/>
        <v>film &amp; video</v>
      </c>
      <c r="R492" t="str">
        <f t="shared" si="53"/>
        <v>animation</v>
      </c>
      <c r="S492" s="11">
        <f t="shared" si="54"/>
        <v>41113</v>
      </c>
      <c r="T492" s="11">
        <f t="shared" si="55"/>
        <v>41143.760243055556</v>
      </c>
      <c r="U492">
        <f t="shared" si="56"/>
        <v>2012</v>
      </c>
    </row>
    <row r="493" spans="1:21"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50"/>
        <v>0</v>
      </c>
      <c r="P493" s="6">
        <f t="shared" si="51"/>
        <v>0</v>
      </c>
      <c r="Q493" t="str">
        <f t="shared" si="52"/>
        <v>film &amp; video</v>
      </c>
      <c r="R493" t="str">
        <f t="shared" si="53"/>
        <v>animation</v>
      </c>
      <c r="S493" s="11">
        <f t="shared" si="54"/>
        <v>42366</v>
      </c>
      <c r="T493" s="11">
        <f t="shared" si="55"/>
        <v>42396.774293981485</v>
      </c>
      <c r="U493">
        <f t="shared" si="56"/>
        <v>2015</v>
      </c>
    </row>
    <row r="494" spans="1:21"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50"/>
        <v>0</v>
      </c>
      <c r="P494" s="6">
        <f t="shared" si="51"/>
        <v>0</v>
      </c>
      <c r="Q494" t="str">
        <f t="shared" si="52"/>
        <v>film &amp; video</v>
      </c>
      <c r="R494" t="str">
        <f t="shared" si="53"/>
        <v>animation</v>
      </c>
      <c r="S494" s="11">
        <f t="shared" si="54"/>
        <v>42595</v>
      </c>
      <c r="T494" s="11">
        <f t="shared" si="55"/>
        <v>42655.826736111114</v>
      </c>
      <c r="U494">
        <f t="shared" si="56"/>
        <v>2016</v>
      </c>
    </row>
    <row r="495" spans="1:21"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50"/>
        <v>0</v>
      </c>
      <c r="P495" s="6">
        <f t="shared" si="51"/>
        <v>0</v>
      </c>
      <c r="Q495" t="str">
        <f t="shared" si="52"/>
        <v>film &amp; video</v>
      </c>
      <c r="R495" t="str">
        <f t="shared" si="53"/>
        <v>animation</v>
      </c>
      <c r="S495" s="11">
        <f t="shared" si="54"/>
        <v>42114</v>
      </c>
      <c r="T495" s="11">
        <f t="shared" si="55"/>
        <v>42144.517800925918</v>
      </c>
      <c r="U495">
        <f t="shared" si="56"/>
        <v>2015</v>
      </c>
    </row>
    <row r="496" spans="1:21"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50"/>
        <v>0.155</v>
      </c>
      <c r="P496" s="6">
        <f t="shared" si="51"/>
        <v>10.333333333333334</v>
      </c>
      <c r="Q496" t="str">
        <f t="shared" si="52"/>
        <v>film &amp; video</v>
      </c>
      <c r="R496" t="str">
        <f t="shared" si="53"/>
        <v>animation</v>
      </c>
      <c r="S496" s="11">
        <f t="shared" si="54"/>
        <v>41799</v>
      </c>
      <c r="T496" s="11">
        <f t="shared" si="55"/>
        <v>41822.916666666664</v>
      </c>
      <c r="U496">
        <f t="shared" si="56"/>
        <v>2014</v>
      </c>
    </row>
    <row r="497" spans="1:21"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50"/>
        <v>0</v>
      </c>
      <c r="P497" s="6">
        <f t="shared" si="51"/>
        <v>0</v>
      </c>
      <c r="Q497" t="str">
        <f t="shared" si="52"/>
        <v>film &amp; video</v>
      </c>
      <c r="R497" t="str">
        <f t="shared" si="53"/>
        <v>animation</v>
      </c>
      <c r="S497" s="11">
        <f t="shared" si="54"/>
        <v>42171</v>
      </c>
      <c r="T497" s="11">
        <f t="shared" si="55"/>
        <v>42201.619270833333</v>
      </c>
      <c r="U497">
        <f t="shared" si="56"/>
        <v>2015</v>
      </c>
    </row>
    <row r="498" spans="1:21"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50"/>
        <v>1.6666666666666668E-3</v>
      </c>
      <c r="P498" s="6">
        <f t="shared" si="51"/>
        <v>1</v>
      </c>
      <c r="Q498" t="str">
        <f t="shared" si="52"/>
        <v>film &amp; video</v>
      </c>
      <c r="R498" t="str">
        <f t="shared" si="53"/>
        <v>animation</v>
      </c>
      <c r="S498" s="11">
        <f t="shared" si="54"/>
        <v>41620</v>
      </c>
      <c r="T498" s="11">
        <f t="shared" si="55"/>
        <v>41680.723078703704</v>
      </c>
      <c r="U498">
        <f t="shared" si="56"/>
        <v>2013</v>
      </c>
    </row>
    <row r="499" spans="1:21"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50"/>
        <v>0.6696428571428571</v>
      </c>
      <c r="P499" s="6">
        <f t="shared" si="51"/>
        <v>10</v>
      </c>
      <c r="Q499" t="str">
        <f t="shared" si="52"/>
        <v>film &amp; video</v>
      </c>
      <c r="R499" t="str">
        <f t="shared" si="53"/>
        <v>animation</v>
      </c>
      <c r="S499" s="11">
        <f t="shared" si="54"/>
        <v>41944</v>
      </c>
      <c r="T499" s="11">
        <f t="shared" si="55"/>
        <v>41997.999999999993</v>
      </c>
      <c r="U499">
        <f t="shared" si="56"/>
        <v>2014</v>
      </c>
    </row>
    <row r="500" spans="1:21"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50"/>
        <v>4.5985132395404564</v>
      </c>
      <c r="P500" s="6">
        <f t="shared" si="51"/>
        <v>136.09090909090909</v>
      </c>
      <c r="Q500" t="str">
        <f t="shared" si="52"/>
        <v>film &amp; video</v>
      </c>
      <c r="R500" t="str">
        <f t="shared" si="53"/>
        <v>animation</v>
      </c>
      <c r="S500" s="11">
        <f t="shared" si="54"/>
        <v>40858</v>
      </c>
      <c r="T500" s="11">
        <f t="shared" si="55"/>
        <v>40900.553807870368</v>
      </c>
      <c r="U500">
        <f t="shared" si="56"/>
        <v>2011</v>
      </c>
    </row>
    <row r="501" spans="1:21"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50"/>
        <v>9.5500000000000007</v>
      </c>
      <c r="P501" s="6">
        <f t="shared" si="51"/>
        <v>73.461538461538467</v>
      </c>
      <c r="Q501" t="str">
        <f t="shared" si="52"/>
        <v>film &amp; video</v>
      </c>
      <c r="R501" t="str">
        <f t="shared" si="53"/>
        <v>animation</v>
      </c>
      <c r="S501" s="11">
        <f t="shared" si="54"/>
        <v>40043</v>
      </c>
      <c r="T501" s="11">
        <f t="shared" si="55"/>
        <v>40098.665972222218</v>
      </c>
      <c r="U501">
        <f t="shared" si="56"/>
        <v>2009</v>
      </c>
    </row>
    <row r="502" spans="1:21"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50"/>
        <v>3.3076923076923079</v>
      </c>
      <c r="P502" s="6">
        <f t="shared" si="51"/>
        <v>53.75</v>
      </c>
      <c r="Q502" t="str">
        <f t="shared" si="52"/>
        <v>film &amp; video</v>
      </c>
      <c r="R502" t="str">
        <f t="shared" si="53"/>
        <v>animation</v>
      </c>
      <c r="S502" s="11">
        <f t="shared" si="54"/>
        <v>40247</v>
      </c>
      <c r="T502" s="11">
        <f t="shared" si="55"/>
        <v>40306.719444444439</v>
      </c>
      <c r="U502">
        <f t="shared" si="56"/>
        <v>2010</v>
      </c>
    </row>
    <row r="503" spans="1:21"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50"/>
        <v>0</v>
      </c>
      <c r="P503" s="6">
        <f t="shared" si="51"/>
        <v>0</v>
      </c>
      <c r="Q503" t="str">
        <f t="shared" si="52"/>
        <v>film &amp; video</v>
      </c>
      <c r="R503" t="str">
        <f t="shared" si="53"/>
        <v>animation</v>
      </c>
      <c r="S503" s="11">
        <f t="shared" si="54"/>
        <v>40703</v>
      </c>
      <c r="T503" s="11">
        <f t="shared" si="55"/>
        <v>40733.026053240741</v>
      </c>
      <c r="U503">
        <f t="shared" si="56"/>
        <v>2011</v>
      </c>
    </row>
    <row r="504" spans="1:21"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50"/>
        <v>1.1499999999999999</v>
      </c>
      <c r="P504" s="6">
        <f t="shared" si="51"/>
        <v>57.5</v>
      </c>
      <c r="Q504" t="str">
        <f t="shared" si="52"/>
        <v>film &amp; video</v>
      </c>
      <c r="R504" t="str">
        <f t="shared" si="53"/>
        <v>animation</v>
      </c>
      <c r="S504" s="11">
        <f t="shared" si="54"/>
        <v>40956</v>
      </c>
      <c r="T504" s="11">
        <f t="shared" si="55"/>
        <v>40986.303530092591</v>
      </c>
      <c r="U504">
        <f t="shared" si="56"/>
        <v>2012</v>
      </c>
    </row>
    <row r="505" spans="1:21"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50"/>
        <v>1.7538461538461538</v>
      </c>
      <c r="P505" s="6">
        <f t="shared" si="51"/>
        <v>12.666666666666666</v>
      </c>
      <c r="Q505" t="str">
        <f t="shared" si="52"/>
        <v>film &amp; video</v>
      </c>
      <c r="R505" t="str">
        <f t="shared" si="53"/>
        <v>animation</v>
      </c>
      <c r="S505" s="11">
        <f t="shared" si="54"/>
        <v>41991</v>
      </c>
      <c r="T505" s="11">
        <f t="shared" si="55"/>
        <v>42021.318321759252</v>
      </c>
      <c r="U505">
        <f t="shared" si="56"/>
        <v>2014</v>
      </c>
    </row>
    <row r="506" spans="1:21"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50"/>
        <v>1.3673469387755102</v>
      </c>
      <c r="P506" s="6">
        <f t="shared" si="51"/>
        <v>67</v>
      </c>
      <c r="Q506" t="str">
        <f t="shared" si="52"/>
        <v>film &amp; video</v>
      </c>
      <c r="R506" t="str">
        <f t="shared" si="53"/>
        <v>animation</v>
      </c>
      <c r="S506" s="11">
        <f t="shared" si="54"/>
        <v>40949</v>
      </c>
      <c r="T506" s="11">
        <f t="shared" si="55"/>
        <v>41009.73364583333</v>
      </c>
      <c r="U506">
        <f t="shared" si="56"/>
        <v>2012</v>
      </c>
    </row>
    <row r="507" spans="1:21"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50"/>
        <v>0.43333333333333329</v>
      </c>
      <c r="P507" s="6">
        <f t="shared" si="51"/>
        <v>3.7142857142857144</v>
      </c>
      <c r="Q507" t="str">
        <f t="shared" si="52"/>
        <v>film &amp; video</v>
      </c>
      <c r="R507" t="str">
        <f t="shared" si="53"/>
        <v>animation</v>
      </c>
      <c r="S507" s="11">
        <f t="shared" si="54"/>
        <v>42317</v>
      </c>
      <c r="T507" s="11">
        <f t="shared" si="55"/>
        <v>42362.889884259253</v>
      </c>
      <c r="U507">
        <f t="shared" si="56"/>
        <v>2015</v>
      </c>
    </row>
    <row r="508" spans="1:21"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50"/>
        <v>0.125</v>
      </c>
      <c r="P508" s="6">
        <f t="shared" si="51"/>
        <v>250</v>
      </c>
      <c r="Q508" t="str">
        <f t="shared" si="52"/>
        <v>film &amp; video</v>
      </c>
      <c r="R508" t="str">
        <f t="shared" si="53"/>
        <v>animation</v>
      </c>
      <c r="S508" s="11">
        <f t="shared" si="54"/>
        <v>41466</v>
      </c>
      <c r="T508" s="11">
        <f t="shared" si="55"/>
        <v>41496.343981481477</v>
      </c>
      <c r="U508">
        <f t="shared" si="56"/>
        <v>2013</v>
      </c>
    </row>
    <row r="509" spans="1:21"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50"/>
        <v>3.2</v>
      </c>
      <c r="P509" s="6">
        <f t="shared" si="51"/>
        <v>64</v>
      </c>
      <c r="Q509" t="str">
        <f t="shared" si="52"/>
        <v>film &amp; video</v>
      </c>
      <c r="R509" t="str">
        <f t="shared" si="53"/>
        <v>animation</v>
      </c>
      <c r="S509" s="11">
        <f t="shared" si="54"/>
        <v>41156</v>
      </c>
      <c r="T509" s="11">
        <f t="shared" si="55"/>
        <v>41201.750659722216</v>
      </c>
      <c r="U509">
        <f t="shared" si="56"/>
        <v>2012</v>
      </c>
    </row>
    <row r="510" spans="1:21"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50"/>
        <v>0.8</v>
      </c>
      <c r="P510" s="6">
        <f t="shared" si="51"/>
        <v>133.33333333333334</v>
      </c>
      <c r="Q510" t="str">
        <f t="shared" si="52"/>
        <v>film &amp; video</v>
      </c>
      <c r="R510" t="str">
        <f t="shared" si="53"/>
        <v>animation</v>
      </c>
      <c r="S510" s="11">
        <f t="shared" si="54"/>
        <v>40994</v>
      </c>
      <c r="T510" s="11">
        <f t="shared" si="55"/>
        <v>41054.384722222218</v>
      </c>
      <c r="U510">
        <f t="shared" si="56"/>
        <v>2012</v>
      </c>
    </row>
    <row r="511" spans="1:21"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50"/>
        <v>0.2</v>
      </c>
      <c r="P511" s="6">
        <f t="shared" si="51"/>
        <v>10</v>
      </c>
      <c r="Q511" t="str">
        <f t="shared" si="52"/>
        <v>film &amp; video</v>
      </c>
      <c r="R511" t="str">
        <f t="shared" si="53"/>
        <v>animation</v>
      </c>
      <c r="S511" s="11">
        <f t="shared" si="54"/>
        <v>42153</v>
      </c>
      <c r="T511" s="11">
        <f t="shared" si="55"/>
        <v>42183.423263888886</v>
      </c>
      <c r="U511">
        <f t="shared" si="56"/>
        <v>2015</v>
      </c>
    </row>
    <row r="512" spans="1:21"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50"/>
        <v>0</v>
      </c>
      <c r="P512" s="6">
        <f t="shared" si="51"/>
        <v>0</v>
      </c>
      <c r="Q512" t="str">
        <f t="shared" si="52"/>
        <v>film &amp; video</v>
      </c>
      <c r="R512" t="str">
        <f t="shared" si="53"/>
        <v>animation</v>
      </c>
      <c r="S512" s="11">
        <f t="shared" si="54"/>
        <v>42399</v>
      </c>
      <c r="T512" s="11">
        <f t="shared" si="55"/>
        <v>42429.968043981477</v>
      </c>
      <c r="U512">
        <f t="shared" si="56"/>
        <v>2016</v>
      </c>
    </row>
    <row r="513" spans="1:21"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50"/>
        <v>3</v>
      </c>
      <c r="P513" s="6">
        <f t="shared" si="51"/>
        <v>30</v>
      </c>
      <c r="Q513" t="str">
        <f t="shared" si="52"/>
        <v>film &amp; video</v>
      </c>
      <c r="R513" t="str">
        <f t="shared" si="53"/>
        <v>animation</v>
      </c>
      <c r="S513" s="11">
        <f t="shared" si="54"/>
        <v>41340</v>
      </c>
      <c r="T513" s="11">
        <f t="shared" si="55"/>
        <v>41370.053032407406</v>
      </c>
      <c r="U513">
        <f t="shared" si="56"/>
        <v>2013</v>
      </c>
    </row>
    <row r="514" spans="1:21"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50"/>
        <v>0.13749999999999998</v>
      </c>
      <c r="P514" s="6">
        <f t="shared" si="51"/>
        <v>5.5</v>
      </c>
      <c r="Q514" t="str">
        <f t="shared" si="52"/>
        <v>film &amp; video</v>
      </c>
      <c r="R514" t="str">
        <f t="shared" si="53"/>
        <v>animation</v>
      </c>
      <c r="S514" s="11">
        <f t="shared" si="54"/>
        <v>42649</v>
      </c>
      <c r="T514" s="11">
        <f t="shared" si="55"/>
        <v>42694.575543981475</v>
      </c>
      <c r="U514">
        <f t="shared" si="56"/>
        <v>2016</v>
      </c>
    </row>
    <row r="515" spans="1:21"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57">E515/D515*100</f>
        <v>13.923999999999999</v>
      </c>
      <c r="P515" s="6">
        <f t="shared" ref="P515:P578" si="58">IF(E515=0,0,E515/L515)</f>
        <v>102.38235294117646</v>
      </c>
      <c r="Q515" t="str">
        <f t="shared" ref="Q515:Q578" si="59">LEFT(N515,LEN(N515)-(LEN(N515)-SEARCH("/",N515))-1)</f>
        <v>film &amp; video</v>
      </c>
      <c r="R515" t="str">
        <f t="shared" ref="R515:R578" si="60">RIGHT(N515,(LEN(N515)-SEARCH("/",N515)))</f>
        <v>animation</v>
      </c>
      <c r="S515" s="11">
        <f t="shared" ref="S515:S578" si="61">VALUE(TEXT(CONCATENATE(YEAR(((J515/60)/60/24)+DATE(1970,1,1)+(-5/24)),"/",MONTH(((J515/60)/60/24)+DATE(1970,1,1)+(-5/24)),"/",DAY(((J515/60)/60/24)+DATE(1970,1,1)+(-5/24))),"YYYY/MM/DD"))</f>
        <v>42552</v>
      </c>
      <c r="T515" s="11">
        <f t="shared" ref="T515:T578" si="62">((I515/60)/60/24)+DATE(1970,1,1)+(-5/24)</f>
        <v>42597.083333333336</v>
      </c>
      <c r="U515">
        <f t="shared" ref="U515:U578" si="63">YEAR(((J515/60)/60/24)+DATE(1970,1,1)+(-5/24))</f>
        <v>2016</v>
      </c>
    </row>
    <row r="516" spans="1:21"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57"/>
        <v>3.3333333333333335</v>
      </c>
      <c r="P516" s="6">
        <f t="shared" si="58"/>
        <v>16.666666666666668</v>
      </c>
      <c r="Q516" t="str">
        <f t="shared" si="59"/>
        <v>film &amp; video</v>
      </c>
      <c r="R516" t="str">
        <f t="shared" si="60"/>
        <v>animation</v>
      </c>
      <c r="S516" s="11">
        <f t="shared" si="61"/>
        <v>41830</v>
      </c>
      <c r="T516" s="11">
        <f t="shared" si="62"/>
        <v>41860.405636574069</v>
      </c>
      <c r="U516">
        <f t="shared" si="63"/>
        <v>2014</v>
      </c>
    </row>
    <row r="517" spans="1:21"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57"/>
        <v>25.41340206185567</v>
      </c>
      <c r="P517" s="6">
        <f t="shared" si="58"/>
        <v>725.02941176470586</v>
      </c>
      <c r="Q517" t="str">
        <f t="shared" si="59"/>
        <v>film &amp; video</v>
      </c>
      <c r="R517" t="str">
        <f t="shared" si="60"/>
        <v>animation</v>
      </c>
      <c r="S517" s="11">
        <f t="shared" si="61"/>
        <v>42327</v>
      </c>
      <c r="T517" s="11">
        <f t="shared" si="62"/>
        <v>42367.282418981478</v>
      </c>
      <c r="U517">
        <f t="shared" si="63"/>
        <v>2015</v>
      </c>
    </row>
    <row r="518" spans="1:21"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57"/>
        <v>0</v>
      </c>
      <c r="P518" s="6">
        <f t="shared" si="58"/>
        <v>0</v>
      </c>
      <c r="Q518" t="str">
        <f t="shared" si="59"/>
        <v>film &amp; video</v>
      </c>
      <c r="R518" t="str">
        <f t="shared" si="60"/>
        <v>animation</v>
      </c>
      <c r="S518" s="11">
        <f t="shared" si="61"/>
        <v>42091</v>
      </c>
      <c r="T518" s="11">
        <f t="shared" si="62"/>
        <v>42151.570370370369</v>
      </c>
      <c r="U518">
        <f t="shared" si="63"/>
        <v>2015</v>
      </c>
    </row>
    <row r="519" spans="1:21"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57"/>
        <v>1.3666666666666667</v>
      </c>
      <c r="P519" s="6">
        <f t="shared" si="58"/>
        <v>68.333333333333329</v>
      </c>
      <c r="Q519" t="str">
        <f t="shared" si="59"/>
        <v>film &amp; video</v>
      </c>
      <c r="R519" t="str">
        <f t="shared" si="60"/>
        <v>animation</v>
      </c>
      <c r="S519" s="11">
        <f t="shared" si="61"/>
        <v>42738</v>
      </c>
      <c r="T519" s="11">
        <f t="shared" si="62"/>
        <v>42768.406956018516</v>
      </c>
      <c r="U519">
        <f t="shared" si="63"/>
        <v>2017</v>
      </c>
    </row>
    <row r="520" spans="1:21"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57"/>
        <v>0</v>
      </c>
      <c r="P520" s="6">
        <f t="shared" si="58"/>
        <v>0</v>
      </c>
      <c r="Q520" t="str">
        <f t="shared" si="59"/>
        <v>film &amp; video</v>
      </c>
      <c r="R520" t="str">
        <f t="shared" si="60"/>
        <v>animation</v>
      </c>
      <c r="S520" s="11">
        <f t="shared" si="61"/>
        <v>42223</v>
      </c>
      <c r="T520" s="11">
        <f t="shared" si="62"/>
        <v>42253.406944444439</v>
      </c>
      <c r="U520">
        <f t="shared" si="63"/>
        <v>2015</v>
      </c>
    </row>
    <row r="521" spans="1:21"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57"/>
        <v>22.881426547787683</v>
      </c>
      <c r="P521" s="6">
        <f t="shared" si="58"/>
        <v>39.228571428571428</v>
      </c>
      <c r="Q521" t="str">
        <f t="shared" si="59"/>
        <v>film &amp; video</v>
      </c>
      <c r="R521" t="str">
        <f t="shared" si="60"/>
        <v>animation</v>
      </c>
      <c r="S521" s="11">
        <f t="shared" si="61"/>
        <v>41218</v>
      </c>
      <c r="T521" s="11">
        <f t="shared" si="62"/>
        <v>41248.183113425926</v>
      </c>
      <c r="U521">
        <f t="shared" si="63"/>
        <v>2012</v>
      </c>
    </row>
    <row r="522" spans="1:21"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57"/>
        <v>102.1</v>
      </c>
      <c r="P522" s="6">
        <f t="shared" si="58"/>
        <v>150.14705882352942</v>
      </c>
      <c r="Q522" t="str">
        <f t="shared" si="59"/>
        <v>theater</v>
      </c>
      <c r="R522" t="str">
        <f t="shared" si="60"/>
        <v>plays</v>
      </c>
      <c r="S522" s="11">
        <f t="shared" si="61"/>
        <v>42318</v>
      </c>
      <c r="T522" s="11">
        <f t="shared" si="62"/>
        <v>42348.493761574071</v>
      </c>
      <c r="U522">
        <f t="shared" si="63"/>
        <v>2015</v>
      </c>
    </row>
    <row r="523" spans="1:21"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57"/>
        <v>104.64</v>
      </c>
      <c r="P523" s="6">
        <f t="shared" si="58"/>
        <v>93.428571428571431</v>
      </c>
      <c r="Q523" t="str">
        <f t="shared" si="59"/>
        <v>theater</v>
      </c>
      <c r="R523" t="str">
        <f t="shared" si="60"/>
        <v>plays</v>
      </c>
      <c r="S523" s="11">
        <f t="shared" si="61"/>
        <v>42645</v>
      </c>
      <c r="T523" s="11">
        <f t="shared" si="62"/>
        <v>42674.999305555553</v>
      </c>
      <c r="U523">
        <f t="shared" si="63"/>
        <v>2016</v>
      </c>
    </row>
    <row r="524" spans="1:21"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57"/>
        <v>114.66666666666667</v>
      </c>
      <c r="P524" s="6">
        <f t="shared" si="58"/>
        <v>110.96774193548387</v>
      </c>
      <c r="Q524" t="str">
        <f t="shared" si="59"/>
        <v>theater</v>
      </c>
      <c r="R524" t="str">
        <f t="shared" si="60"/>
        <v>plays</v>
      </c>
      <c r="S524" s="11">
        <f t="shared" si="61"/>
        <v>42429</v>
      </c>
      <c r="T524" s="11">
        <f t="shared" si="62"/>
        <v>42449.790798611109</v>
      </c>
      <c r="U524">
        <f t="shared" si="63"/>
        <v>2016</v>
      </c>
    </row>
    <row r="525" spans="1:21"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57"/>
        <v>120.6</v>
      </c>
      <c r="P525" s="6">
        <f t="shared" si="58"/>
        <v>71.785714285714292</v>
      </c>
      <c r="Q525" t="str">
        <f t="shared" si="59"/>
        <v>theater</v>
      </c>
      <c r="R525" t="str">
        <f t="shared" si="60"/>
        <v>plays</v>
      </c>
      <c r="S525" s="11">
        <f t="shared" si="61"/>
        <v>42237</v>
      </c>
      <c r="T525" s="11">
        <f t="shared" si="62"/>
        <v>42267.924490740734</v>
      </c>
      <c r="U525">
        <f t="shared" si="63"/>
        <v>2015</v>
      </c>
    </row>
    <row r="526" spans="1:21"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57"/>
        <v>108.67285714285715</v>
      </c>
      <c r="P526" s="6">
        <f t="shared" si="58"/>
        <v>29.258076923076924</v>
      </c>
      <c r="Q526" t="str">
        <f t="shared" si="59"/>
        <v>theater</v>
      </c>
      <c r="R526" t="str">
        <f t="shared" si="60"/>
        <v>plays</v>
      </c>
      <c r="S526" s="11">
        <f t="shared" si="61"/>
        <v>42492</v>
      </c>
      <c r="T526" s="11">
        <f t="shared" si="62"/>
        <v>42522.508900462963</v>
      </c>
      <c r="U526">
        <f t="shared" si="63"/>
        <v>2016</v>
      </c>
    </row>
    <row r="527" spans="1:21"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57"/>
        <v>100</v>
      </c>
      <c r="P527" s="6">
        <f t="shared" si="58"/>
        <v>1000</v>
      </c>
      <c r="Q527" t="str">
        <f t="shared" si="59"/>
        <v>theater</v>
      </c>
      <c r="R527" t="str">
        <f t="shared" si="60"/>
        <v>plays</v>
      </c>
      <c r="S527" s="11">
        <f t="shared" si="61"/>
        <v>41850</v>
      </c>
      <c r="T527" s="11">
        <f t="shared" si="62"/>
        <v>41895.192604166667</v>
      </c>
      <c r="U527">
        <f t="shared" si="63"/>
        <v>2014</v>
      </c>
    </row>
    <row r="528" spans="1:21"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57"/>
        <v>113.99999999999999</v>
      </c>
      <c r="P528" s="6">
        <f t="shared" si="58"/>
        <v>74.347826086956516</v>
      </c>
      <c r="Q528" t="str">
        <f t="shared" si="59"/>
        <v>theater</v>
      </c>
      <c r="R528" t="str">
        <f t="shared" si="60"/>
        <v>plays</v>
      </c>
      <c r="S528" s="11">
        <f t="shared" si="61"/>
        <v>42192</v>
      </c>
      <c r="T528" s="11">
        <f t="shared" si="62"/>
        <v>42223.499999999993</v>
      </c>
      <c r="U528">
        <f t="shared" si="63"/>
        <v>2015</v>
      </c>
    </row>
    <row r="529" spans="1:21"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57"/>
        <v>100.85</v>
      </c>
      <c r="P529" s="6">
        <f t="shared" si="58"/>
        <v>63.829113924050631</v>
      </c>
      <c r="Q529" t="str">
        <f t="shared" si="59"/>
        <v>theater</v>
      </c>
      <c r="R529" t="str">
        <f t="shared" si="60"/>
        <v>plays</v>
      </c>
      <c r="S529" s="11">
        <f t="shared" si="61"/>
        <v>42752</v>
      </c>
      <c r="T529" s="11">
        <f t="shared" si="62"/>
        <v>42783.461805555555</v>
      </c>
      <c r="U529">
        <f t="shared" si="63"/>
        <v>2017</v>
      </c>
    </row>
    <row r="530" spans="1:21"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57"/>
        <v>115.65217391304347</v>
      </c>
      <c r="P530" s="6">
        <f t="shared" si="58"/>
        <v>44.333333333333336</v>
      </c>
      <c r="Q530" t="str">
        <f t="shared" si="59"/>
        <v>theater</v>
      </c>
      <c r="R530" t="str">
        <f t="shared" si="60"/>
        <v>plays</v>
      </c>
      <c r="S530" s="11">
        <f t="shared" si="61"/>
        <v>42155</v>
      </c>
      <c r="T530" s="11">
        <f t="shared" si="62"/>
        <v>42176.680555555555</v>
      </c>
      <c r="U530">
        <f t="shared" si="63"/>
        <v>2015</v>
      </c>
    </row>
    <row r="531" spans="1:21"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57"/>
        <v>130.41666666666666</v>
      </c>
      <c r="P531" s="6">
        <f t="shared" si="58"/>
        <v>86.944444444444443</v>
      </c>
      <c r="Q531" t="str">
        <f t="shared" si="59"/>
        <v>theater</v>
      </c>
      <c r="R531" t="str">
        <f t="shared" si="60"/>
        <v>plays</v>
      </c>
      <c r="S531" s="11">
        <f t="shared" si="61"/>
        <v>42724</v>
      </c>
      <c r="T531" s="11">
        <f t="shared" si="62"/>
        <v>42745.999999999993</v>
      </c>
      <c r="U531">
        <f t="shared" si="63"/>
        <v>2016</v>
      </c>
    </row>
    <row r="532" spans="1:21"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57"/>
        <v>107.78267254038178</v>
      </c>
      <c r="P532" s="6">
        <f t="shared" si="58"/>
        <v>126.55172413793103</v>
      </c>
      <c r="Q532" t="str">
        <f t="shared" si="59"/>
        <v>theater</v>
      </c>
      <c r="R532" t="str">
        <f t="shared" si="60"/>
        <v>plays</v>
      </c>
      <c r="S532" s="11">
        <f t="shared" si="61"/>
        <v>42157</v>
      </c>
      <c r="T532" s="11">
        <f t="shared" si="62"/>
        <v>42178.874999999993</v>
      </c>
      <c r="U532">
        <f t="shared" si="63"/>
        <v>2015</v>
      </c>
    </row>
    <row r="533" spans="1:21"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57"/>
        <v>100</v>
      </c>
      <c r="P533" s="6">
        <f t="shared" si="58"/>
        <v>129.03225806451613</v>
      </c>
      <c r="Q533" t="str">
        <f t="shared" si="59"/>
        <v>theater</v>
      </c>
      <c r="R533" t="str">
        <f t="shared" si="60"/>
        <v>plays</v>
      </c>
      <c r="S533" s="11">
        <f t="shared" si="61"/>
        <v>42675</v>
      </c>
      <c r="T533" s="11">
        <f t="shared" si="62"/>
        <v>42721.082638888889</v>
      </c>
      <c r="U533">
        <f t="shared" si="63"/>
        <v>2016</v>
      </c>
    </row>
    <row r="534" spans="1:21"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57"/>
        <v>123.25</v>
      </c>
      <c r="P534" s="6">
        <f t="shared" si="58"/>
        <v>71.242774566473983</v>
      </c>
      <c r="Q534" t="str">
        <f t="shared" si="59"/>
        <v>theater</v>
      </c>
      <c r="R534" t="str">
        <f t="shared" si="60"/>
        <v>plays</v>
      </c>
      <c r="S534" s="11">
        <f t="shared" si="61"/>
        <v>42472</v>
      </c>
      <c r="T534" s="11">
        <f t="shared" si="62"/>
        <v>42502.798703703702</v>
      </c>
      <c r="U534">
        <f t="shared" si="63"/>
        <v>2016</v>
      </c>
    </row>
    <row r="535" spans="1:21"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57"/>
        <v>100.2</v>
      </c>
      <c r="P535" s="6">
        <f t="shared" si="58"/>
        <v>117.88235294117646</v>
      </c>
      <c r="Q535" t="str">
        <f t="shared" si="59"/>
        <v>theater</v>
      </c>
      <c r="R535" t="str">
        <f t="shared" si="60"/>
        <v>plays</v>
      </c>
      <c r="S535" s="11">
        <f t="shared" si="61"/>
        <v>42482</v>
      </c>
      <c r="T535" s="11">
        <f t="shared" si="62"/>
        <v>42506.226446759254</v>
      </c>
      <c r="U535">
        <f t="shared" si="63"/>
        <v>2016</v>
      </c>
    </row>
    <row r="536" spans="1:21"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57"/>
        <v>104.66666666666666</v>
      </c>
      <c r="P536" s="6">
        <f t="shared" si="58"/>
        <v>327.08333333333331</v>
      </c>
      <c r="Q536" t="str">
        <f t="shared" si="59"/>
        <v>theater</v>
      </c>
      <c r="R536" t="str">
        <f t="shared" si="60"/>
        <v>plays</v>
      </c>
      <c r="S536" s="11">
        <f t="shared" si="61"/>
        <v>42270</v>
      </c>
      <c r="T536" s="11">
        <f t="shared" si="62"/>
        <v>42309.749999999993</v>
      </c>
      <c r="U536">
        <f t="shared" si="63"/>
        <v>2015</v>
      </c>
    </row>
    <row r="537" spans="1:21"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57"/>
        <v>102.49999999999999</v>
      </c>
      <c r="P537" s="6">
        <f t="shared" si="58"/>
        <v>34.745762711864408</v>
      </c>
      <c r="Q537" t="str">
        <f t="shared" si="59"/>
        <v>theater</v>
      </c>
      <c r="R537" t="str">
        <f t="shared" si="60"/>
        <v>plays</v>
      </c>
      <c r="S537" s="11">
        <f t="shared" si="61"/>
        <v>42711</v>
      </c>
      <c r="T537" s="11">
        <f t="shared" si="62"/>
        <v>42741.336863425917</v>
      </c>
      <c r="U537">
        <f t="shared" si="63"/>
        <v>2016</v>
      </c>
    </row>
    <row r="538" spans="1:21"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57"/>
        <v>118.25757575757576</v>
      </c>
      <c r="P538" s="6">
        <f t="shared" si="58"/>
        <v>100.06410256410257</v>
      </c>
      <c r="Q538" t="str">
        <f t="shared" si="59"/>
        <v>theater</v>
      </c>
      <c r="R538" t="str">
        <f t="shared" si="60"/>
        <v>plays</v>
      </c>
      <c r="S538" s="11">
        <f t="shared" si="61"/>
        <v>42179</v>
      </c>
      <c r="T538" s="11">
        <f t="shared" si="62"/>
        <v>42219.541666666664</v>
      </c>
      <c r="U538">
        <f t="shared" si="63"/>
        <v>2015</v>
      </c>
    </row>
    <row r="539" spans="1:21"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57"/>
        <v>120.5</v>
      </c>
      <c r="P539" s="6">
        <f t="shared" si="58"/>
        <v>40.847457627118644</v>
      </c>
      <c r="Q539" t="str">
        <f t="shared" si="59"/>
        <v>theater</v>
      </c>
      <c r="R539" t="str">
        <f t="shared" si="60"/>
        <v>plays</v>
      </c>
      <c r="S539" s="11">
        <f t="shared" si="61"/>
        <v>42282</v>
      </c>
      <c r="T539" s="11">
        <f t="shared" si="62"/>
        <v>42312.601747685178</v>
      </c>
      <c r="U539">
        <f t="shared" si="63"/>
        <v>2015</v>
      </c>
    </row>
    <row r="540" spans="1:21"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57"/>
        <v>302.42</v>
      </c>
      <c r="P540" s="6">
        <f t="shared" si="58"/>
        <v>252.01666666666668</v>
      </c>
      <c r="Q540" t="str">
        <f t="shared" si="59"/>
        <v>theater</v>
      </c>
      <c r="R540" t="str">
        <f t="shared" si="60"/>
        <v>plays</v>
      </c>
      <c r="S540" s="11">
        <f t="shared" si="61"/>
        <v>42473</v>
      </c>
      <c r="T540" s="11">
        <f t="shared" si="62"/>
        <v>42503.586377314808</v>
      </c>
      <c r="U540">
        <f t="shared" si="63"/>
        <v>2016</v>
      </c>
    </row>
    <row r="541" spans="1:21"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57"/>
        <v>100.64400000000001</v>
      </c>
      <c r="P541" s="6">
        <f t="shared" si="58"/>
        <v>25.161000000000001</v>
      </c>
      <c r="Q541" t="str">
        <f t="shared" si="59"/>
        <v>theater</v>
      </c>
      <c r="R541" t="str">
        <f t="shared" si="60"/>
        <v>plays</v>
      </c>
      <c r="S541" s="11">
        <f t="shared" si="61"/>
        <v>42534</v>
      </c>
      <c r="T541" s="11">
        <f t="shared" si="62"/>
        <v>42555.841516203705</v>
      </c>
      <c r="U541">
        <f t="shared" si="63"/>
        <v>2016</v>
      </c>
    </row>
    <row r="542" spans="1:21"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57"/>
        <v>6.6666666666666671E-3</v>
      </c>
      <c r="P542" s="6">
        <f t="shared" si="58"/>
        <v>1</v>
      </c>
      <c r="Q542" t="str">
        <f t="shared" si="59"/>
        <v>technology</v>
      </c>
      <c r="R542" t="str">
        <f t="shared" si="60"/>
        <v>web</v>
      </c>
      <c r="S542" s="11">
        <f t="shared" si="61"/>
        <v>42009</v>
      </c>
      <c r="T542" s="11">
        <f t="shared" si="62"/>
        <v>42039.608865740738</v>
      </c>
      <c r="U542">
        <f t="shared" si="63"/>
        <v>2015</v>
      </c>
    </row>
    <row r="543" spans="1:21"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57"/>
        <v>0.55555555555555558</v>
      </c>
      <c r="P543" s="6">
        <f t="shared" si="58"/>
        <v>25</v>
      </c>
      <c r="Q543" t="str">
        <f t="shared" si="59"/>
        <v>technology</v>
      </c>
      <c r="R543" t="str">
        <f t="shared" si="60"/>
        <v>web</v>
      </c>
      <c r="S543" s="11">
        <f t="shared" si="61"/>
        <v>42275</v>
      </c>
      <c r="T543" s="11">
        <f t="shared" si="62"/>
        <v>42305.838356481479</v>
      </c>
      <c r="U543">
        <f t="shared" si="63"/>
        <v>2015</v>
      </c>
    </row>
    <row r="544" spans="1:21"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57"/>
        <v>3.9999999999999996E-4</v>
      </c>
      <c r="P544" s="6">
        <f t="shared" si="58"/>
        <v>1</v>
      </c>
      <c r="Q544" t="str">
        <f t="shared" si="59"/>
        <v>technology</v>
      </c>
      <c r="R544" t="str">
        <f t="shared" si="60"/>
        <v>web</v>
      </c>
      <c r="S544" s="11">
        <f t="shared" si="61"/>
        <v>42433</v>
      </c>
      <c r="T544" s="11">
        <f t="shared" si="62"/>
        <v>42493.487453703703</v>
      </c>
      <c r="U544">
        <f t="shared" si="63"/>
        <v>2016</v>
      </c>
    </row>
    <row r="545" spans="1:21"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57"/>
        <v>0.31818181818181818</v>
      </c>
      <c r="P545" s="6">
        <f t="shared" si="58"/>
        <v>35</v>
      </c>
      <c r="Q545" t="str">
        <f t="shared" si="59"/>
        <v>technology</v>
      </c>
      <c r="R545" t="str">
        <f t="shared" si="60"/>
        <v>web</v>
      </c>
      <c r="S545" s="11">
        <f t="shared" si="61"/>
        <v>41913</v>
      </c>
      <c r="T545" s="11">
        <f t="shared" si="62"/>
        <v>41943.88381944444</v>
      </c>
      <c r="U545">
        <f t="shared" si="63"/>
        <v>2014</v>
      </c>
    </row>
    <row r="546" spans="1:21"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57"/>
        <v>1.2</v>
      </c>
      <c r="P546" s="6">
        <f t="shared" si="58"/>
        <v>3</v>
      </c>
      <c r="Q546" t="str">
        <f t="shared" si="59"/>
        <v>technology</v>
      </c>
      <c r="R546" t="str">
        <f t="shared" si="60"/>
        <v>web</v>
      </c>
      <c r="S546" s="11">
        <f t="shared" si="61"/>
        <v>42525</v>
      </c>
      <c r="T546" s="11">
        <f t="shared" si="62"/>
        <v>42555.448611111111</v>
      </c>
      <c r="U546">
        <f t="shared" si="63"/>
        <v>2016</v>
      </c>
    </row>
    <row r="547" spans="1:21"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57"/>
        <v>27.383999999999997</v>
      </c>
      <c r="P547" s="6">
        <f t="shared" si="58"/>
        <v>402.70588235294116</v>
      </c>
      <c r="Q547" t="str">
        <f t="shared" si="59"/>
        <v>technology</v>
      </c>
      <c r="R547" t="str">
        <f t="shared" si="60"/>
        <v>web</v>
      </c>
      <c r="S547" s="11">
        <f t="shared" si="61"/>
        <v>42283</v>
      </c>
      <c r="T547" s="11">
        <f t="shared" si="62"/>
        <v>42323.425798611112</v>
      </c>
      <c r="U547">
        <f t="shared" si="63"/>
        <v>2015</v>
      </c>
    </row>
    <row r="548" spans="1:21"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57"/>
        <v>8.666666666666667E-2</v>
      </c>
      <c r="P548" s="6">
        <f t="shared" si="58"/>
        <v>26</v>
      </c>
      <c r="Q548" t="str">
        <f t="shared" si="59"/>
        <v>technology</v>
      </c>
      <c r="R548" t="str">
        <f t="shared" si="60"/>
        <v>web</v>
      </c>
      <c r="S548" s="11">
        <f t="shared" si="61"/>
        <v>42249</v>
      </c>
      <c r="T548" s="11">
        <f t="shared" si="62"/>
        <v>42294.459664351853</v>
      </c>
      <c r="U548">
        <f t="shared" si="63"/>
        <v>2015</v>
      </c>
    </row>
    <row r="549" spans="1:21"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57"/>
        <v>0</v>
      </c>
      <c r="P549" s="6">
        <f t="shared" si="58"/>
        <v>0</v>
      </c>
      <c r="Q549" t="str">
        <f t="shared" si="59"/>
        <v>technology</v>
      </c>
      <c r="R549" t="str">
        <f t="shared" si="60"/>
        <v>web</v>
      </c>
      <c r="S549" s="11">
        <f t="shared" si="61"/>
        <v>42380</v>
      </c>
      <c r="T549" s="11">
        <f t="shared" si="62"/>
        <v>42410.488009259258</v>
      </c>
      <c r="U549">
        <f t="shared" si="63"/>
        <v>2016</v>
      </c>
    </row>
    <row r="550" spans="1:21"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57"/>
        <v>0.09</v>
      </c>
      <c r="P550" s="6">
        <f t="shared" si="58"/>
        <v>9</v>
      </c>
      <c r="Q550" t="str">
        <f t="shared" si="59"/>
        <v>technology</v>
      </c>
      <c r="R550" t="str">
        <f t="shared" si="60"/>
        <v>web</v>
      </c>
      <c r="S550" s="11">
        <f t="shared" si="61"/>
        <v>42276</v>
      </c>
      <c r="T550" s="11">
        <f t="shared" si="62"/>
        <v>42306.695</v>
      </c>
      <c r="U550">
        <f t="shared" si="63"/>
        <v>2015</v>
      </c>
    </row>
    <row r="551" spans="1:21"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57"/>
        <v>2.7199999999999998</v>
      </c>
      <c r="P551" s="6">
        <f t="shared" si="58"/>
        <v>8.5</v>
      </c>
      <c r="Q551" t="str">
        <f t="shared" si="59"/>
        <v>technology</v>
      </c>
      <c r="R551" t="str">
        <f t="shared" si="60"/>
        <v>web</v>
      </c>
      <c r="S551" s="11">
        <f t="shared" si="61"/>
        <v>42163</v>
      </c>
      <c r="T551" s="11">
        <f t="shared" si="62"/>
        <v>42193.428495370368</v>
      </c>
      <c r="U551">
        <f t="shared" si="63"/>
        <v>2015</v>
      </c>
    </row>
    <row r="552" spans="1:21"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57"/>
        <v>0.70000000000000007</v>
      </c>
      <c r="P552" s="6">
        <f t="shared" si="58"/>
        <v>8.75</v>
      </c>
      <c r="Q552" t="str">
        <f t="shared" si="59"/>
        <v>technology</v>
      </c>
      <c r="R552" t="str">
        <f t="shared" si="60"/>
        <v>web</v>
      </c>
      <c r="S552" s="11">
        <f t="shared" si="61"/>
        <v>42753</v>
      </c>
      <c r="T552" s="11">
        <f t="shared" si="62"/>
        <v>42765.999999999993</v>
      </c>
      <c r="U552">
        <f t="shared" si="63"/>
        <v>2017</v>
      </c>
    </row>
    <row r="553" spans="1:21"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57"/>
        <v>5.0413333333333332</v>
      </c>
      <c r="P553" s="6">
        <f t="shared" si="58"/>
        <v>135.03571428571428</v>
      </c>
      <c r="Q553" t="str">
        <f t="shared" si="59"/>
        <v>technology</v>
      </c>
      <c r="R553" t="str">
        <f t="shared" si="60"/>
        <v>web</v>
      </c>
      <c r="S553" s="11">
        <f t="shared" si="61"/>
        <v>42173</v>
      </c>
      <c r="T553" s="11">
        <f t="shared" si="62"/>
        <v>42217.536805555552</v>
      </c>
      <c r="U553">
        <f t="shared" si="63"/>
        <v>2015</v>
      </c>
    </row>
    <row r="554" spans="1:21"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57"/>
        <v>0</v>
      </c>
      <c r="P554" s="6">
        <f t="shared" si="58"/>
        <v>0</v>
      </c>
      <c r="Q554" t="str">
        <f t="shared" si="59"/>
        <v>technology</v>
      </c>
      <c r="R554" t="str">
        <f t="shared" si="60"/>
        <v>web</v>
      </c>
      <c r="S554" s="11">
        <f t="shared" si="61"/>
        <v>42318</v>
      </c>
      <c r="T554" s="11">
        <f t="shared" si="62"/>
        <v>42378.408518518518</v>
      </c>
      <c r="U554">
        <f t="shared" si="63"/>
        <v>2015</v>
      </c>
    </row>
    <row r="555" spans="1:21"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57"/>
        <v>0.49199999999999999</v>
      </c>
      <c r="P555" s="6">
        <f t="shared" si="58"/>
        <v>20.5</v>
      </c>
      <c r="Q555" t="str">
        <f t="shared" si="59"/>
        <v>technology</v>
      </c>
      <c r="R555" t="str">
        <f t="shared" si="60"/>
        <v>web</v>
      </c>
      <c r="S555" s="11">
        <f t="shared" si="61"/>
        <v>41927</v>
      </c>
      <c r="T555" s="11">
        <f t="shared" si="62"/>
        <v>41957.553136574068</v>
      </c>
      <c r="U555">
        <f t="shared" si="63"/>
        <v>2014</v>
      </c>
    </row>
    <row r="556" spans="1:21"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57"/>
        <v>36.589147286821706</v>
      </c>
      <c r="P556" s="6">
        <f t="shared" si="58"/>
        <v>64.36363636363636</v>
      </c>
      <c r="Q556" t="str">
        <f t="shared" si="59"/>
        <v>technology</v>
      </c>
      <c r="R556" t="str">
        <f t="shared" si="60"/>
        <v>web</v>
      </c>
      <c r="S556" s="11">
        <f t="shared" si="61"/>
        <v>41901</v>
      </c>
      <c r="T556" s="11">
        <f t="shared" si="62"/>
        <v>41931.476527777777</v>
      </c>
      <c r="U556">
        <f t="shared" si="63"/>
        <v>2014</v>
      </c>
    </row>
    <row r="557" spans="1:21"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57"/>
        <v>0</v>
      </c>
      <c r="P557" s="6">
        <f t="shared" si="58"/>
        <v>0</v>
      </c>
      <c r="Q557" t="str">
        <f t="shared" si="59"/>
        <v>technology</v>
      </c>
      <c r="R557" t="str">
        <f t="shared" si="60"/>
        <v>web</v>
      </c>
      <c r="S557" s="11">
        <f t="shared" si="61"/>
        <v>42503</v>
      </c>
      <c r="T557" s="11">
        <f t="shared" si="62"/>
        <v>42533.145173611112</v>
      </c>
      <c r="U557">
        <f t="shared" si="63"/>
        <v>2016</v>
      </c>
    </row>
    <row r="558" spans="1:21"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57"/>
        <v>2.5</v>
      </c>
      <c r="P558" s="6">
        <f t="shared" si="58"/>
        <v>200</v>
      </c>
      <c r="Q558" t="str">
        <f t="shared" si="59"/>
        <v>technology</v>
      </c>
      <c r="R558" t="str">
        <f t="shared" si="60"/>
        <v>web</v>
      </c>
      <c r="S558" s="11">
        <f t="shared" si="61"/>
        <v>42345</v>
      </c>
      <c r="T558" s="11">
        <f t="shared" si="62"/>
        <v>42375.651817129627</v>
      </c>
      <c r="U558">
        <f t="shared" si="63"/>
        <v>2015</v>
      </c>
    </row>
    <row r="559" spans="1:21"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57"/>
        <v>0.91066666666666674</v>
      </c>
      <c r="P559" s="6">
        <f t="shared" si="58"/>
        <v>68.3</v>
      </c>
      <c r="Q559" t="str">
        <f t="shared" si="59"/>
        <v>technology</v>
      </c>
      <c r="R559" t="str">
        <f t="shared" si="60"/>
        <v>web</v>
      </c>
      <c r="S559" s="11">
        <f t="shared" si="61"/>
        <v>42676</v>
      </c>
      <c r="T559" s="11">
        <f t="shared" si="62"/>
        <v>42706.775497685179</v>
      </c>
      <c r="U559">
        <f t="shared" si="63"/>
        <v>2016</v>
      </c>
    </row>
    <row r="560" spans="1:21"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57"/>
        <v>0</v>
      </c>
      <c r="P560" s="6">
        <f t="shared" si="58"/>
        <v>0</v>
      </c>
      <c r="Q560" t="str">
        <f t="shared" si="59"/>
        <v>technology</v>
      </c>
      <c r="R560" t="str">
        <f t="shared" si="60"/>
        <v>web</v>
      </c>
      <c r="S560" s="11">
        <f t="shared" si="61"/>
        <v>42057</v>
      </c>
      <c r="T560" s="11">
        <f t="shared" si="62"/>
        <v>42087.633159722223</v>
      </c>
      <c r="U560">
        <f t="shared" si="63"/>
        <v>2015</v>
      </c>
    </row>
    <row r="561" spans="1:21"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57"/>
        <v>2.0833333333333336E-2</v>
      </c>
      <c r="P561" s="6">
        <f t="shared" si="58"/>
        <v>50</v>
      </c>
      <c r="Q561" t="str">
        <f t="shared" si="59"/>
        <v>technology</v>
      </c>
      <c r="R561" t="str">
        <f t="shared" si="60"/>
        <v>web</v>
      </c>
      <c r="S561" s="11">
        <f t="shared" si="61"/>
        <v>42321</v>
      </c>
      <c r="T561" s="11">
        <f t="shared" si="62"/>
        <v>42351.074768518512</v>
      </c>
      <c r="U561">
        <f t="shared" si="63"/>
        <v>2015</v>
      </c>
    </row>
    <row r="562" spans="1:21"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57"/>
        <v>1.2E-2</v>
      </c>
      <c r="P562" s="6">
        <f t="shared" si="58"/>
        <v>4</v>
      </c>
      <c r="Q562" t="str">
        <f t="shared" si="59"/>
        <v>technology</v>
      </c>
      <c r="R562" t="str">
        <f t="shared" si="60"/>
        <v>web</v>
      </c>
      <c r="S562" s="11">
        <f t="shared" si="61"/>
        <v>41960</v>
      </c>
      <c r="T562" s="11">
        <f t="shared" si="62"/>
        <v>41990.563020833331</v>
      </c>
      <c r="U562">
        <f t="shared" si="63"/>
        <v>2014</v>
      </c>
    </row>
    <row r="563" spans="1:21"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57"/>
        <v>0.36666666666666664</v>
      </c>
      <c r="P563" s="6">
        <f t="shared" si="58"/>
        <v>27.5</v>
      </c>
      <c r="Q563" t="str">
        <f t="shared" si="59"/>
        <v>technology</v>
      </c>
      <c r="R563" t="str">
        <f t="shared" si="60"/>
        <v>web</v>
      </c>
      <c r="S563" s="11">
        <f t="shared" si="61"/>
        <v>42268</v>
      </c>
      <c r="T563" s="11">
        <f t="shared" si="62"/>
        <v>42303.450381944444</v>
      </c>
      <c r="U563">
        <f t="shared" si="63"/>
        <v>2015</v>
      </c>
    </row>
    <row r="564" spans="1:21"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57"/>
        <v>0</v>
      </c>
      <c r="P564" s="6">
        <f t="shared" si="58"/>
        <v>0</v>
      </c>
      <c r="Q564" t="str">
        <f t="shared" si="59"/>
        <v>technology</v>
      </c>
      <c r="R564" t="str">
        <f t="shared" si="60"/>
        <v>web</v>
      </c>
      <c r="S564" s="11">
        <f t="shared" si="61"/>
        <v>42692</v>
      </c>
      <c r="T564" s="11">
        <f t="shared" si="62"/>
        <v>42722.18072916667</v>
      </c>
      <c r="U564">
        <f t="shared" si="63"/>
        <v>2016</v>
      </c>
    </row>
    <row r="565" spans="1:21"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57"/>
        <v>9.0666666666666659E-2</v>
      </c>
      <c r="P565" s="6">
        <f t="shared" si="58"/>
        <v>34</v>
      </c>
      <c r="Q565" t="str">
        <f t="shared" si="59"/>
        <v>technology</v>
      </c>
      <c r="R565" t="str">
        <f t="shared" si="60"/>
        <v>web</v>
      </c>
      <c r="S565" s="11">
        <f t="shared" si="61"/>
        <v>42021</v>
      </c>
      <c r="T565" s="11">
        <f t="shared" si="62"/>
        <v>42051.861655092587</v>
      </c>
      <c r="U565">
        <f t="shared" si="63"/>
        <v>2015</v>
      </c>
    </row>
    <row r="566" spans="1:21"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57"/>
        <v>5.5555555555555558E-3</v>
      </c>
      <c r="P566" s="6">
        <f t="shared" si="58"/>
        <v>1</v>
      </c>
      <c r="Q566" t="str">
        <f t="shared" si="59"/>
        <v>technology</v>
      </c>
      <c r="R566" t="str">
        <f t="shared" si="60"/>
        <v>web</v>
      </c>
      <c r="S566" s="11">
        <f t="shared" si="61"/>
        <v>42411</v>
      </c>
      <c r="T566" s="11">
        <f t="shared" si="62"/>
        <v>42441.734664351847</v>
      </c>
      <c r="U566">
        <f t="shared" si="63"/>
        <v>2016</v>
      </c>
    </row>
    <row r="567" spans="1:21"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57"/>
        <v>0</v>
      </c>
      <c r="P567" s="6">
        <f t="shared" si="58"/>
        <v>0</v>
      </c>
      <c r="Q567" t="str">
        <f t="shared" si="59"/>
        <v>technology</v>
      </c>
      <c r="R567" t="str">
        <f t="shared" si="60"/>
        <v>web</v>
      </c>
      <c r="S567" s="11">
        <f t="shared" si="61"/>
        <v>42165</v>
      </c>
      <c r="T567" s="11">
        <f t="shared" si="62"/>
        <v>42195.576956018522</v>
      </c>
      <c r="U567">
        <f t="shared" si="63"/>
        <v>2015</v>
      </c>
    </row>
    <row r="568" spans="1:21"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57"/>
        <v>0.02</v>
      </c>
      <c r="P568" s="6">
        <f t="shared" si="58"/>
        <v>1</v>
      </c>
      <c r="Q568" t="str">
        <f t="shared" si="59"/>
        <v>technology</v>
      </c>
      <c r="R568" t="str">
        <f t="shared" si="60"/>
        <v>web</v>
      </c>
      <c r="S568" s="11">
        <f t="shared" si="61"/>
        <v>42535</v>
      </c>
      <c r="T568" s="11">
        <f t="shared" si="62"/>
        <v>42565.476076388884</v>
      </c>
      <c r="U568">
        <f t="shared" si="63"/>
        <v>2016</v>
      </c>
    </row>
    <row r="569" spans="1:21"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57"/>
        <v>0</v>
      </c>
      <c r="P569" s="6">
        <f t="shared" si="58"/>
        <v>0</v>
      </c>
      <c r="Q569" t="str">
        <f t="shared" si="59"/>
        <v>technology</v>
      </c>
      <c r="R569" t="str">
        <f t="shared" si="60"/>
        <v>web</v>
      </c>
      <c r="S569" s="11">
        <f t="shared" si="61"/>
        <v>41975</v>
      </c>
      <c r="T569" s="11">
        <f t="shared" si="62"/>
        <v>42005.634189814817</v>
      </c>
      <c r="U569">
        <f t="shared" si="63"/>
        <v>2014</v>
      </c>
    </row>
    <row r="570" spans="1:21"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57"/>
        <v>1</v>
      </c>
      <c r="P570" s="6">
        <f t="shared" si="58"/>
        <v>49</v>
      </c>
      <c r="Q570" t="str">
        <f t="shared" si="59"/>
        <v>technology</v>
      </c>
      <c r="R570" t="str">
        <f t="shared" si="60"/>
        <v>web</v>
      </c>
      <c r="S570" s="11">
        <f t="shared" si="61"/>
        <v>42348</v>
      </c>
      <c r="T570" s="11">
        <f t="shared" si="62"/>
        <v>42385.249999999993</v>
      </c>
      <c r="U570">
        <f t="shared" si="63"/>
        <v>2015</v>
      </c>
    </row>
    <row r="571" spans="1:21"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57"/>
        <v>0.8</v>
      </c>
      <c r="P571" s="6">
        <f t="shared" si="58"/>
        <v>20</v>
      </c>
      <c r="Q571" t="str">
        <f t="shared" si="59"/>
        <v>technology</v>
      </c>
      <c r="R571" t="str">
        <f t="shared" si="60"/>
        <v>web</v>
      </c>
      <c r="S571" s="11">
        <f t="shared" si="61"/>
        <v>42340</v>
      </c>
      <c r="T571" s="11">
        <f t="shared" si="62"/>
        <v>42370.639027777775</v>
      </c>
      <c r="U571">
        <f t="shared" si="63"/>
        <v>2015</v>
      </c>
    </row>
    <row r="572" spans="1:21"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57"/>
        <v>0.16705882352941176</v>
      </c>
      <c r="P572" s="6">
        <f t="shared" si="58"/>
        <v>142</v>
      </c>
      <c r="Q572" t="str">
        <f t="shared" si="59"/>
        <v>technology</v>
      </c>
      <c r="R572" t="str">
        <f t="shared" si="60"/>
        <v>web</v>
      </c>
      <c r="S572" s="11">
        <f t="shared" si="61"/>
        <v>42388</v>
      </c>
      <c r="T572" s="11">
        <f t="shared" si="62"/>
        <v>42418.589918981481</v>
      </c>
      <c r="U572">
        <f t="shared" si="63"/>
        <v>2016</v>
      </c>
    </row>
    <row r="573" spans="1:21"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57"/>
        <v>0.42399999999999999</v>
      </c>
      <c r="P573" s="6">
        <f t="shared" si="58"/>
        <v>53</v>
      </c>
      <c r="Q573" t="str">
        <f t="shared" si="59"/>
        <v>technology</v>
      </c>
      <c r="R573" t="str">
        <f t="shared" si="60"/>
        <v>web</v>
      </c>
      <c r="S573" s="11">
        <f t="shared" si="61"/>
        <v>42192</v>
      </c>
      <c r="T573" s="11">
        <f t="shared" si="62"/>
        <v>42211.957638888889</v>
      </c>
      <c r="U573">
        <f t="shared" si="63"/>
        <v>2015</v>
      </c>
    </row>
    <row r="574" spans="1:21"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57"/>
        <v>0</v>
      </c>
      <c r="P574" s="6">
        <f t="shared" si="58"/>
        <v>0</v>
      </c>
      <c r="Q574" t="str">
        <f t="shared" si="59"/>
        <v>technology</v>
      </c>
      <c r="R574" t="str">
        <f t="shared" si="60"/>
        <v>web</v>
      </c>
      <c r="S574" s="11">
        <f t="shared" si="61"/>
        <v>42282</v>
      </c>
      <c r="T574" s="11">
        <f t="shared" si="62"/>
        <v>42312.549629629626</v>
      </c>
      <c r="U574">
        <f t="shared" si="63"/>
        <v>2015</v>
      </c>
    </row>
    <row r="575" spans="1:21"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57"/>
        <v>0.38925389253892539</v>
      </c>
      <c r="P575" s="6">
        <f t="shared" si="58"/>
        <v>38.444444444444443</v>
      </c>
      <c r="Q575" t="str">
        <f t="shared" si="59"/>
        <v>technology</v>
      </c>
      <c r="R575" t="str">
        <f t="shared" si="60"/>
        <v>web</v>
      </c>
      <c r="S575" s="11">
        <f t="shared" si="61"/>
        <v>41962</v>
      </c>
      <c r="T575" s="11">
        <f t="shared" si="62"/>
        <v>42021.841666666667</v>
      </c>
      <c r="U575">
        <f t="shared" si="63"/>
        <v>2014</v>
      </c>
    </row>
    <row r="576" spans="1:21"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57"/>
        <v>0.7155635062611807</v>
      </c>
      <c r="P576" s="6">
        <f t="shared" si="58"/>
        <v>20</v>
      </c>
      <c r="Q576" t="str">
        <f t="shared" si="59"/>
        <v>technology</v>
      </c>
      <c r="R576" t="str">
        <f t="shared" si="60"/>
        <v>web</v>
      </c>
      <c r="S576" s="11">
        <f t="shared" si="61"/>
        <v>42632</v>
      </c>
      <c r="T576" s="11">
        <f t="shared" si="62"/>
        <v>42662.235034722216</v>
      </c>
      <c r="U576">
        <f t="shared" si="63"/>
        <v>2016</v>
      </c>
    </row>
    <row r="577" spans="1:21"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57"/>
        <v>0.43166666666666664</v>
      </c>
      <c r="P577" s="6">
        <f t="shared" si="58"/>
        <v>64.75</v>
      </c>
      <c r="Q577" t="str">
        <f t="shared" si="59"/>
        <v>technology</v>
      </c>
      <c r="R577" t="str">
        <f t="shared" si="60"/>
        <v>web</v>
      </c>
      <c r="S577" s="11">
        <f t="shared" si="61"/>
        <v>42138</v>
      </c>
      <c r="T577" s="11">
        <f t="shared" si="62"/>
        <v>42168.484293981477</v>
      </c>
      <c r="U577">
        <f t="shared" si="63"/>
        <v>2015</v>
      </c>
    </row>
    <row r="578" spans="1:21"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57"/>
        <v>1.25E-3</v>
      </c>
      <c r="P578" s="6">
        <f t="shared" si="58"/>
        <v>1</v>
      </c>
      <c r="Q578" t="str">
        <f t="shared" si="59"/>
        <v>technology</v>
      </c>
      <c r="R578" t="str">
        <f t="shared" si="60"/>
        <v>web</v>
      </c>
      <c r="S578" s="11">
        <f t="shared" si="61"/>
        <v>42031</v>
      </c>
      <c r="T578" s="11">
        <f t="shared" si="62"/>
        <v>42091.221666666665</v>
      </c>
      <c r="U578">
        <f t="shared" si="63"/>
        <v>2015</v>
      </c>
    </row>
    <row r="579" spans="1:21"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64">E579/D579*100</f>
        <v>0.2</v>
      </c>
      <c r="P579" s="6">
        <f t="shared" ref="P579:P642" si="65">IF(E579=0,0,E579/L579)</f>
        <v>10</v>
      </c>
      <c r="Q579" t="str">
        <f t="shared" ref="Q579:Q642" si="66">LEFT(N579,LEN(N579)-(LEN(N579)-SEARCH("/",N579))-1)</f>
        <v>technology</v>
      </c>
      <c r="R579" t="str">
        <f t="shared" ref="R579:R642" si="67">RIGHT(N579,(LEN(N579)-SEARCH("/",N579)))</f>
        <v>web</v>
      </c>
      <c r="S579" s="11">
        <f t="shared" ref="S579:S642" si="68">VALUE(TEXT(CONCATENATE(YEAR(((J579/60)/60/24)+DATE(1970,1,1)+(-5/24)),"/",MONTH(((J579/60)/60/24)+DATE(1970,1,1)+(-5/24)),"/",DAY(((J579/60)/60/24)+DATE(1970,1,1)+(-5/24))),"YYYY/MM/DD"))</f>
        <v>42450</v>
      </c>
      <c r="T579" s="11">
        <f t="shared" ref="T579:T642" si="69">((I579/60)/60/24)+DATE(1970,1,1)+(-5/24)</f>
        <v>42510.380810185183</v>
      </c>
      <c r="U579">
        <f t="shared" ref="U579:U642" si="70">YEAR(((J579/60)/60/24)+DATE(1970,1,1)+(-5/24))</f>
        <v>2016</v>
      </c>
    </row>
    <row r="580" spans="1:21"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64"/>
        <v>1.12E-2</v>
      </c>
      <c r="P580" s="6">
        <f t="shared" si="65"/>
        <v>2</v>
      </c>
      <c r="Q580" t="str">
        <f t="shared" si="66"/>
        <v>technology</v>
      </c>
      <c r="R580" t="str">
        <f t="shared" si="67"/>
        <v>web</v>
      </c>
      <c r="S580" s="11">
        <f t="shared" si="68"/>
        <v>42230</v>
      </c>
      <c r="T580" s="11">
        <f t="shared" si="69"/>
        <v>42254.370289351849</v>
      </c>
      <c r="U580">
        <f t="shared" si="70"/>
        <v>2015</v>
      </c>
    </row>
    <row r="581" spans="1:21"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64"/>
        <v>1.4583333333333333</v>
      </c>
      <c r="P581" s="6">
        <f t="shared" si="65"/>
        <v>35</v>
      </c>
      <c r="Q581" t="str">
        <f t="shared" si="66"/>
        <v>technology</v>
      </c>
      <c r="R581" t="str">
        <f t="shared" si="67"/>
        <v>web</v>
      </c>
      <c r="S581" s="11">
        <f t="shared" si="68"/>
        <v>41968</v>
      </c>
      <c r="T581" s="11">
        <f t="shared" si="69"/>
        <v>41998.643784722219</v>
      </c>
      <c r="U581">
        <f t="shared" si="70"/>
        <v>2014</v>
      </c>
    </row>
    <row r="582" spans="1:21"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64"/>
        <v>3.3333333333333333E-2</v>
      </c>
      <c r="P582" s="6">
        <f t="shared" si="65"/>
        <v>1</v>
      </c>
      <c r="Q582" t="str">
        <f t="shared" si="66"/>
        <v>technology</v>
      </c>
      <c r="R582" t="str">
        <f t="shared" si="67"/>
        <v>web</v>
      </c>
      <c r="S582" s="11">
        <f t="shared" si="68"/>
        <v>42605</v>
      </c>
      <c r="T582" s="11">
        <f t="shared" si="69"/>
        <v>42635.699849537035</v>
      </c>
      <c r="U582">
        <f t="shared" si="70"/>
        <v>2016</v>
      </c>
    </row>
    <row r="583" spans="1:21"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64"/>
        <v>0</v>
      </c>
      <c r="P583" s="6">
        <f t="shared" si="65"/>
        <v>0</v>
      </c>
      <c r="Q583" t="str">
        <f t="shared" si="66"/>
        <v>technology</v>
      </c>
      <c r="R583" t="str">
        <f t="shared" si="67"/>
        <v>web</v>
      </c>
      <c r="S583" s="11">
        <f t="shared" si="68"/>
        <v>42187</v>
      </c>
      <c r="T583" s="11">
        <f t="shared" si="69"/>
        <v>42217.804444444446</v>
      </c>
      <c r="U583">
        <f t="shared" si="70"/>
        <v>2015</v>
      </c>
    </row>
    <row r="584" spans="1:21"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64"/>
        <v>0</v>
      </c>
      <c r="P584" s="6">
        <f t="shared" si="65"/>
        <v>0</v>
      </c>
      <c r="Q584" t="str">
        <f t="shared" si="66"/>
        <v>technology</v>
      </c>
      <c r="R584" t="str">
        <f t="shared" si="67"/>
        <v>web</v>
      </c>
      <c r="S584" s="11">
        <f t="shared" si="68"/>
        <v>42055</v>
      </c>
      <c r="T584" s="11">
        <f t="shared" si="69"/>
        <v>42078.541666666664</v>
      </c>
      <c r="U584">
        <f t="shared" si="70"/>
        <v>2015</v>
      </c>
    </row>
    <row r="585" spans="1:21"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64"/>
        <v>1.1111111111111112E-2</v>
      </c>
      <c r="P585" s="6">
        <f t="shared" si="65"/>
        <v>1</v>
      </c>
      <c r="Q585" t="str">
        <f t="shared" si="66"/>
        <v>technology</v>
      </c>
      <c r="R585" t="str">
        <f t="shared" si="67"/>
        <v>web</v>
      </c>
      <c r="S585" s="11">
        <f t="shared" si="68"/>
        <v>42052</v>
      </c>
      <c r="T585" s="11">
        <f t="shared" si="69"/>
        <v>42082.688506944447</v>
      </c>
      <c r="U585">
        <f t="shared" si="70"/>
        <v>2015</v>
      </c>
    </row>
    <row r="586" spans="1:21"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64"/>
        <v>1</v>
      </c>
      <c r="P586" s="6">
        <f t="shared" si="65"/>
        <v>5</v>
      </c>
      <c r="Q586" t="str">
        <f t="shared" si="66"/>
        <v>technology</v>
      </c>
      <c r="R586" t="str">
        <f t="shared" si="67"/>
        <v>web</v>
      </c>
      <c r="S586" s="11">
        <f t="shared" si="68"/>
        <v>42049</v>
      </c>
      <c r="T586" s="11">
        <f t="shared" si="69"/>
        <v>42079.466620370367</v>
      </c>
      <c r="U586">
        <f t="shared" si="70"/>
        <v>2015</v>
      </c>
    </row>
    <row r="587" spans="1:21"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64"/>
        <v>0</v>
      </c>
      <c r="P587" s="6">
        <f t="shared" si="65"/>
        <v>0</v>
      </c>
      <c r="Q587" t="str">
        <f t="shared" si="66"/>
        <v>technology</v>
      </c>
      <c r="R587" t="str">
        <f t="shared" si="67"/>
        <v>web</v>
      </c>
      <c r="S587" s="11">
        <f t="shared" si="68"/>
        <v>42283</v>
      </c>
      <c r="T587" s="11">
        <f t="shared" si="69"/>
        <v>42338.791666666664</v>
      </c>
      <c r="U587">
        <f t="shared" si="70"/>
        <v>2015</v>
      </c>
    </row>
    <row r="588" spans="1:21"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64"/>
        <v>0.55999999999999994</v>
      </c>
      <c r="P588" s="6">
        <f t="shared" si="65"/>
        <v>14</v>
      </c>
      <c r="Q588" t="str">
        <f t="shared" si="66"/>
        <v>technology</v>
      </c>
      <c r="R588" t="str">
        <f t="shared" si="67"/>
        <v>web</v>
      </c>
      <c r="S588" s="11">
        <f t="shared" si="68"/>
        <v>42020</v>
      </c>
      <c r="T588" s="11">
        <f t="shared" si="69"/>
        <v>42050.645914351851</v>
      </c>
      <c r="U588">
        <f t="shared" si="70"/>
        <v>2015</v>
      </c>
    </row>
    <row r="589" spans="1:21"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64"/>
        <v>9.0833333333333339</v>
      </c>
      <c r="P589" s="6">
        <f t="shared" si="65"/>
        <v>389.28571428571428</v>
      </c>
      <c r="Q589" t="str">
        <f t="shared" si="66"/>
        <v>technology</v>
      </c>
      <c r="R589" t="str">
        <f t="shared" si="67"/>
        <v>web</v>
      </c>
      <c r="S589" s="11">
        <f t="shared" si="68"/>
        <v>42080</v>
      </c>
      <c r="T589" s="11">
        <f t="shared" si="69"/>
        <v>42110.548993055556</v>
      </c>
      <c r="U589">
        <f t="shared" si="70"/>
        <v>2015</v>
      </c>
    </row>
    <row r="590" spans="1:21"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64"/>
        <v>3.3444444444444441</v>
      </c>
      <c r="P590" s="6">
        <f t="shared" si="65"/>
        <v>150.5</v>
      </c>
      <c r="Q590" t="str">
        <f t="shared" si="66"/>
        <v>technology</v>
      </c>
      <c r="R590" t="str">
        <f t="shared" si="67"/>
        <v>web</v>
      </c>
      <c r="S590" s="11">
        <f t="shared" si="68"/>
        <v>42631</v>
      </c>
      <c r="T590" s="11">
        <f t="shared" si="69"/>
        <v>42691.602847222217</v>
      </c>
      <c r="U590">
        <f t="shared" si="70"/>
        <v>2016</v>
      </c>
    </row>
    <row r="591" spans="1:21"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64"/>
        <v>1.3333333333333334E-2</v>
      </c>
      <c r="P591" s="6">
        <f t="shared" si="65"/>
        <v>1</v>
      </c>
      <c r="Q591" t="str">
        <f t="shared" si="66"/>
        <v>technology</v>
      </c>
      <c r="R591" t="str">
        <f t="shared" si="67"/>
        <v>web</v>
      </c>
      <c r="S591" s="11">
        <f t="shared" si="68"/>
        <v>42178</v>
      </c>
      <c r="T591" s="11">
        <f t="shared" si="69"/>
        <v>42193.406238425923</v>
      </c>
      <c r="U591">
        <f t="shared" si="70"/>
        <v>2015</v>
      </c>
    </row>
    <row r="592" spans="1:21"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64"/>
        <v>4.46</v>
      </c>
      <c r="P592" s="6">
        <f t="shared" si="65"/>
        <v>24.777777777777779</v>
      </c>
      <c r="Q592" t="str">
        <f t="shared" si="66"/>
        <v>technology</v>
      </c>
      <c r="R592" t="str">
        <f t="shared" si="67"/>
        <v>web</v>
      </c>
      <c r="S592" s="11">
        <f t="shared" si="68"/>
        <v>42377</v>
      </c>
      <c r="T592" s="11">
        <f t="shared" si="69"/>
        <v>42408.334027777775</v>
      </c>
      <c r="U592">
        <f t="shared" si="70"/>
        <v>2016</v>
      </c>
    </row>
    <row r="593" spans="1:21"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64"/>
        <v>6.0999999999999999E-2</v>
      </c>
      <c r="P593" s="6">
        <f t="shared" si="65"/>
        <v>30.5</v>
      </c>
      <c r="Q593" t="str">
        <f t="shared" si="66"/>
        <v>technology</v>
      </c>
      <c r="R593" t="str">
        <f t="shared" si="67"/>
        <v>web</v>
      </c>
      <c r="S593" s="11">
        <f t="shared" si="68"/>
        <v>42177</v>
      </c>
      <c r="T593" s="11">
        <f t="shared" si="69"/>
        <v>42207.334837962961</v>
      </c>
      <c r="U593">
        <f t="shared" si="70"/>
        <v>2015</v>
      </c>
    </row>
    <row r="594" spans="1:21"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64"/>
        <v>3.3333333333333335</v>
      </c>
      <c r="P594" s="6">
        <f t="shared" si="65"/>
        <v>250</v>
      </c>
      <c r="Q594" t="str">
        <f t="shared" si="66"/>
        <v>technology</v>
      </c>
      <c r="R594" t="str">
        <f t="shared" si="67"/>
        <v>web</v>
      </c>
      <c r="S594" s="11">
        <f t="shared" si="68"/>
        <v>41946</v>
      </c>
      <c r="T594" s="11">
        <f t="shared" si="69"/>
        <v>41976.023842592585</v>
      </c>
      <c r="U594">
        <f t="shared" si="70"/>
        <v>2014</v>
      </c>
    </row>
    <row r="595" spans="1:21"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64"/>
        <v>23</v>
      </c>
      <c r="P595" s="6">
        <f t="shared" si="65"/>
        <v>16.428571428571427</v>
      </c>
      <c r="Q595" t="str">
        <f t="shared" si="66"/>
        <v>technology</v>
      </c>
      <c r="R595" t="str">
        <f t="shared" si="67"/>
        <v>web</v>
      </c>
      <c r="S595" s="11">
        <f t="shared" si="68"/>
        <v>42070</v>
      </c>
      <c r="T595" s="11">
        <f t="shared" si="69"/>
        <v>42100.427604166667</v>
      </c>
      <c r="U595">
        <f t="shared" si="70"/>
        <v>2015</v>
      </c>
    </row>
    <row r="596" spans="1:21"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64"/>
        <v>0.104</v>
      </c>
      <c r="P596" s="6">
        <f t="shared" si="65"/>
        <v>13</v>
      </c>
      <c r="Q596" t="str">
        <f t="shared" si="66"/>
        <v>technology</v>
      </c>
      <c r="R596" t="str">
        <f t="shared" si="67"/>
        <v>web</v>
      </c>
      <c r="S596" s="11">
        <f t="shared" si="68"/>
        <v>42446</v>
      </c>
      <c r="T596" s="11">
        <f t="shared" si="69"/>
        <v>42476.571828703702</v>
      </c>
      <c r="U596">
        <f t="shared" si="70"/>
        <v>2016</v>
      </c>
    </row>
    <row r="597" spans="1:21"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64"/>
        <v>0.42599999999999999</v>
      </c>
      <c r="P597" s="6">
        <f t="shared" si="65"/>
        <v>53.25</v>
      </c>
      <c r="Q597" t="str">
        <f t="shared" si="66"/>
        <v>technology</v>
      </c>
      <c r="R597" t="str">
        <f t="shared" si="67"/>
        <v>web</v>
      </c>
      <c r="S597" s="11">
        <f t="shared" si="68"/>
        <v>42082</v>
      </c>
      <c r="T597" s="11">
        <f t="shared" si="69"/>
        <v>42127.861550925918</v>
      </c>
      <c r="U597">
        <f t="shared" si="70"/>
        <v>2015</v>
      </c>
    </row>
    <row r="598" spans="1:21"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64"/>
        <v>0.03</v>
      </c>
      <c r="P598" s="6">
        <f t="shared" si="65"/>
        <v>3</v>
      </c>
      <c r="Q598" t="str">
        <f t="shared" si="66"/>
        <v>technology</v>
      </c>
      <c r="R598" t="str">
        <f t="shared" si="67"/>
        <v>web</v>
      </c>
      <c r="S598" s="11">
        <f t="shared" si="68"/>
        <v>42646</v>
      </c>
      <c r="T598" s="11">
        <f t="shared" si="69"/>
        <v>42676.688564814809</v>
      </c>
      <c r="U598">
        <f t="shared" si="70"/>
        <v>2016</v>
      </c>
    </row>
    <row r="599" spans="1:21"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64"/>
        <v>0.26666666666666666</v>
      </c>
      <c r="P599" s="6">
        <f t="shared" si="65"/>
        <v>10</v>
      </c>
      <c r="Q599" t="str">
        <f t="shared" si="66"/>
        <v>technology</v>
      </c>
      <c r="R599" t="str">
        <f t="shared" si="67"/>
        <v>web</v>
      </c>
      <c r="S599" s="11">
        <f t="shared" si="68"/>
        <v>42545</v>
      </c>
      <c r="T599" s="11">
        <f t="shared" si="69"/>
        <v>42582.458333333336</v>
      </c>
      <c r="U599">
        <f t="shared" si="70"/>
        <v>2016</v>
      </c>
    </row>
    <row r="600" spans="1:21"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64"/>
        <v>34</v>
      </c>
      <c r="P600" s="6">
        <f t="shared" si="65"/>
        <v>121.42857142857143</v>
      </c>
      <c r="Q600" t="str">
        <f t="shared" si="66"/>
        <v>technology</v>
      </c>
      <c r="R600" t="str">
        <f t="shared" si="67"/>
        <v>web</v>
      </c>
      <c r="S600" s="11">
        <f t="shared" si="68"/>
        <v>41947</v>
      </c>
      <c r="T600" s="11">
        <f t="shared" si="69"/>
        <v>41977.793761574074</v>
      </c>
      <c r="U600">
        <f t="shared" si="70"/>
        <v>2014</v>
      </c>
    </row>
    <row r="601" spans="1:21"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64"/>
        <v>6.2E-2</v>
      </c>
      <c r="P601" s="6">
        <f t="shared" si="65"/>
        <v>15.5</v>
      </c>
      <c r="Q601" t="str">
        <f t="shared" si="66"/>
        <v>technology</v>
      </c>
      <c r="R601" t="str">
        <f t="shared" si="67"/>
        <v>web</v>
      </c>
      <c r="S601" s="11">
        <f t="shared" si="68"/>
        <v>42047</v>
      </c>
      <c r="T601" s="11">
        <f t="shared" si="69"/>
        <v>42071.427777777775</v>
      </c>
      <c r="U601">
        <f t="shared" si="70"/>
        <v>2015</v>
      </c>
    </row>
    <row r="602" spans="1:21"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64"/>
        <v>2</v>
      </c>
      <c r="P602" s="6">
        <f t="shared" si="65"/>
        <v>100</v>
      </c>
      <c r="Q602" t="str">
        <f t="shared" si="66"/>
        <v>technology</v>
      </c>
      <c r="R602" t="str">
        <f t="shared" si="67"/>
        <v>web</v>
      </c>
      <c r="S602" s="11">
        <f t="shared" si="68"/>
        <v>42073</v>
      </c>
      <c r="T602" s="11">
        <f t="shared" si="69"/>
        <v>42133.589837962958</v>
      </c>
      <c r="U602">
        <f t="shared" si="70"/>
        <v>2015</v>
      </c>
    </row>
    <row r="603" spans="1:21"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64"/>
        <v>1.4000000000000001</v>
      </c>
      <c r="P603" s="6">
        <f t="shared" si="65"/>
        <v>23.333333333333332</v>
      </c>
      <c r="Q603" t="str">
        <f t="shared" si="66"/>
        <v>technology</v>
      </c>
      <c r="R603" t="str">
        <f t="shared" si="67"/>
        <v>web</v>
      </c>
      <c r="S603" s="11">
        <f t="shared" si="68"/>
        <v>41969</v>
      </c>
      <c r="T603" s="11">
        <f t="shared" si="69"/>
        <v>41999.64975694444</v>
      </c>
      <c r="U603">
        <f t="shared" si="70"/>
        <v>2014</v>
      </c>
    </row>
    <row r="604" spans="1:21"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64"/>
        <v>0</v>
      </c>
      <c r="P604" s="6">
        <f t="shared" si="65"/>
        <v>0</v>
      </c>
      <c r="Q604" t="str">
        <f t="shared" si="66"/>
        <v>technology</v>
      </c>
      <c r="R604" t="str">
        <f t="shared" si="67"/>
        <v>web</v>
      </c>
      <c r="S604" s="11">
        <f t="shared" si="68"/>
        <v>42143</v>
      </c>
      <c r="T604" s="11">
        <f t="shared" si="69"/>
        <v>42173.585821759254</v>
      </c>
      <c r="U604">
        <f t="shared" si="70"/>
        <v>2015</v>
      </c>
    </row>
    <row r="605" spans="1:21"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64"/>
        <v>3.9334666666666664</v>
      </c>
      <c r="P605" s="6">
        <f t="shared" si="65"/>
        <v>45.386153846153846</v>
      </c>
      <c r="Q605" t="str">
        <f t="shared" si="66"/>
        <v>technology</v>
      </c>
      <c r="R605" t="str">
        <f t="shared" si="67"/>
        <v>web</v>
      </c>
      <c r="S605" s="11">
        <f t="shared" si="68"/>
        <v>41835</v>
      </c>
      <c r="T605" s="11">
        <f t="shared" si="69"/>
        <v>41865.430821759255</v>
      </c>
      <c r="U605">
        <f t="shared" si="70"/>
        <v>2014</v>
      </c>
    </row>
    <row r="606" spans="1:21"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64"/>
        <v>0</v>
      </c>
      <c r="P606" s="6">
        <f t="shared" si="65"/>
        <v>0</v>
      </c>
      <c r="Q606" t="str">
        <f t="shared" si="66"/>
        <v>technology</v>
      </c>
      <c r="R606" t="str">
        <f t="shared" si="67"/>
        <v>web</v>
      </c>
      <c r="S606" s="11">
        <f t="shared" si="68"/>
        <v>41848</v>
      </c>
      <c r="T606" s="11">
        <f t="shared" si="69"/>
        <v>41878.827037037037</v>
      </c>
      <c r="U606">
        <f t="shared" si="70"/>
        <v>2014</v>
      </c>
    </row>
    <row r="607" spans="1:21"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64"/>
        <v>2.62</v>
      </c>
      <c r="P607" s="6">
        <f t="shared" si="65"/>
        <v>16.375</v>
      </c>
      <c r="Q607" t="str">
        <f t="shared" si="66"/>
        <v>technology</v>
      </c>
      <c r="R607" t="str">
        <f t="shared" si="67"/>
        <v>web</v>
      </c>
      <c r="S607" s="11">
        <f t="shared" si="68"/>
        <v>42194</v>
      </c>
      <c r="T607" s="11">
        <f t="shared" si="69"/>
        <v>42239.14939814814</v>
      </c>
      <c r="U607">
        <f t="shared" si="70"/>
        <v>2015</v>
      </c>
    </row>
    <row r="608" spans="1:21"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64"/>
        <v>0.2</v>
      </c>
      <c r="P608" s="6">
        <f t="shared" si="65"/>
        <v>10</v>
      </c>
      <c r="Q608" t="str">
        <f t="shared" si="66"/>
        <v>technology</v>
      </c>
      <c r="R608" t="str">
        <f t="shared" si="67"/>
        <v>web</v>
      </c>
      <c r="S608" s="11">
        <f t="shared" si="68"/>
        <v>42102</v>
      </c>
      <c r="T608" s="11">
        <f t="shared" si="69"/>
        <v>42148.416666666664</v>
      </c>
      <c r="U608">
        <f t="shared" si="70"/>
        <v>2015</v>
      </c>
    </row>
    <row r="609" spans="1:21"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64"/>
        <v>0</v>
      </c>
      <c r="P609" s="6">
        <f t="shared" si="65"/>
        <v>0</v>
      </c>
      <c r="Q609" t="str">
        <f t="shared" si="66"/>
        <v>technology</v>
      </c>
      <c r="R609" t="str">
        <f t="shared" si="67"/>
        <v>web</v>
      </c>
      <c r="S609" s="11">
        <f t="shared" si="68"/>
        <v>42300</v>
      </c>
      <c r="T609" s="11">
        <f t="shared" si="69"/>
        <v>42330.65898148148</v>
      </c>
      <c r="U609">
        <f t="shared" si="70"/>
        <v>2015</v>
      </c>
    </row>
    <row r="610" spans="1:21"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64"/>
        <v>0.97400000000000009</v>
      </c>
      <c r="P610" s="6">
        <f t="shared" si="65"/>
        <v>292.2</v>
      </c>
      <c r="Q610" t="str">
        <f t="shared" si="66"/>
        <v>technology</v>
      </c>
      <c r="R610" t="str">
        <f t="shared" si="67"/>
        <v>web</v>
      </c>
      <c r="S610" s="11">
        <f t="shared" si="68"/>
        <v>42140</v>
      </c>
      <c r="T610" s="11">
        <f t="shared" si="69"/>
        <v>42170.712731481479</v>
      </c>
      <c r="U610">
        <f t="shared" si="70"/>
        <v>2015</v>
      </c>
    </row>
    <row r="611" spans="1:21"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64"/>
        <v>0.64102564102564097</v>
      </c>
      <c r="P611" s="6">
        <f t="shared" si="65"/>
        <v>5</v>
      </c>
      <c r="Q611" t="str">
        <f t="shared" si="66"/>
        <v>technology</v>
      </c>
      <c r="R611" t="str">
        <f t="shared" si="67"/>
        <v>web</v>
      </c>
      <c r="S611" s="11">
        <f t="shared" si="68"/>
        <v>42306</v>
      </c>
      <c r="T611" s="11">
        <f t="shared" si="69"/>
        <v>42336.867407407401</v>
      </c>
      <c r="U611">
        <f t="shared" si="70"/>
        <v>2015</v>
      </c>
    </row>
    <row r="612" spans="1:21"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64"/>
        <v>0</v>
      </c>
      <c r="P612" s="6">
        <f t="shared" si="65"/>
        <v>0</v>
      </c>
      <c r="Q612" t="str">
        <f t="shared" si="66"/>
        <v>technology</v>
      </c>
      <c r="R612" t="str">
        <f t="shared" si="67"/>
        <v>web</v>
      </c>
      <c r="S612" s="11">
        <f t="shared" si="68"/>
        <v>42086</v>
      </c>
      <c r="T612" s="11">
        <f t="shared" si="69"/>
        <v>42116.622523148144</v>
      </c>
      <c r="U612">
        <f t="shared" si="70"/>
        <v>2015</v>
      </c>
    </row>
    <row r="613" spans="1:21"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64"/>
        <v>0</v>
      </c>
      <c r="P613" s="6">
        <f t="shared" si="65"/>
        <v>0</v>
      </c>
      <c r="Q613" t="str">
        <f t="shared" si="66"/>
        <v>technology</v>
      </c>
      <c r="R613" t="str">
        <f t="shared" si="67"/>
        <v>web</v>
      </c>
      <c r="S613" s="11">
        <f t="shared" si="68"/>
        <v>42328</v>
      </c>
      <c r="T613" s="11">
        <f t="shared" si="69"/>
        <v>42388.352280092593</v>
      </c>
      <c r="U613">
        <f t="shared" si="70"/>
        <v>2015</v>
      </c>
    </row>
    <row r="614" spans="1:21"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64"/>
        <v>0</v>
      </c>
      <c r="P614" s="6">
        <f t="shared" si="65"/>
        <v>0</v>
      </c>
      <c r="Q614" t="str">
        <f t="shared" si="66"/>
        <v>technology</v>
      </c>
      <c r="R614" t="str">
        <f t="shared" si="67"/>
        <v>web</v>
      </c>
      <c r="S614" s="11">
        <f t="shared" si="68"/>
        <v>42584</v>
      </c>
      <c r="T614" s="11">
        <f t="shared" si="69"/>
        <v>42614.823449074065</v>
      </c>
      <c r="U614">
        <f t="shared" si="70"/>
        <v>2016</v>
      </c>
    </row>
    <row r="615" spans="1:21"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64"/>
        <v>21.363333333333333</v>
      </c>
      <c r="P615" s="6">
        <f t="shared" si="65"/>
        <v>105.93388429752066</v>
      </c>
      <c r="Q615" t="str">
        <f t="shared" si="66"/>
        <v>technology</v>
      </c>
      <c r="R615" t="str">
        <f t="shared" si="67"/>
        <v>web</v>
      </c>
      <c r="S615" s="11">
        <f t="shared" si="68"/>
        <v>42247</v>
      </c>
      <c r="T615" s="11">
        <f t="shared" si="69"/>
        <v>42277.999305555553</v>
      </c>
      <c r="U615">
        <f t="shared" si="70"/>
        <v>2015</v>
      </c>
    </row>
    <row r="616" spans="1:21"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64"/>
        <v>0</v>
      </c>
      <c r="P616" s="6">
        <f t="shared" si="65"/>
        <v>0</v>
      </c>
      <c r="Q616" t="str">
        <f t="shared" si="66"/>
        <v>technology</v>
      </c>
      <c r="R616" t="str">
        <f t="shared" si="67"/>
        <v>web</v>
      </c>
      <c r="S616" s="11">
        <f t="shared" si="68"/>
        <v>42514</v>
      </c>
      <c r="T616" s="11">
        <f t="shared" si="69"/>
        <v>42544.853472222218</v>
      </c>
      <c r="U616">
        <f t="shared" si="70"/>
        <v>2016</v>
      </c>
    </row>
    <row r="617" spans="1:21"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64"/>
        <v>0</v>
      </c>
      <c r="P617" s="6">
        <f t="shared" si="65"/>
        <v>0</v>
      </c>
      <c r="Q617" t="str">
        <f t="shared" si="66"/>
        <v>technology</v>
      </c>
      <c r="R617" t="str">
        <f t="shared" si="67"/>
        <v>web</v>
      </c>
      <c r="S617" s="11">
        <f t="shared" si="68"/>
        <v>42241</v>
      </c>
      <c r="T617" s="11">
        <f t="shared" si="69"/>
        <v>42271.913877314808</v>
      </c>
      <c r="U617">
        <f t="shared" si="70"/>
        <v>2015</v>
      </c>
    </row>
    <row r="618" spans="1:21"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64"/>
        <v>0</v>
      </c>
      <c r="P618" s="6">
        <f t="shared" si="65"/>
        <v>0</v>
      </c>
      <c r="Q618" t="str">
        <f t="shared" si="66"/>
        <v>technology</v>
      </c>
      <c r="R618" t="str">
        <f t="shared" si="67"/>
        <v>web</v>
      </c>
      <c r="S618" s="11">
        <f t="shared" si="68"/>
        <v>42761</v>
      </c>
      <c r="T618" s="11">
        <f t="shared" si="69"/>
        <v>42791.167905092596</v>
      </c>
      <c r="U618">
        <f t="shared" si="70"/>
        <v>2017</v>
      </c>
    </row>
    <row r="619" spans="1:21"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64"/>
        <v>3</v>
      </c>
      <c r="P619" s="6">
        <f t="shared" si="65"/>
        <v>20</v>
      </c>
      <c r="Q619" t="str">
        <f t="shared" si="66"/>
        <v>technology</v>
      </c>
      <c r="R619" t="str">
        <f t="shared" si="67"/>
        <v>web</v>
      </c>
      <c r="S619" s="11">
        <f t="shared" si="68"/>
        <v>42087</v>
      </c>
      <c r="T619" s="11">
        <f t="shared" si="69"/>
        <v>42132.134756944441</v>
      </c>
      <c r="U619">
        <f t="shared" si="70"/>
        <v>2015</v>
      </c>
    </row>
    <row r="620" spans="1:21"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64"/>
        <v>0</v>
      </c>
      <c r="P620" s="6">
        <f t="shared" si="65"/>
        <v>0</v>
      </c>
      <c r="Q620" t="str">
        <f t="shared" si="66"/>
        <v>technology</v>
      </c>
      <c r="R620" t="str">
        <f t="shared" si="67"/>
        <v>web</v>
      </c>
      <c r="S620" s="11">
        <f t="shared" si="68"/>
        <v>42317</v>
      </c>
      <c r="T620" s="11">
        <f t="shared" si="69"/>
        <v>42347.60188657407</v>
      </c>
      <c r="U620">
        <f t="shared" si="70"/>
        <v>2015</v>
      </c>
    </row>
    <row r="621" spans="1:21"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64"/>
        <v>3.9999999999999996E-5</v>
      </c>
      <c r="P621" s="6">
        <f t="shared" si="65"/>
        <v>1</v>
      </c>
      <c r="Q621" t="str">
        <f t="shared" si="66"/>
        <v>technology</v>
      </c>
      <c r="R621" t="str">
        <f t="shared" si="67"/>
        <v>web</v>
      </c>
      <c r="S621" s="11">
        <f t="shared" si="68"/>
        <v>41908</v>
      </c>
      <c r="T621" s="11">
        <f t="shared" si="69"/>
        <v>41968.483680555553</v>
      </c>
      <c r="U621">
        <f t="shared" si="70"/>
        <v>2014</v>
      </c>
    </row>
    <row r="622" spans="1:21"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64"/>
        <v>1</v>
      </c>
      <c r="P622" s="6">
        <f t="shared" si="65"/>
        <v>300</v>
      </c>
      <c r="Q622" t="str">
        <f t="shared" si="66"/>
        <v>technology</v>
      </c>
      <c r="R622" t="str">
        <f t="shared" si="67"/>
        <v>web</v>
      </c>
      <c r="S622" s="11">
        <f t="shared" si="68"/>
        <v>41831</v>
      </c>
      <c r="T622" s="11">
        <f t="shared" si="69"/>
        <v>41876.508541666662</v>
      </c>
      <c r="U622">
        <f t="shared" si="70"/>
        <v>2014</v>
      </c>
    </row>
    <row r="623" spans="1:21"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64"/>
        <v>1.044</v>
      </c>
      <c r="P623" s="6">
        <f t="shared" si="65"/>
        <v>87</v>
      </c>
      <c r="Q623" t="str">
        <f t="shared" si="66"/>
        <v>technology</v>
      </c>
      <c r="R623" t="str">
        <f t="shared" si="67"/>
        <v>web</v>
      </c>
      <c r="S623" s="11">
        <f t="shared" si="68"/>
        <v>42528</v>
      </c>
      <c r="T623" s="11">
        <f t="shared" si="69"/>
        <v>42558.779363425921</v>
      </c>
      <c r="U623">
        <f t="shared" si="70"/>
        <v>2016</v>
      </c>
    </row>
    <row r="624" spans="1:21"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64"/>
        <v>5.6833333333333336</v>
      </c>
      <c r="P624" s="6">
        <f t="shared" si="65"/>
        <v>37.888888888888886</v>
      </c>
      <c r="Q624" t="str">
        <f t="shared" si="66"/>
        <v>technology</v>
      </c>
      <c r="R624" t="str">
        <f t="shared" si="67"/>
        <v>web</v>
      </c>
      <c r="S624" s="11">
        <f t="shared" si="68"/>
        <v>42532</v>
      </c>
      <c r="T624" s="11">
        <f t="shared" si="69"/>
        <v>42552.566412037035</v>
      </c>
      <c r="U624">
        <f t="shared" si="70"/>
        <v>2016</v>
      </c>
    </row>
    <row r="625" spans="1:21"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64"/>
        <v>0</v>
      </c>
      <c r="P625" s="6">
        <f t="shared" si="65"/>
        <v>0</v>
      </c>
      <c r="Q625" t="str">
        <f t="shared" si="66"/>
        <v>technology</v>
      </c>
      <c r="R625" t="str">
        <f t="shared" si="67"/>
        <v>web</v>
      </c>
      <c r="S625" s="11">
        <f t="shared" si="68"/>
        <v>42121</v>
      </c>
      <c r="T625" s="11">
        <f t="shared" si="69"/>
        <v>42151.800891203697</v>
      </c>
      <c r="U625">
        <f t="shared" si="70"/>
        <v>2015</v>
      </c>
    </row>
    <row r="626" spans="1:21"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64"/>
        <v>0</v>
      </c>
      <c r="P626" s="6">
        <f t="shared" si="65"/>
        <v>0</v>
      </c>
      <c r="Q626" t="str">
        <f t="shared" si="66"/>
        <v>technology</v>
      </c>
      <c r="R626" t="str">
        <f t="shared" si="67"/>
        <v>web</v>
      </c>
      <c r="S626" s="11">
        <f t="shared" si="68"/>
        <v>42108</v>
      </c>
      <c r="T626" s="11">
        <f t="shared" si="69"/>
        <v>42138.78056712963</v>
      </c>
      <c r="U626">
        <f t="shared" si="70"/>
        <v>2015</v>
      </c>
    </row>
    <row r="627" spans="1:21"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64"/>
        <v>0</v>
      </c>
      <c r="P627" s="6">
        <f t="shared" si="65"/>
        <v>0</v>
      </c>
      <c r="Q627" t="str">
        <f t="shared" si="66"/>
        <v>technology</v>
      </c>
      <c r="R627" t="str">
        <f t="shared" si="67"/>
        <v>web</v>
      </c>
      <c r="S627" s="11">
        <f t="shared" si="68"/>
        <v>42790</v>
      </c>
      <c r="T627" s="11">
        <f t="shared" si="69"/>
        <v>42820.645567129628</v>
      </c>
      <c r="U627">
        <f t="shared" si="70"/>
        <v>2017</v>
      </c>
    </row>
    <row r="628" spans="1:21"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64"/>
        <v>17.380000000000003</v>
      </c>
      <c r="P628" s="6">
        <f t="shared" si="65"/>
        <v>111.41025641025641</v>
      </c>
      <c r="Q628" t="str">
        <f t="shared" si="66"/>
        <v>technology</v>
      </c>
      <c r="R628" t="str">
        <f t="shared" si="67"/>
        <v>web</v>
      </c>
      <c r="S628" s="11">
        <f t="shared" si="68"/>
        <v>42198</v>
      </c>
      <c r="T628" s="11">
        <f t="shared" si="69"/>
        <v>42231.348611111105</v>
      </c>
      <c r="U628">
        <f t="shared" si="70"/>
        <v>2015</v>
      </c>
    </row>
    <row r="629" spans="1:21"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64"/>
        <v>0.02</v>
      </c>
      <c r="P629" s="6">
        <f t="shared" si="65"/>
        <v>90</v>
      </c>
      <c r="Q629" t="str">
        <f t="shared" si="66"/>
        <v>technology</v>
      </c>
      <c r="R629" t="str">
        <f t="shared" si="67"/>
        <v>web</v>
      </c>
      <c r="S629" s="11">
        <f t="shared" si="68"/>
        <v>42384</v>
      </c>
      <c r="T629" s="11">
        <f t="shared" si="69"/>
        <v>42443.749999999993</v>
      </c>
      <c r="U629">
        <f t="shared" si="70"/>
        <v>2016</v>
      </c>
    </row>
    <row r="630" spans="1:21"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64"/>
        <v>0</v>
      </c>
      <c r="P630" s="6">
        <f t="shared" si="65"/>
        <v>0</v>
      </c>
      <c r="Q630" t="str">
        <f t="shared" si="66"/>
        <v>technology</v>
      </c>
      <c r="R630" t="str">
        <f t="shared" si="67"/>
        <v>web</v>
      </c>
      <c r="S630" s="11">
        <f t="shared" si="68"/>
        <v>41803</v>
      </c>
      <c r="T630" s="11">
        <f t="shared" si="69"/>
        <v>41833.484456018516</v>
      </c>
      <c r="U630">
        <f t="shared" si="70"/>
        <v>2014</v>
      </c>
    </row>
    <row r="631" spans="1:21"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64"/>
        <v>0.17500000000000002</v>
      </c>
      <c r="P631" s="6">
        <f t="shared" si="65"/>
        <v>116.66666666666667</v>
      </c>
      <c r="Q631" t="str">
        <f t="shared" si="66"/>
        <v>technology</v>
      </c>
      <c r="R631" t="str">
        <f t="shared" si="67"/>
        <v>web</v>
      </c>
      <c r="S631" s="11">
        <f t="shared" si="68"/>
        <v>42474</v>
      </c>
      <c r="T631" s="11">
        <f t="shared" si="69"/>
        <v>42504.429490740738</v>
      </c>
      <c r="U631">
        <f t="shared" si="70"/>
        <v>2016</v>
      </c>
    </row>
    <row r="632" spans="1:21"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64"/>
        <v>8.3340278356529712E-2</v>
      </c>
      <c r="P632" s="6">
        <f t="shared" si="65"/>
        <v>10</v>
      </c>
      <c r="Q632" t="str">
        <f t="shared" si="66"/>
        <v>technology</v>
      </c>
      <c r="R632" t="str">
        <f t="shared" si="67"/>
        <v>web</v>
      </c>
      <c r="S632" s="11">
        <f t="shared" si="68"/>
        <v>42223</v>
      </c>
      <c r="T632" s="11">
        <f t="shared" si="69"/>
        <v>42253.006944444445</v>
      </c>
      <c r="U632">
        <f t="shared" si="70"/>
        <v>2015</v>
      </c>
    </row>
    <row r="633" spans="1:21"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64"/>
        <v>1.38</v>
      </c>
      <c r="P633" s="6">
        <f t="shared" si="65"/>
        <v>76.666666666666671</v>
      </c>
      <c r="Q633" t="str">
        <f t="shared" si="66"/>
        <v>technology</v>
      </c>
      <c r="R633" t="str">
        <f t="shared" si="67"/>
        <v>web</v>
      </c>
      <c r="S633" s="11">
        <f t="shared" si="68"/>
        <v>42489</v>
      </c>
      <c r="T633" s="11">
        <f t="shared" si="69"/>
        <v>42518.563993055555</v>
      </c>
      <c r="U633">
        <f t="shared" si="70"/>
        <v>2016</v>
      </c>
    </row>
    <row r="634" spans="1:21"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64"/>
        <v>0</v>
      </c>
      <c r="P634" s="6">
        <f t="shared" si="65"/>
        <v>0</v>
      </c>
      <c r="Q634" t="str">
        <f t="shared" si="66"/>
        <v>technology</v>
      </c>
      <c r="R634" t="str">
        <f t="shared" si="67"/>
        <v>web</v>
      </c>
      <c r="S634" s="11">
        <f t="shared" si="68"/>
        <v>42303</v>
      </c>
      <c r="T634" s="11">
        <f t="shared" si="69"/>
        <v>42333.492650462962</v>
      </c>
      <c r="U634">
        <f t="shared" si="70"/>
        <v>2015</v>
      </c>
    </row>
    <row r="635" spans="1:21"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64"/>
        <v>12.45</v>
      </c>
      <c r="P635" s="6">
        <f t="shared" si="65"/>
        <v>49.8</v>
      </c>
      <c r="Q635" t="str">
        <f t="shared" si="66"/>
        <v>technology</v>
      </c>
      <c r="R635" t="str">
        <f t="shared" si="67"/>
        <v>web</v>
      </c>
      <c r="S635" s="11">
        <f t="shared" si="68"/>
        <v>42507</v>
      </c>
      <c r="T635" s="11">
        <f t="shared" si="69"/>
        <v>42538.749999999993</v>
      </c>
      <c r="U635">
        <f t="shared" si="70"/>
        <v>2016</v>
      </c>
    </row>
    <row r="636" spans="1:21"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64"/>
        <v>0.02</v>
      </c>
      <c r="P636" s="6">
        <f t="shared" si="65"/>
        <v>1</v>
      </c>
      <c r="Q636" t="str">
        <f t="shared" si="66"/>
        <v>technology</v>
      </c>
      <c r="R636" t="str">
        <f t="shared" si="67"/>
        <v>web</v>
      </c>
      <c r="S636" s="11">
        <f t="shared" si="68"/>
        <v>42031</v>
      </c>
      <c r="T636" s="11">
        <f t="shared" si="69"/>
        <v>42061.720243055555</v>
      </c>
      <c r="U636">
        <f t="shared" si="70"/>
        <v>2015</v>
      </c>
    </row>
    <row r="637" spans="1:21"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64"/>
        <v>8.0000000000000002E-3</v>
      </c>
      <c r="P637" s="6">
        <f t="shared" si="65"/>
        <v>2</v>
      </c>
      <c r="Q637" t="str">
        <f t="shared" si="66"/>
        <v>technology</v>
      </c>
      <c r="R637" t="str">
        <f t="shared" si="67"/>
        <v>web</v>
      </c>
      <c r="S637" s="11">
        <f t="shared" si="68"/>
        <v>42075</v>
      </c>
      <c r="T637" s="11">
        <f t="shared" si="69"/>
        <v>42105.883819444447</v>
      </c>
      <c r="U637">
        <f t="shared" si="70"/>
        <v>2015</v>
      </c>
    </row>
    <row r="638" spans="1:21"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64"/>
        <v>0.2</v>
      </c>
      <c r="P638" s="6">
        <f t="shared" si="65"/>
        <v>4</v>
      </c>
      <c r="Q638" t="str">
        <f t="shared" si="66"/>
        <v>technology</v>
      </c>
      <c r="R638" t="str">
        <f t="shared" si="67"/>
        <v>web</v>
      </c>
      <c r="S638" s="11">
        <f t="shared" si="68"/>
        <v>42131</v>
      </c>
      <c r="T638" s="11">
        <f t="shared" si="69"/>
        <v>42161.240972222215</v>
      </c>
      <c r="U638">
        <f t="shared" si="70"/>
        <v>2015</v>
      </c>
    </row>
    <row r="639" spans="1:21"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64"/>
        <v>0</v>
      </c>
      <c r="P639" s="6">
        <f t="shared" si="65"/>
        <v>0</v>
      </c>
      <c r="Q639" t="str">
        <f t="shared" si="66"/>
        <v>technology</v>
      </c>
      <c r="R639" t="str">
        <f t="shared" si="67"/>
        <v>web</v>
      </c>
      <c r="S639" s="11">
        <f t="shared" si="68"/>
        <v>42762</v>
      </c>
      <c r="T639" s="11">
        <f t="shared" si="69"/>
        <v>42791.75277777778</v>
      </c>
      <c r="U639">
        <f t="shared" si="70"/>
        <v>2017</v>
      </c>
    </row>
    <row r="640" spans="1:21"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64"/>
        <v>9.0000000000000011E-3</v>
      </c>
      <c r="P640" s="6">
        <f t="shared" si="65"/>
        <v>3</v>
      </c>
      <c r="Q640" t="str">
        <f t="shared" si="66"/>
        <v>technology</v>
      </c>
      <c r="R640" t="str">
        <f t="shared" si="67"/>
        <v>web</v>
      </c>
      <c r="S640" s="11">
        <f t="shared" si="68"/>
        <v>42759</v>
      </c>
      <c r="T640" s="11">
        <f t="shared" si="69"/>
        <v>42819.343310185184</v>
      </c>
      <c r="U640">
        <f t="shared" si="70"/>
        <v>2017</v>
      </c>
    </row>
    <row r="641" spans="1:21"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64"/>
        <v>9.9999999999999991E-5</v>
      </c>
      <c r="P641" s="6">
        <f t="shared" si="65"/>
        <v>1</v>
      </c>
      <c r="Q641" t="str">
        <f t="shared" si="66"/>
        <v>technology</v>
      </c>
      <c r="R641" t="str">
        <f t="shared" si="67"/>
        <v>web</v>
      </c>
      <c r="S641" s="11">
        <f t="shared" si="68"/>
        <v>41865</v>
      </c>
      <c r="T641" s="11">
        <f t="shared" si="69"/>
        <v>41925.374942129631</v>
      </c>
      <c r="U641">
        <f t="shared" si="70"/>
        <v>2014</v>
      </c>
    </row>
    <row r="642" spans="1:21"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64"/>
        <v>144.28571428571428</v>
      </c>
      <c r="P642" s="6">
        <f t="shared" si="65"/>
        <v>50.5</v>
      </c>
      <c r="Q642" t="str">
        <f t="shared" si="66"/>
        <v>technology</v>
      </c>
      <c r="R642" t="str">
        <f t="shared" si="67"/>
        <v>wearables</v>
      </c>
      <c r="S642" s="11">
        <f t="shared" si="68"/>
        <v>42683</v>
      </c>
      <c r="T642" s="11">
        <f t="shared" si="69"/>
        <v>42698.749999999993</v>
      </c>
      <c r="U642">
        <f t="shared" si="70"/>
        <v>2016</v>
      </c>
    </row>
    <row r="643" spans="1:21"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71">E643/D643*100</f>
        <v>119.16249999999999</v>
      </c>
      <c r="P643" s="6">
        <f t="shared" ref="P643:P706" si="72">IF(E643=0,0,E643/L643)</f>
        <v>151.31746031746033</v>
      </c>
      <c r="Q643" t="str">
        <f t="shared" ref="Q643:Q706" si="73">LEFT(N643,LEN(N643)-(LEN(N643)-SEARCH("/",N643))-1)</f>
        <v>technology</v>
      </c>
      <c r="R643" t="str">
        <f t="shared" ref="R643:R706" si="74">RIGHT(N643,(LEN(N643)-SEARCH("/",N643)))</f>
        <v>wearables</v>
      </c>
      <c r="S643" s="11">
        <f t="shared" ref="S643:S706" si="75">VALUE(TEXT(CONCATENATE(YEAR(((J643/60)/60/24)+DATE(1970,1,1)+(-5/24)),"/",MONTH(((J643/60)/60/24)+DATE(1970,1,1)+(-5/24)),"/",DAY(((J643/60)/60/24)+DATE(1970,1,1)+(-5/24))),"YYYY/MM/DD"))</f>
        <v>42199</v>
      </c>
      <c r="T643" s="11">
        <f t="shared" ref="T643:T706" si="76">((I643/60)/60/24)+DATE(1970,1,1)+(-5/24)</f>
        <v>42229.361666666664</v>
      </c>
      <c r="U643">
        <f t="shared" ref="U643:U706" si="77">YEAR(((J643/60)/60/24)+DATE(1970,1,1)+(-5/24))</f>
        <v>2015</v>
      </c>
    </row>
    <row r="644" spans="1:21"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71"/>
        <v>1460.4850000000001</v>
      </c>
      <c r="P644" s="6">
        <f t="shared" si="72"/>
        <v>134.3592456301748</v>
      </c>
      <c r="Q644" t="str">
        <f t="shared" si="73"/>
        <v>technology</v>
      </c>
      <c r="R644" t="str">
        <f t="shared" si="74"/>
        <v>wearables</v>
      </c>
      <c r="S644" s="11">
        <f t="shared" si="75"/>
        <v>42199</v>
      </c>
      <c r="T644" s="11">
        <f t="shared" si="76"/>
        <v>42235.442986111106</v>
      </c>
      <c r="U644">
        <f t="shared" si="77"/>
        <v>2015</v>
      </c>
    </row>
    <row r="645" spans="1:21"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71"/>
        <v>105.80799999999999</v>
      </c>
      <c r="P645" s="6">
        <f t="shared" si="72"/>
        <v>174.02631578947367</v>
      </c>
      <c r="Q645" t="str">
        <f t="shared" si="73"/>
        <v>technology</v>
      </c>
      <c r="R645" t="str">
        <f t="shared" si="74"/>
        <v>wearables</v>
      </c>
      <c r="S645" s="11">
        <f t="shared" si="75"/>
        <v>42100</v>
      </c>
      <c r="T645" s="11">
        <f t="shared" si="76"/>
        <v>42155.43373842592</v>
      </c>
      <c r="U645">
        <f t="shared" si="77"/>
        <v>2015</v>
      </c>
    </row>
    <row r="646" spans="1:21"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71"/>
        <v>300.11791999999997</v>
      </c>
      <c r="P646" s="6">
        <f t="shared" si="72"/>
        <v>73.486268364348675</v>
      </c>
      <c r="Q646" t="str">
        <f t="shared" si="73"/>
        <v>technology</v>
      </c>
      <c r="R646" t="str">
        <f t="shared" si="74"/>
        <v>wearables</v>
      </c>
      <c r="S646" s="11">
        <f t="shared" si="75"/>
        <v>41898</v>
      </c>
      <c r="T646" s="11">
        <f t="shared" si="76"/>
        <v>41940.833333333328</v>
      </c>
      <c r="U646">
        <f t="shared" si="77"/>
        <v>2014</v>
      </c>
    </row>
    <row r="647" spans="1:21"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71"/>
        <v>278.7</v>
      </c>
      <c r="P647" s="6">
        <f t="shared" si="72"/>
        <v>23.518987341772153</v>
      </c>
      <c r="Q647" t="str">
        <f t="shared" si="73"/>
        <v>technology</v>
      </c>
      <c r="R647" t="str">
        <f t="shared" si="74"/>
        <v>wearables</v>
      </c>
      <c r="S647" s="11">
        <f t="shared" si="75"/>
        <v>42563</v>
      </c>
      <c r="T647" s="11">
        <f t="shared" si="76"/>
        <v>42593.817986111106</v>
      </c>
      <c r="U647">
        <f t="shared" si="77"/>
        <v>2016</v>
      </c>
    </row>
    <row r="648" spans="1:21"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71"/>
        <v>131.87625</v>
      </c>
      <c r="P648" s="6">
        <f t="shared" si="72"/>
        <v>39.074444444444445</v>
      </c>
      <c r="Q648" t="str">
        <f t="shared" si="73"/>
        <v>technology</v>
      </c>
      <c r="R648" t="str">
        <f t="shared" si="74"/>
        <v>wearables</v>
      </c>
      <c r="S648" s="11">
        <f t="shared" si="75"/>
        <v>41832</v>
      </c>
      <c r="T648" s="11">
        <f t="shared" si="76"/>
        <v>41862.644293981481</v>
      </c>
      <c r="U648">
        <f t="shared" si="77"/>
        <v>2014</v>
      </c>
    </row>
    <row r="649" spans="1:21"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71"/>
        <v>107.05</v>
      </c>
      <c r="P649" s="6">
        <f t="shared" si="72"/>
        <v>125.94117647058823</v>
      </c>
      <c r="Q649" t="str">
        <f t="shared" si="73"/>
        <v>technology</v>
      </c>
      <c r="R649" t="str">
        <f t="shared" si="74"/>
        <v>wearables</v>
      </c>
      <c r="S649" s="11">
        <f t="shared" si="75"/>
        <v>42416</v>
      </c>
      <c r="T649" s="11">
        <f t="shared" si="76"/>
        <v>42446.517928240741</v>
      </c>
      <c r="U649">
        <f t="shared" si="77"/>
        <v>2016</v>
      </c>
    </row>
    <row r="650" spans="1:21"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71"/>
        <v>126.82285714285715</v>
      </c>
      <c r="P650" s="6">
        <f t="shared" si="72"/>
        <v>1644</v>
      </c>
      <c r="Q650" t="str">
        <f t="shared" si="73"/>
        <v>technology</v>
      </c>
      <c r="R650" t="str">
        <f t="shared" si="74"/>
        <v>wearables</v>
      </c>
      <c r="S650" s="11">
        <f t="shared" si="75"/>
        <v>41891</v>
      </c>
      <c r="T650" s="11">
        <f t="shared" si="76"/>
        <v>41926.485046296293</v>
      </c>
      <c r="U650">
        <f t="shared" si="77"/>
        <v>2014</v>
      </c>
    </row>
    <row r="651" spans="1:21"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71"/>
        <v>139.96</v>
      </c>
      <c r="P651" s="6">
        <f t="shared" si="72"/>
        <v>42.670731707317074</v>
      </c>
      <c r="Q651" t="str">
        <f t="shared" si="73"/>
        <v>technology</v>
      </c>
      <c r="R651" t="str">
        <f t="shared" si="74"/>
        <v>wearables</v>
      </c>
      <c r="S651" s="11">
        <f t="shared" si="75"/>
        <v>41877</v>
      </c>
      <c r="T651" s="11">
        <f t="shared" si="76"/>
        <v>41898.703854166662</v>
      </c>
      <c r="U651">
        <f t="shared" si="77"/>
        <v>2014</v>
      </c>
    </row>
    <row r="652" spans="1:21"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71"/>
        <v>112.4</v>
      </c>
      <c r="P652" s="6">
        <f t="shared" si="72"/>
        <v>35.125</v>
      </c>
      <c r="Q652" t="str">
        <f t="shared" si="73"/>
        <v>technology</v>
      </c>
      <c r="R652" t="str">
        <f t="shared" si="74"/>
        <v>wearables</v>
      </c>
      <c r="S652" s="11">
        <f t="shared" si="75"/>
        <v>41931</v>
      </c>
      <c r="T652" s="11">
        <f t="shared" si="76"/>
        <v>41991.870185185187</v>
      </c>
      <c r="U652">
        <f t="shared" si="77"/>
        <v>2014</v>
      </c>
    </row>
    <row r="653" spans="1:21"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71"/>
        <v>100.52799999999999</v>
      </c>
      <c r="P653" s="6">
        <f t="shared" si="72"/>
        <v>239.35238095238094</v>
      </c>
      <c r="Q653" t="str">
        <f t="shared" si="73"/>
        <v>technology</v>
      </c>
      <c r="R653" t="str">
        <f t="shared" si="74"/>
        <v>wearables</v>
      </c>
      <c r="S653" s="11">
        <f t="shared" si="75"/>
        <v>41955</v>
      </c>
      <c r="T653" s="11">
        <f t="shared" si="76"/>
        <v>41985.809155092589</v>
      </c>
      <c r="U653">
        <f t="shared" si="77"/>
        <v>2014</v>
      </c>
    </row>
    <row r="654" spans="1:21"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71"/>
        <v>100.46666666666665</v>
      </c>
      <c r="P654" s="6">
        <f t="shared" si="72"/>
        <v>107.64285714285714</v>
      </c>
      <c r="Q654" t="str">
        <f t="shared" si="73"/>
        <v>technology</v>
      </c>
      <c r="R654" t="str">
        <f t="shared" si="74"/>
        <v>wearables</v>
      </c>
      <c r="S654" s="11">
        <f t="shared" si="75"/>
        <v>42675</v>
      </c>
      <c r="T654" s="11">
        <f t="shared" si="76"/>
        <v>42705.523726851847</v>
      </c>
      <c r="U654">
        <f t="shared" si="77"/>
        <v>2016</v>
      </c>
    </row>
    <row r="655" spans="1:21"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71"/>
        <v>141.446</v>
      </c>
      <c r="P655" s="6">
        <f t="shared" si="72"/>
        <v>95.830623306233065</v>
      </c>
      <c r="Q655" t="str">
        <f t="shared" si="73"/>
        <v>technology</v>
      </c>
      <c r="R655" t="str">
        <f t="shared" si="74"/>
        <v>wearables</v>
      </c>
      <c r="S655" s="11">
        <f t="shared" si="75"/>
        <v>42199</v>
      </c>
      <c r="T655" s="11">
        <f t="shared" si="76"/>
        <v>42236.410185185181</v>
      </c>
      <c r="U655">
        <f t="shared" si="77"/>
        <v>2015</v>
      </c>
    </row>
    <row r="656" spans="1:21"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71"/>
        <v>267.29166666666669</v>
      </c>
      <c r="P656" s="6">
        <f t="shared" si="72"/>
        <v>31.663376110562684</v>
      </c>
      <c r="Q656" t="str">
        <f t="shared" si="73"/>
        <v>technology</v>
      </c>
      <c r="R656" t="str">
        <f t="shared" si="74"/>
        <v>wearables</v>
      </c>
      <c r="S656" s="11">
        <f t="shared" si="75"/>
        <v>42163</v>
      </c>
      <c r="T656" s="11">
        <f t="shared" si="76"/>
        <v>42193.748993055553</v>
      </c>
      <c r="U656">
        <f t="shared" si="77"/>
        <v>2015</v>
      </c>
    </row>
    <row r="657" spans="1:21"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71"/>
        <v>146.88749999999999</v>
      </c>
      <c r="P657" s="6">
        <f t="shared" si="72"/>
        <v>42.886861313868614</v>
      </c>
      <c r="Q657" t="str">
        <f t="shared" si="73"/>
        <v>technology</v>
      </c>
      <c r="R657" t="str">
        <f t="shared" si="74"/>
        <v>wearables</v>
      </c>
      <c r="S657" s="11">
        <f t="shared" si="75"/>
        <v>42045</v>
      </c>
      <c r="T657" s="11">
        <f t="shared" si="76"/>
        <v>42075.707314814812</v>
      </c>
      <c r="U657">
        <f t="shared" si="77"/>
        <v>2015</v>
      </c>
    </row>
    <row r="658" spans="1:21"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71"/>
        <v>213.56</v>
      </c>
      <c r="P658" s="6">
        <f t="shared" si="72"/>
        <v>122.73563218390805</v>
      </c>
      <c r="Q658" t="str">
        <f t="shared" si="73"/>
        <v>technology</v>
      </c>
      <c r="R658" t="str">
        <f t="shared" si="74"/>
        <v>wearables</v>
      </c>
      <c r="S658" s="11">
        <f t="shared" si="75"/>
        <v>42417</v>
      </c>
      <c r="T658" s="11">
        <f t="shared" si="76"/>
        <v>42477.554618055547</v>
      </c>
      <c r="U658">
        <f t="shared" si="77"/>
        <v>2016</v>
      </c>
    </row>
    <row r="659" spans="1:21"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71"/>
        <v>125.69999999999999</v>
      </c>
      <c r="P659" s="6">
        <f t="shared" si="72"/>
        <v>190.45454545454547</v>
      </c>
      <c r="Q659" t="str">
        <f t="shared" si="73"/>
        <v>technology</v>
      </c>
      <c r="R659" t="str">
        <f t="shared" si="74"/>
        <v>wearables</v>
      </c>
      <c r="S659" s="11">
        <f t="shared" si="75"/>
        <v>42331</v>
      </c>
      <c r="T659" s="11">
        <f t="shared" si="76"/>
        <v>42361.637407407405</v>
      </c>
      <c r="U659">
        <f t="shared" si="77"/>
        <v>2015</v>
      </c>
    </row>
    <row r="660" spans="1:21"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71"/>
        <v>104.46206037108834</v>
      </c>
      <c r="P660" s="6">
        <f t="shared" si="72"/>
        <v>109.33695652173913</v>
      </c>
      <c r="Q660" t="str">
        <f t="shared" si="73"/>
        <v>technology</v>
      </c>
      <c r="R660" t="str">
        <f t="shared" si="74"/>
        <v>wearables</v>
      </c>
      <c r="S660" s="11">
        <f t="shared" si="75"/>
        <v>42178</v>
      </c>
      <c r="T660" s="11">
        <f t="shared" si="76"/>
        <v>42211.541666666664</v>
      </c>
      <c r="U660">
        <f t="shared" si="77"/>
        <v>2015</v>
      </c>
    </row>
    <row r="661" spans="1:21"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71"/>
        <v>100.56666666666668</v>
      </c>
      <c r="P661" s="6">
        <f t="shared" si="72"/>
        <v>143.66666666666666</v>
      </c>
      <c r="Q661" t="str">
        <f t="shared" si="73"/>
        <v>technology</v>
      </c>
      <c r="R661" t="str">
        <f t="shared" si="74"/>
        <v>wearables</v>
      </c>
      <c r="S661" s="11">
        <f t="shared" si="75"/>
        <v>42209</v>
      </c>
      <c r="T661" s="11">
        <f t="shared" si="76"/>
        <v>42239.385358796295</v>
      </c>
      <c r="U661">
        <f t="shared" si="77"/>
        <v>2015</v>
      </c>
    </row>
    <row r="662" spans="1:21"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71"/>
        <v>3.0579999999999998</v>
      </c>
      <c r="P662" s="6">
        <f t="shared" si="72"/>
        <v>84.944444444444443</v>
      </c>
      <c r="Q662" t="str">
        <f t="shared" si="73"/>
        <v>technology</v>
      </c>
      <c r="R662" t="str">
        <f t="shared" si="74"/>
        <v>wearables</v>
      </c>
      <c r="S662" s="11">
        <f t="shared" si="75"/>
        <v>41922</v>
      </c>
      <c r="T662" s="11">
        <f t="shared" si="76"/>
        <v>41952.574988425928</v>
      </c>
      <c r="U662">
        <f t="shared" si="77"/>
        <v>2014</v>
      </c>
    </row>
    <row r="663" spans="1:21"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71"/>
        <v>0.95</v>
      </c>
      <c r="P663" s="6">
        <f t="shared" si="72"/>
        <v>10.555555555555555</v>
      </c>
      <c r="Q663" t="str">
        <f t="shared" si="73"/>
        <v>technology</v>
      </c>
      <c r="R663" t="str">
        <f t="shared" si="74"/>
        <v>wearables</v>
      </c>
      <c r="S663" s="11">
        <f t="shared" si="75"/>
        <v>42636</v>
      </c>
      <c r="T663" s="11">
        <f t="shared" si="76"/>
        <v>42666.437025462961</v>
      </c>
      <c r="U663">
        <f t="shared" si="77"/>
        <v>2016</v>
      </c>
    </row>
    <row r="664" spans="1:21"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71"/>
        <v>0.4</v>
      </c>
      <c r="P664" s="6">
        <f t="shared" si="72"/>
        <v>39</v>
      </c>
      <c r="Q664" t="str">
        <f t="shared" si="73"/>
        <v>technology</v>
      </c>
      <c r="R664" t="str">
        <f t="shared" si="74"/>
        <v>wearables</v>
      </c>
      <c r="S664" s="11">
        <f t="shared" si="75"/>
        <v>41990</v>
      </c>
      <c r="T664" s="11">
        <f t="shared" si="76"/>
        <v>42020.229710648149</v>
      </c>
      <c r="U664">
        <f t="shared" si="77"/>
        <v>2014</v>
      </c>
    </row>
    <row r="665" spans="1:21"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71"/>
        <v>0.35000000000000003</v>
      </c>
      <c r="P665" s="6">
        <f t="shared" si="72"/>
        <v>100</v>
      </c>
      <c r="Q665" t="str">
        <f t="shared" si="73"/>
        <v>technology</v>
      </c>
      <c r="R665" t="str">
        <f t="shared" si="74"/>
        <v>wearables</v>
      </c>
      <c r="S665" s="11">
        <f t="shared" si="75"/>
        <v>42173</v>
      </c>
      <c r="T665" s="11">
        <f t="shared" si="76"/>
        <v>42203.634907407402</v>
      </c>
      <c r="U665">
        <f t="shared" si="77"/>
        <v>2015</v>
      </c>
    </row>
    <row r="666" spans="1:21"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71"/>
        <v>7.5333333333333332</v>
      </c>
      <c r="P666" s="6">
        <f t="shared" si="72"/>
        <v>31.172413793103448</v>
      </c>
      <c r="Q666" t="str">
        <f t="shared" si="73"/>
        <v>technology</v>
      </c>
      <c r="R666" t="str">
        <f t="shared" si="74"/>
        <v>wearables</v>
      </c>
      <c r="S666" s="11">
        <f t="shared" si="75"/>
        <v>42077</v>
      </c>
      <c r="T666" s="11">
        <f t="shared" si="76"/>
        <v>42107.458043981482</v>
      </c>
      <c r="U666">
        <f t="shared" si="77"/>
        <v>2015</v>
      </c>
    </row>
    <row r="667" spans="1:21"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71"/>
        <v>18.64</v>
      </c>
      <c r="P667" s="6">
        <f t="shared" si="72"/>
        <v>155.33333333333334</v>
      </c>
      <c r="Q667" t="str">
        <f t="shared" si="73"/>
        <v>technology</v>
      </c>
      <c r="R667" t="str">
        <f t="shared" si="74"/>
        <v>wearables</v>
      </c>
      <c r="S667" s="11">
        <f t="shared" si="75"/>
        <v>42688</v>
      </c>
      <c r="T667" s="11">
        <f t="shared" si="76"/>
        <v>42748.503020833326</v>
      </c>
      <c r="U667">
        <f t="shared" si="77"/>
        <v>2016</v>
      </c>
    </row>
    <row r="668" spans="1:21"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71"/>
        <v>4.0000000000000001E-3</v>
      </c>
      <c r="P668" s="6">
        <f t="shared" si="72"/>
        <v>2</v>
      </c>
      <c r="Q668" t="str">
        <f t="shared" si="73"/>
        <v>technology</v>
      </c>
      <c r="R668" t="str">
        <f t="shared" si="74"/>
        <v>wearables</v>
      </c>
      <c r="S668" s="11">
        <f t="shared" si="75"/>
        <v>41838</v>
      </c>
      <c r="T668" s="11">
        <f t="shared" si="76"/>
        <v>41868.623819444445</v>
      </c>
      <c r="U668">
        <f t="shared" si="77"/>
        <v>2014</v>
      </c>
    </row>
    <row r="669" spans="1:21"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71"/>
        <v>10.02</v>
      </c>
      <c r="P669" s="6">
        <f t="shared" si="72"/>
        <v>178.92857142857142</v>
      </c>
      <c r="Q669" t="str">
        <f t="shared" si="73"/>
        <v>technology</v>
      </c>
      <c r="R669" t="str">
        <f t="shared" si="74"/>
        <v>wearables</v>
      </c>
      <c r="S669" s="11">
        <f t="shared" si="75"/>
        <v>42632</v>
      </c>
      <c r="T669" s="11">
        <f t="shared" si="76"/>
        <v>42672.165081018517</v>
      </c>
      <c r="U669">
        <f t="shared" si="77"/>
        <v>2016</v>
      </c>
    </row>
    <row r="670" spans="1:21"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71"/>
        <v>4.5600000000000005</v>
      </c>
      <c r="P670" s="6">
        <f t="shared" si="72"/>
        <v>27.36</v>
      </c>
      <c r="Q670" t="str">
        <f t="shared" si="73"/>
        <v>technology</v>
      </c>
      <c r="R670" t="str">
        <f t="shared" si="74"/>
        <v>wearables</v>
      </c>
      <c r="S670" s="11">
        <f t="shared" si="75"/>
        <v>42090</v>
      </c>
      <c r="T670" s="11">
        <f t="shared" si="76"/>
        <v>42135.622939814813</v>
      </c>
      <c r="U670">
        <f t="shared" si="77"/>
        <v>2015</v>
      </c>
    </row>
    <row r="671" spans="1:21"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71"/>
        <v>21.5075</v>
      </c>
      <c r="P671" s="6">
        <f t="shared" si="72"/>
        <v>1536.25</v>
      </c>
      <c r="Q671" t="str">
        <f t="shared" si="73"/>
        <v>technology</v>
      </c>
      <c r="R671" t="str">
        <f t="shared" si="74"/>
        <v>wearables</v>
      </c>
      <c r="S671" s="11">
        <f t="shared" si="75"/>
        <v>42527</v>
      </c>
      <c r="T671" s="11">
        <f t="shared" si="76"/>
        <v>42557.417337962957</v>
      </c>
      <c r="U671">
        <f t="shared" si="77"/>
        <v>2016</v>
      </c>
    </row>
    <row r="672" spans="1:21"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71"/>
        <v>29.276666666666667</v>
      </c>
      <c r="P672" s="6">
        <f t="shared" si="72"/>
        <v>84.99677419354839</v>
      </c>
      <c r="Q672" t="str">
        <f t="shared" si="73"/>
        <v>technology</v>
      </c>
      <c r="R672" t="str">
        <f t="shared" si="74"/>
        <v>wearables</v>
      </c>
      <c r="S672" s="11">
        <f t="shared" si="75"/>
        <v>42506</v>
      </c>
      <c r="T672" s="11">
        <f t="shared" si="76"/>
        <v>42540.131944444445</v>
      </c>
      <c r="U672">
        <f t="shared" si="77"/>
        <v>2016</v>
      </c>
    </row>
    <row r="673" spans="1:21"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71"/>
        <v>39.426666666666662</v>
      </c>
      <c r="P673" s="6">
        <f t="shared" si="72"/>
        <v>788.5333333333333</v>
      </c>
      <c r="Q673" t="str">
        <f t="shared" si="73"/>
        <v>technology</v>
      </c>
      <c r="R673" t="str">
        <f t="shared" si="74"/>
        <v>wearables</v>
      </c>
      <c r="S673" s="11">
        <f t="shared" si="75"/>
        <v>41984</v>
      </c>
      <c r="T673" s="11">
        <f t="shared" si="76"/>
        <v>42017.958333333336</v>
      </c>
      <c r="U673">
        <f t="shared" si="77"/>
        <v>2014</v>
      </c>
    </row>
    <row r="674" spans="1:21"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71"/>
        <v>21.628</v>
      </c>
      <c r="P674" s="6">
        <f t="shared" si="72"/>
        <v>50.29767441860465</v>
      </c>
      <c r="Q674" t="str">
        <f t="shared" si="73"/>
        <v>technology</v>
      </c>
      <c r="R674" t="str">
        <f t="shared" si="74"/>
        <v>wearables</v>
      </c>
      <c r="S674" s="11">
        <f t="shared" si="75"/>
        <v>41974</v>
      </c>
      <c r="T674" s="11">
        <f t="shared" si="76"/>
        <v>42004.999305555553</v>
      </c>
      <c r="U674">
        <f t="shared" si="77"/>
        <v>2014</v>
      </c>
    </row>
    <row r="675" spans="1:21"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71"/>
        <v>0.20500000000000002</v>
      </c>
      <c r="P675" s="6">
        <f t="shared" si="72"/>
        <v>68.333333333333329</v>
      </c>
      <c r="Q675" t="str">
        <f t="shared" si="73"/>
        <v>technology</v>
      </c>
      <c r="R675" t="str">
        <f t="shared" si="74"/>
        <v>wearables</v>
      </c>
      <c r="S675" s="11">
        <f t="shared" si="75"/>
        <v>41838</v>
      </c>
      <c r="T675" s="11">
        <f t="shared" si="76"/>
        <v>41883.6321412037</v>
      </c>
      <c r="U675">
        <f t="shared" si="77"/>
        <v>2014</v>
      </c>
    </row>
    <row r="676" spans="1:21"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71"/>
        <v>0.03</v>
      </c>
      <c r="P676" s="6">
        <f t="shared" si="72"/>
        <v>7.5</v>
      </c>
      <c r="Q676" t="str">
        <f t="shared" si="73"/>
        <v>technology</v>
      </c>
      <c r="R676" t="str">
        <f t="shared" si="74"/>
        <v>wearables</v>
      </c>
      <c r="S676" s="11">
        <f t="shared" si="75"/>
        <v>41802</v>
      </c>
      <c r="T676" s="11">
        <f t="shared" si="76"/>
        <v>41862.907719907402</v>
      </c>
      <c r="U676">
        <f t="shared" si="77"/>
        <v>2014</v>
      </c>
    </row>
    <row r="677" spans="1:21"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71"/>
        <v>14.85</v>
      </c>
      <c r="P677" s="6">
        <f t="shared" si="72"/>
        <v>34.269230769230766</v>
      </c>
      <c r="Q677" t="str">
        <f t="shared" si="73"/>
        <v>technology</v>
      </c>
      <c r="R677" t="str">
        <f t="shared" si="74"/>
        <v>wearables</v>
      </c>
      <c r="S677" s="11">
        <f t="shared" si="75"/>
        <v>41975</v>
      </c>
      <c r="T677" s="11">
        <f t="shared" si="76"/>
        <v>42005.082638888889</v>
      </c>
      <c r="U677">
        <f t="shared" si="77"/>
        <v>2014</v>
      </c>
    </row>
    <row r="678" spans="1:21"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71"/>
        <v>1.4710000000000001</v>
      </c>
      <c r="P678" s="6">
        <f t="shared" si="72"/>
        <v>61.291666666666664</v>
      </c>
      <c r="Q678" t="str">
        <f t="shared" si="73"/>
        <v>technology</v>
      </c>
      <c r="R678" t="str">
        <f t="shared" si="74"/>
        <v>wearables</v>
      </c>
      <c r="S678" s="11">
        <f t="shared" si="75"/>
        <v>42012</v>
      </c>
      <c r="T678" s="11">
        <f t="shared" si="76"/>
        <v>42042.559965277782</v>
      </c>
      <c r="U678">
        <f t="shared" si="77"/>
        <v>2015</v>
      </c>
    </row>
    <row r="679" spans="1:21"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71"/>
        <v>25.584</v>
      </c>
      <c r="P679" s="6">
        <f t="shared" si="72"/>
        <v>133.25</v>
      </c>
      <c r="Q679" t="str">
        <f t="shared" si="73"/>
        <v>technology</v>
      </c>
      <c r="R679" t="str">
        <f t="shared" si="74"/>
        <v>wearables</v>
      </c>
      <c r="S679" s="11">
        <f t="shared" si="75"/>
        <v>42504</v>
      </c>
      <c r="T679" s="11">
        <f t="shared" si="76"/>
        <v>42549.195543981477</v>
      </c>
      <c r="U679">
        <f t="shared" si="77"/>
        <v>2016</v>
      </c>
    </row>
    <row r="680" spans="1:21"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71"/>
        <v>3.8206896551724134</v>
      </c>
      <c r="P680" s="6">
        <f t="shared" si="72"/>
        <v>65.17647058823529</v>
      </c>
      <c r="Q680" t="str">
        <f t="shared" si="73"/>
        <v>technology</v>
      </c>
      <c r="R680" t="str">
        <f t="shared" si="74"/>
        <v>wearables</v>
      </c>
      <c r="S680" s="11">
        <f t="shared" si="75"/>
        <v>42481</v>
      </c>
      <c r="T680" s="11">
        <f t="shared" si="76"/>
        <v>42511.168263888881</v>
      </c>
      <c r="U680">
        <f t="shared" si="77"/>
        <v>2016</v>
      </c>
    </row>
    <row r="681" spans="1:21"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71"/>
        <v>15.485964912280703</v>
      </c>
      <c r="P681" s="6">
        <f t="shared" si="72"/>
        <v>93.90425531914893</v>
      </c>
      <c r="Q681" t="str">
        <f t="shared" si="73"/>
        <v>technology</v>
      </c>
      <c r="R681" t="str">
        <f t="shared" si="74"/>
        <v>wearables</v>
      </c>
      <c r="S681" s="11">
        <f t="shared" si="75"/>
        <v>42556</v>
      </c>
      <c r="T681" s="11">
        <f t="shared" si="76"/>
        <v>42616.487372685187</v>
      </c>
      <c r="U681">
        <f t="shared" si="77"/>
        <v>2016</v>
      </c>
    </row>
    <row r="682" spans="1:21"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71"/>
        <v>25.912000000000003</v>
      </c>
      <c r="P682" s="6">
        <f t="shared" si="72"/>
        <v>150.65116279069767</v>
      </c>
      <c r="Q682" t="str">
        <f t="shared" si="73"/>
        <v>technology</v>
      </c>
      <c r="R682" t="str">
        <f t="shared" si="74"/>
        <v>wearables</v>
      </c>
      <c r="S682" s="11">
        <f t="shared" si="75"/>
        <v>41864</v>
      </c>
      <c r="T682" s="11">
        <f t="shared" si="76"/>
        <v>41899.293182870366</v>
      </c>
      <c r="U682">
        <f t="shared" si="77"/>
        <v>2014</v>
      </c>
    </row>
    <row r="683" spans="1:21"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71"/>
        <v>0.04</v>
      </c>
      <c r="P683" s="6">
        <f t="shared" si="72"/>
        <v>1</v>
      </c>
      <c r="Q683" t="str">
        <f t="shared" si="73"/>
        <v>technology</v>
      </c>
      <c r="R683" t="str">
        <f t="shared" si="74"/>
        <v>wearables</v>
      </c>
      <c r="S683" s="11">
        <f t="shared" si="75"/>
        <v>42639</v>
      </c>
      <c r="T683" s="11">
        <f t="shared" si="76"/>
        <v>42669.597268518519</v>
      </c>
      <c r="U683">
        <f t="shared" si="77"/>
        <v>2016</v>
      </c>
    </row>
    <row r="684" spans="1:21"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71"/>
        <v>0.106</v>
      </c>
      <c r="P684" s="6">
        <f t="shared" si="72"/>
        <v>13.25</v>
      </c>
      <c r="Q684" t="str">
        <f t="shared" si="73"/>
        <v>technology</v>
      </c>
      <c r="R684" t="str">
        <f t="shared" si="74"/>
        <v>wearables</v>
      </c>
      <c r="S684" s="11">
        <f t="shared" si="75"/>
        <v>42778</v>
      </c>
      <c r="T684" s="11">
        <f t="shared" si="76"/>
        <v>42808.51530092593</v>
      </c>
      <c r="U684">
        <f t="shared" si="77"/>
        <v>2017</v>
      </c>
    </row>
    <row r="685" spans="1:21"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71"/>
        <v>0.85142857142857142</v>
      </c>
      <c r="P685" s="6">
        <f t="shared" si="72"/>
        <v>99.333333333333329</v>
      </c>
      <c r="Q685" t="str">
        <f t="shared" si="73"/>
        <v>technology</v>
      </c>
      <c r="R685" t="str">
        <f t="shared" si="74"/>
        <v>wearables</v>
      </c>
      <c r="S685" s="11">
        <f t="shared" si="75"/>
        <v>42634</v>
      </c>
      <c r="T685" s="11">
        <f t="shared" si="76"/>
        <v>42674.691712962966</v>
      </c>
      <c r="U685">
        <f t="shared" si="77"/>
        <v>2016</v>
      </c>
    </row>
    <row r="686" spans="1:21"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71"/>
        <v>7.4837500000000006</v>
      </c>
      <c r="P686" s="6">
        <f t="shared" si="72"/>
        <v>177.39259259259259</v>
      </c>
      <c r="Q686" t="str">
        <f t="shared" si="73"/>
        <v>technology</v>
      </c>
      <c r="R686" t="str">
        <f t="shared" si="74"/>
        <v>wearables</v>
      </c>
      <c r="S686" s="11">
        <f t="shared" si="75"/>
        <v>41809</v>
      </c>
      <c r="T686" s="11">
        <f t="shared" si="76"/>
        <v>41844.916666666664</v>
      </c>
      <c r="U686">
        <f t="shared" si="77"/>
        <v>2014</v>
      </c>
    </row>
    <row r="687" spans="1:21"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71"/>
        <v>27.650000000000002</v>
      </c>
      <c r="P687" s="6">
        <f t="shared" si="72"/>
        <v>55.3</v>
      </c>
      <c r="Q687" t="str">
        <f t="shared" si="73"/>
        <v>technology</v>
      </c>
      <c r="R687" t="str">
        <f t="shared" si="74"/>
        <v>wearables</v>
      </c>
      <c r="S687" s="11">
        <f t="shared" si="75"/>
        <v>41971</v>
      </c>
      <c r="T687" s="11">
        <f t="shared" si="76"/>
        <v>42016.658240740733</v>
      </c>
      <c r="U687">
        <f t="shared" si="77"/>
        <v>2014</v>
      </c>
    </row>
    <row r="688" spans="1:21"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71"/>
        <v>0</v>
      </c>
      <c r="P688" s="6">
        <f t="shared" si="72"/>
        <v>0</v>
      </c>
      <c r="Q688" t="str">
        <f t="shared" si="73"/>
        <v>technology</v>
      </c>
      <c r="R688" t="str">
        <f t="shared" si="74"/>
        <v>wearables</v>
      </c>
      <c r="S688" s="11">
        <f t="shared" si="75"/>
        <v>42189</v>
      </c>
      <c r="T688" s="11">
        <f t="shared" si="76"/>
        <v>42219.464930555558</v>
      </c>
      <c r="U688">
        <f t="shared" si="77"/>
        <v>2015</v>
      </c>
    </row>
    <row r="689" spans="1:21"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71"/>
        <v>3.55</v>
      </c>
      <c r="P689" s="6">
        <f t="shared" si="72"/>
        <v>591.66666666666663</v>
      </c>
      <c r="Q689" t="str">
        <f t="shared" si="73"/>
        <v>technology</v>
      </c>
      <c r="R689" t="str">
        <f t="shared" si="74"/>
        <v>wearables</v>
      </c>
      <c r="S689" s="11">
        <f t="shared" si="75"/>
        <v>42711</v>
      </c>
      <c r="T689" s="11">
        <f t="shared" si="76"/>
        <v>42771.542280092595</v>
      </c>
      <c r="U689">
        <f t="shared" si="77"/>
        <v>2016</v>
      </c>
    </row>
    <row r="690" spans="1:21"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71"/>
        <v>72.989999999999995</v>
      </c>
      <c r="P690" s="6">
        <f t="shared" si="72"/>
        <v>405.5</v>
      </c>
      <c r="Q690" t="str">
        <f t="shared" si="73"/>
        <v>technology</v>
      </c>
      <c r="R690" t="str">
        <f t="shared" si="74"/>
        <v>wearables</v>
      </c>
      <c r="S690" s="11">
        <f t="shared" si="75"/>
        <v>42261</v>
      </c>
      <c r="T690" s="11">
        <f t="shared" si="76"/>
        <v>42291.896446759252</v>
      </c>
      <c r="U690">
        <f t="shared" si="77"/>
        <v>2015</v>
      </c>
    </row>
    <row r="691" spans="1:21"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71"/>
        <v>57.648750000000007</v>
      </c>
      <c r="P691" s="6">
        <f t="shared" si="72"/>
        <v>343.14732142857144</v>
      </c>
      <c r="Q691" t="str">
        <f t="shared" si="73"/>
        <v>technology</v>
      </c>
      <c r="R691" t="str">
        <f t="shared" si="74"/>
        <v>wearables</v>
      </c>
      <c r="S691" s="11">
        <f t="shared" si="75"/>
        <v>42675</v>
      </c>
      <c r="T691" s="11">
        <f t="shared" si="76"/>
        <v>42711.999305555553</v>
      </c>
      <c r="U691">
        <f t="shared" si="77"/>
        <v>2016</v>
      </c>
    </row>
    <row r="692" spans="1:21"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71"/>
        <v>12.34</v>
      </c>
      <c r="P692" s="6">
        <f t="shared" si="72"/>
        <v>72.588235294117652</v>
      </c>
      <c r="Q692" t="str">
        <f t="shared" si="73"/>
        <v>technology</v>
      </c>
      <c r="R692" t="str">
        <f t="shared" si="74"/>
        <v>wearables</v>
      </c>
      <c r="S692" s="11">
        <f t="shared" si="75"/>
        <v>42579</v>
      </c>
      <c r="T692" s="11">
        <f t="shared" si="76"/>
        <v>42622.041666666664</v>
      </c>
      <c r="U692">
        <f t="shared" si="77"/>
        <v>2016</v>
      </c>
    </row>
    <row r="693" spans="1:21"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71"/>
        <v>0.52</v>
      </c>
      <c r="P693" s="6">
        <f t="shared" si="72"/>
        <v>26</v>
      </c>
      <c r="Q693" t="str">
        <f t="shared" si="73"/>
        <v>technology</v>
      </c>
      <c r="R693" t="str">
        <f t="shared" si="74"/>
        <v>wearables</v>
      </c>
      <c r="S693" s="11">
        <f t="shared" si="75"/>
        <v>42157</v>
      </c>
      <c r="T693" s="11">
        <f t="shared" si="76"/>
        <v>42185.819976851846</v>
      </c>
      <c r="U693">
        <f t="shared" si="77"/>
        <v>2015</v>
      </c>
    </row>
    <row r="694" spans="1:21"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71"/>
        <v>6.5299999999999994</v>
      </c>
      <c r="P694" s="6">
        <f t="shared" si="72"/>
        <v>6.4975124378109452</v>
      </c>
      <c r="Q694" t="str">
        <f t="shared" si="73"/>
        <v>technology</v>
      </c>
      <c r="R694" t="str">
        <f t="shared" si="74"/>
        <v>wearables</v>
      </c>
      <c r="S694" s="11">
        <f t="shared" si="75"/>
        <v>42696</v>
      </c>
      <c r="T694" s="11">
        <f t="shared" si="76"/>
        <v>42726.167395833334</v>
      </c>
      <c r="U694">
        <f t="shared" si="77"/>
        <v>2016</v>
      </c>
    </row>
    <row r="695" spans="1:21"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71"/>
        <v>35.338000000000001</v>
      </c>
      <c r="P695" s="6">
        <f t="shared" si="72"/>
        <v>119.38513513513513</v>
      </c>
      <c r="Q695" t="str">
        <f t="shared" si="73"/>
        <v>technology</v>
      </c>
      <c r="R695" t="str">
        <f t="shared" si="74"/>
        <v>wearables</v>
      </c>
      <c r="S695" s="11">
        <f t="shared" si="75"/>
        <v>42094</v>
      </c>
      <c r="T695" s="11">
        <f t="shared" si="76"/>
        <v>42124.599849537037</v>
      </c>
      <c r="U695">
        <f t="shared" si="77"/>
        <v>2015</v>
      </c>
    </row>
    <row r="696" spans="1:21"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71"/>
        <v>0.39333333333333331</v>
      </c>
      <c r="P696" s="6">
        <f t="shared" si="72"/>
        <v>84.285714285714292</v>
      </c>
      <c r="Q696" t="str">
        <f t="shared" si="73"/>
        <v>technology</v>
      </c>
      <c r="R696" t="str">
        <f t="shared" si="74"/>
        <v>wearables</v>
      </c>
      <c r="S696" s="11">
        <f t="shared" si="75"/>
        <v>42737</v>
      </c>
      <c r="T696" s="11">
        <f t="shared" si="76"/>
        <v>42767.455543981479</v>
      </c>
      <c r="U696">
        <f t="shared" si="77"/>
        <v>2017</v>
      </c>
    </row>
    <row r="697" spans="1:21"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71"/>
        <v>1.06</v>
      </c>
      <c r="P697" s="6">
        <f t="shared" si="72"/>
        <v>90.857142857142861</v>
      </c>
      <c r="Q697" t="str">
        <f t="shared" si="73"/>
        <v>technology</v>
      </c>
      <c r="R697" t="str">
        <f t="shared" si="74"/>
        <v>wearables</v>
      </c>
      <c r="S697" s="11">
        <f t="shared" si="75"/>
        <v>41913</v>
      </c>
      <c r="T697" s="11">
        <f t="shared" si="76"/>
        <v>41943.312731481477</v>
      </c>
      <c r="U697">
        <f t="shared" si="77"/>
        <v>2014</v>
      </c>
    </row>
    <row r="698" spans="1:21"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71"/>
        <v>5.7142857142857147E-4</v>
      </c>
      <c r="P698" s="6">
        <f t="shared" si="72"/>
        <v>1</v>
      </c>
      <c r="Q698" t="str">
        <f t="shared" si="73"/>
        <v>technology</v>
      </c>
      <c r="R698" t="str">
        <f t="shared" si="74"/>
        <v>wearables</v>
      </c>
      <c r="S698" s="11">
        <f t="shared" si="75"/>
        <v>41815</v>
      </c>
      <c r="T698" s="11">
        <f t="shared" si="76"/>
        <v>41845.718773148146</v>
      </c>
      <c r="U698">
        <f t="shared" si="77"/>
        <v>2014</v>
      </c>
    </row>
    <row r="699" spans="1:21"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71"/>
        <v>46.379999999999995</v>
      </c>
      <c r="P699" s="6">
        <f t="shared" si="72"/>
        <v>20.342105263157894</v>
      </c>
      <c r="Q699" t="str">
        <f t="shared" si="73"/>
        <v>technology</v>
      </c>
      <c r="R699" t="str">
        <f t="shared" si="74"/>
        <v>wearables</v>
      </c>
      <c r="S699" s="11">
        <f t="shared" si="75"/>
        <v>42388</v>
      </c>
      <c r="T699" s="11">
        <f t="shared" si="76"/>
        <v>42403.314687500002</v>
      </c>
      <c r="U699">
        <f t="shared" si="77"/>
        <v>2016</v>
      </c>
    </row>
    <row r="700" spans="1:21"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71"/>
        <v>15.39</v>
      </c>
      <c r="P700" s="6">
        <f t="shared" si="72"/>
        <v>530.68965517241384</v>
      </c>
      <c r="Q700" t="str">
        <f t="shared" si="73"/>
        <v>technology</v>
      </c>
      <c r="R700" t="str">
        <f t="shared" si="74"/>
        <v>wearables</v>
      </c>
      <c r="S700" s="11">
        <f t="shared" si="75"/>
        <v>41866</v>
      </c>
      <c r="T700" s="11">
        <f t="shared" si="76"/>
        <v>41899.875</v>
      </c>
      <c r="U700">
        <f t="shared" si="77"/>
        <v>2014</v>
      </c>
    </row>
    <row r="701" spans="1:21"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71"/>
        <v>82.422107692307705</v>
      </c>
      <c r="P701" s="6">
        <f t="shared" si="72"/>
        <v>120.39184269662923</v>
      </c>
      <c r="Q701" t="str">
        <f t="shared" si="73"/>
        <v>technology</v>
      </c>
      <c r="R701" t="str">
        <f t="shared" si="74"/>
        <v>wearables</v>
      </c>
      <c r="S701" s="11">
        <f t="shared" si="75"/>
        <v>41563</v>
      </c>
      <c r="T701" s="11">
        <f t="shared" si="76"/>
        <v>41600.458333333328</v>
      </c>
      <c r="U701">
        <f t="shared" si="77"/>
        <v>2013</v>
      </c>
    </row>
    <row r="702" spans="1:21"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71"/>
        <v>2.6866666666666665</v>
      </c>
      <c r="P702" s="6">
        <f t="shared" si="72"/>
        <v>13</v>
      </c>
      <c r="Q702" t="str">
        <f t="shared" si="73"/>
        <v>technology</v>
      </c>
      <c r="R702" t="str">
        <f t="shared" si="74"/>
        <v>wearables</v>
      </c>
      <c r="S702" s="11">
        <f t="shared" si="75"/>
        <v>42715</v>
      </c>
      <c r="T702" s="11">
        <f t="shared" si="76"/>
        <v>42745.480104166665</v>
      </c>
      <c r="U702">
        <f t="shared" si="77"/>
        <v>2016</v>
      </c>
    </row>
    <row r="703" spans="1:21"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71"/>
        <v>26.6</v>
      </c>
      <c r="P703" s="6">
        <f t="shared" si="72"/>
        <v>291.33333333333331</v>
      </c>
      <c r="Q703" t="str">
        <f t="shared" si="73"/>
        <v>technology</v>
      </c>
      <c r="R703" t="str">
        <f t="shared" si="74"/>
        <v>wearables</v>
      </c>
      <c r="S703" s="11">
        <f t="shared" si="75"/>
        <v>41813</v>
      </c>
      <c r="T703" s="11">
        <f t="shared" si="76"/>
        <v>41843.454629629625</v>
      </c>
      <c r="U703">
        <f t="shared" si="77"/>
        <v>2014</v>
      </c>
    </row>
    <row r="704" spans="1:21"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71"/>
        <v>30.813400000000001</v>
      </c>
      <c r="P704" s="6">
        <f t="shared" si="72"/>
        <v>124.9191891891892</v>
      </c>
      <c r="Q704" t="str">
        <f t="shared" si="73"/>
        <v>technology</v>
      </c>
      <c r="R704" t="str">
        <f t="shared" si="74"/>
        <v>wearables</v>
      </c>
      <c r="S704" s="11">
        <f t="shared" si="75"/>
        <v>42668</v>
      </c>
      <c r="T704" s="11">
        <f t="shared" si="76"/>
        <v>42698.560034722213</v>
      </c>
      <c r="U704">
        <f t="shared" si="77"/>
        <v>2016</v>
      </c>
    </row>
    <row r="705" spans="1:21"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71"/>
        <v>5.58</v>
      </c>
      <c r="P705" s="6">
        <f t="shared" si="72"/>
        <v>119.57142857142857</v>
      </c>
      <c r="Q705" t="str">
        <f t="shared" si="73"/>
        <v>technology</v>
      </c>
      <c r="R705" t="str">
        <f t="shared" si="74"/>
        <v>wearables</v>
      </c>
      <c r="S705" s="11">
        <f t="shared" si="75"/>
        <v>42711</v>
      </c>
      <c r="T705" s="11">
        <f t="shared" si="76"/>
        <v>42766.772222222215</v>
      </c>
      <c r="U705">
        <f t="shared" si="77"/>
        <v>2016</v>
      </c>
    </row>
    <row r="706" spans="1:21"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71"/>
        <v>0.87454545454545463</v>
      </c>
      <c r="P706" s="6">
        <f t="shared" si="72"/>
        <v>120.25</v>
      </c>
      <c r="Q706" t="str">
        <f t="shared" si="73"/>
        <v>technology</v>
      </c>
      <c r="R706" t="str">
        <f t="shared" si="74"/>
        <v>wearables</v>
      </c>
      <c r="S706" s="11">
        <f t="shared" si="75"/>
        <v>42725</v>
      </c>
      <c r="T706" s="11">
        <f t="shared" si="76"/>
        <v>42785.984583333331</v>
      </c>
      <c r="U706">
        <f t="shared" si="77"/>
        <v>2016</v>
      </c>
    </row>
    <row r="707" spans="1:21"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78">E707/D707*100</f>
        <v>0.97699999999999987</v>
      </c>
      <c r="P707" s="6">
        <f t="shared" ref="P707:P770" si="79">IF(E707=0,0,E707/L707)</f>
        <v>195.4</v>
      </c>
      <c r="Q707" t="str">
        <f t="shared" ref="Q707:Q770" si="80">LEFT(N707,LEN(N707)-(LEN(N707)-SEARCH("/",N707))-1)</f>
        <v>technology</v>
      </c>
      <c r="R707" t="str">
        <f t="shared" ref="R707:R770" si="81">RIGHT(N707,(LEN(N707)-SEARCH("/",N707)))</f>
        <v>wearables</v>
      </c>
      <c r="S707" s="11">
        <f t="shared" ref="S707:S770" si="82">VALUE(TEXT(CONCATENATE(YEAR(((J707/60)/60/24)+DATE(1970,1,1)+(-5/24)),"/",MONTH(((J707/60)/60/24)+DATE(1970,1,1)+(-5/24)),"/",DAY(((J707/60)/60/24)+DATE(1970,1,1)+(-5/24))),"YYYY/MM/DD"))</f>
        <v>42726</v>
      </c>
      <c r="T707" s="11">
        <f t="shared" ref="T707:T770" si="83">((I707/60)/60/24)+DATE(1970,1,1)+(-5/24)</f>
        <v>42756.283310185179</v>
      </c>
      <c r="U707">
        <f t="shared" ref="U707:U770" si="84">YEAR(((J707/60)/60/24)+DATE(1970,1,1)+(-5/24))</f>
        <v>2016</v>
      </c>
    </row>
    <row r="708" spans="1:21"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78"/>
        <v>0</v>
      </c>
      <c r="P708" s="6">
        <f t="shared" si="79"/>
        <v>0</v>
      </c>
      <c r="Q708" t="str">
        <f t="shared" si="80"/>
        <v>technology</v>
      </c>
      <c r="R708" t="str">
        <f t="shared" si="81"/>
        <v>wearables</v>
      </c>
      <c r="S708" s="11">
        <f t="shared" si="82"/>
        <v>42676</v>
      </c>
      <c r="T708" s="11">
        <f t="shared" si="83"/>
        <v>42718.568749999999</v>
      </c>
      <c r="U708">
        <f t="shared" si="84"/>
        <v>2016</v>
      </c>
    </row>
    <row r="709" spans="1:21"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78"/>
        <v>78.927352941176466</v>
      </c>
      <c r="P709" s="6">
        <f t="shared" si="79"/>
        <v>117.69868421052631</v>
      </c>
      <c r="Q709" t="str">
        <f t="shared" si="80"/>
        <v>technology</v>
      </c>
      <c r="R709" t="str">
        <f t="shared" si="81"/>
        <v>wearables</v>
      </c>
      <c r="S709" s="11">
        <f t="shared" si="82"/>
        <v>42696</v>
      </c>
      <c r="T709" s="11">
        <f t="shared" si="83"/>
        <v>42736.45517361111</v>
      </c>
      <c r="U709">
        <f t="shared" si="84"/>
        <v>2016</v>
      </c>
    </row>
    <row r="710" spans="1:21"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78"/>
        <v>22.092500000000001</v>
      </c>
      <c r="P710" s="6">
        <f t="shared" si="79"/>
        <v>23.948509485094849</v>
      </c>
      <c r="Q710" t="str">
        <f t="shared" si="80"/>
        <v>technology</v>
      </c>
      <c r="R710" t="str">
        <f t="shared" si="81"/>
        <v>wearables</v>
      </c>
      <c r="S710" s="11">
        <f t="shared" si="82"/>
        <v>41835</v>
      </c>
      <c r="T710" s="11">
        <f t="shared" si="83"/>
        <v>41895.372685185182</v>
      </c>
      <c r="U710">
        <f t="shared" si="84"/>
        <v>2014</v>
      </c>
    </row>
    <row r="711" spans="1:21"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78"/>
        <v>0.40666666666666662</v>
      </c>
      <c r="P711" s="6">
        <f t="shared" si="79"/>
        <v>30.5</v>
      </c>
      <c r="Q711" t="str">
        <f t="shared" si="80"/>
        <v>technology</v>
      </c>
      <c r="R711" t="str">
        <f t="shared" si="81"/>
        <v>wearables</v>
      </c>
      <c r="S711" s="11">
        <f t="shared" si="82"/>
        <v>41947</v>
      </c>
      <c r="T711" s="11">
        <f t="shared" si="83"/>
        <v>41977.832858796297</v>
      </c>
      <c r="U711">
        <f t="shared" si="84"/>
        <v>2014</v>
      </c>
    </row>
    <row r="712" spans="1:21"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78"/>
        <v>0</v>
      </c>
      <c r="P712" s="6">
        <f t="shared" si="79"/>
        <v>0</v>
      </c>
      <c r="Q712" t="str">
        <f t="shared" si="80"/>
        <v>technology</v>
      </c>
      <c r="R712" t="str">
        <f t="shared" si="81"/>
        <v>wearables</v>
      </c>
      <c r="S712" s="11">
        <f t="shared" si="82"/>
        <v>41837</v>
      </c>
      <c r="T712" s="11">
        <f t="shared" si="83"/>
        <v>41870.822222222218</v>
      </c>
      <c r="U712">
        <f t="shared" si="84"/>
        <v>2014</v>
      </c>
    </row>
    <row r="713" spans="1:21"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78"/>
        <v>33.790999999999997</v>
      </c>
      <c r="P713" s="6">
        <f t="shared" si="79"/>
        <v>99.973372781065095</v>
      </c>
      <c r="Q713" t="str">
        <f t="shared" si="80"/>
        <v>technology</v>
      </c>
      <c r="R713" t="str">
        <f t="shared" si="81"/>
        <v>wearables</v>
      </c>
      <c r="S713" s="11">
        <f t="shared" si="82"/>
        <v>42678</v>
      </c>
      <c r="T713" s="11">
        <f t="shared" si="83"/>
        <v>42718.292453703696</v>
      </c>
      <c r="U713">
        <f t="shared" si="84"/>
        <v>2016</v>
      </c>
    </row>
    <row r="714" spans="1:21"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78"/>
        <v>0.21649484536082475</v>
      </c>
      <c r="P714" s="6">
        <f t="shared" si="79"/>
        <v>26.25</v>
      </c>
      <c r="Q714" t="str">
        <f t="shared" si="80"/>
        <v>technology</v>
      </c>
      <c r="R714" t="str">
        <f t="shared" si="81"/>
        <v>wearables</v>
      </c>
      <c r="S714" s="11">
        <f t="shared" si="82"/>
        <v>42384</v>
      </c>
      <c r="T714" s="11">
        <f t="shared" si="83"/>
        <v>42414.472592592596</v>
      </c>
      <c r="U714">
        <f t="shared" si="84"/>
        <v>2016</v>
      </c>
    </row>
    <row r="715" spans="1:21"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78"/>
        <v>0.79600000000000004</v>
      </c>
      <c r="P715" s="6">
        <f t="shared" si="79"/>
        <v>199</v>
      </c>
      <c r="Q715" t="str">
        <f t="shared" si="80"/>
        <v>technology</v>
      </c>
      <c r="R715" t="str">
        <f t="shared" si="81"/>
        <v>wearables</v>
      </c>
      <c r="S715" s="11">
        <f t="shared" si="82"/>
        <v>42496</v>
      </c>
      <c r="T715" s="11">
        <f t="shared" si="83"/>
        <v>42526.320972222216</v>
      </c>
      <c r="U715">
        <f t="shared" si="84"/>
        <v>2016</v>
      </c>
    </row>
    <row r="716" spans="1:21"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78"/>
        <v>14.993333333333334</v>
      </c>
      <c r="P716" s="6">
        <f t="shared" si="79"/>
        <v>80.321428571428569</v>
      </c>
      <c r="Q716" t="str">
        <f t="shared" si="80"/>
        <v>technology</v>
      </c>
      <c r="R716" t="str">
        <f t="shared" si="81"/>
        <v>wearables</v>
      </c>
      <c r="S716" s="11">
        <f t="shared" si="82"/>
        <v>42734</v>
      </c>
      <c r="T716" s="11">
        <f t="shared" si="83"/>
        <v>42794.579652777778</v>
      </c>
      <c r="U716">
        <f t="shared" si="84"/>
        <v>2016</v>
      </c>
    </row>
    <row r="717" spans="1:21"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78"/>
        <v>5.0509090909090908</v>
      </c>
      <c r="P717" s="6">
        <f t="shared" si="79"/>
        <v>115.75</v>
      </c>
      <c r="Q717" t="str">
        <f t="shared" si="80"/>
        <v>technology</v>
      </c>
      <c r="R717" t="str">
        <f t="shared" si="81"/>
        <v>wearables</v>
      </c>
      <c r="S717" s="11">
        <f t="shared" si="82"/>
        <v>42272</v>
      </c>
      <c r="T717" s="11">
        <f t="shared" si="83"/>
        <v>42312.924074074072</v>
      </c>
      <c r="U717">
        <f t="shared" si="84"/>
        <v>2015</v>
      </c>
    </row>
    <row r="718" spans="1:21"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78"/>
        <v>10.214285714285715</v>
      </c>
      <c r="P718" s="6">
        <f t="shared" si="79"/>
        <v>44.6875</v>
      </c>
      <c r="Q718" t="str">
        <f t="shared" si="80"/>
        <v>technology</v>
      </c>
      <c r="R718" t="str">
        <f t="shared" si="81"/>
        <v>wearables</v>
      </c>
      <c r="S718" s="11">
        <f t="shared" si="82"/>
        <v>41940</v>
      </c>
      <c r="T718" s="11">
        <f t="shared" si="83"/>
        <v>41973.791666666664</v>
      </c>
      <c r="U718">
        <f t="shared" si="84"/>
        <v>2014</v>
      </c>
    </row>
    <row r="719" spans="1:21"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78"/>
        <v>0.30499999999999999</v>
      </c>
      <c r="P719" s="6">
        <f t="shared" si="79"/>
        <v>76.25</v>
      </c>
      <c r="Q719" t="str">
        <f t="shared" si="80"/>
        <v>technology</v>
      </c>
      <c r="R719" t="str">
        <f t="shared" si="81"/>
        <v>wearables</v>
      </c>
      <c r="S719" s="11">
        <f t="shared" si="82"/>
        <v>41857</v>
      </c>
      <c r="T719" s="11">
        <f t="shared" si="83"/>
        <v>41887.645856481482</v>
      </c>
      <c r="U719">
        <f t="shared" si="84"/>
        <v>2014</v>
      </c>
    </row>
    <row r="720" spans="1:21"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78"/>
        <v>0.75</v>
      </c>
      <c r="P720" s="6">
        <f t="shared" si="79"/>
        <v>22.5</v>
      </c>
      <c r="Q720" t="str">
        <f t="shared" si="80"/>
        <v>technology</v>
      </c>
      <c r="R720" t="str">
        <f t="shared" si="81"/>
        <v>wearables</v>
      </c>
      <c r="S720" s="11">
        <f t="shared" si="82"/>
        <v>42752</v>
      </c>
      <c r="T720" s="11">
        <f t="shared" si="83"/>
        <v>42784.040972222218</v>
      </c>
      <c r="U720">
        <f t="shared" si="84"/>
        <v>2017</v>
      </c>
    </row>
    <row r="721" spans="1:21"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78"/>
        <v>1.2933333333333332</v>
      </c>
      <c r="P721" s="6">
        <f t="shared" si="79"/>
        <v>19.399999999999999</v>
      </c>
      <c r="Q721" t="str">
        <f t="shared" si="80"/>
        <v>technology</v>
      </c>
      <c r="R721" t="str">
        <f t="shared" si="81"/>
        <v>wearables</v>
      </c>
      <c r="S721" s="11">
        <f t="shared" si="82"/>
        <v>42408</v>
      </c>
      <c r="T721" s="11">
        <f t="shared" si="83"/>
        <v>42422.83189814815</v>
      </c>
      <c r="U721">
        <f t="shared" si="84"/>
        <v>2016</v>
      </c>
    </row>
    <row r="722" spans="1:21"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78"/>
        <v>143.94736842105263</v>
      </c>
      <c r="P722" s="6">
        <f t="shared" si="79"/>
        <v>66.707317073170728</v>
      </c>
      <c r="Q722" t="str">
        <f t="shared" si="80"/>
        <v>publishing</v>
      </c>
      <c r="R722" t="str">
        <f t="shared" si="81"/>
        <v>nonfiction</v>
      </c>
      <c r="S722" s="11">
        <f t="shared" si="82"/>
        <v>40909</v>
      </c>
      <c r="T722" s="11">
        <f t="shared" si="83"/>
        <v>40937.440868055557</v>
      </c>
      <c r="U722">
        <f t="shared" si="84"/>
        <v>2012</v>
      </c>
    </row>
    <row r="723" spans="1:21"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78"/>
        <v>122.10975609756099</v>
      </c>
      <c r="P723" s="6">
        <f t="shared" si="79"/>
        <v>84.142857142857139</v>
      </c>
      <c r="Q723" t="str">
        <f t="shared" si="80"/>
        <v>publishing</v>
      </c>
      <c r="R723" t="str">
        <f t="shared" si="81"/>
        <v>nonfiction</v>
      </c>
      <c r="S723" s="11">
        <f t="shared" si="82"/>
        <v>41807</v>
      </c>
      <c r="T723" s="11">
        <f t="shared" si="83"/>
        <v>41852.363506944443</v>
      </c>
      <c r="U723">
        <f t="shared" si="84"/>
        <v>2014</v>
      </c>
    </row>
    <row r="724" spans="1:21"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78"/>
        <v>132.024</v>
      </c>
      <c r="P724" s="6">
        <f t="shared" si="79"/>
        <v>215.72549019607843</v>
      </c>
      <c r="Q724" t="str">
        <f t="shared" si="80"/>
        <v>publishing</v>
      </c>
      <c r="R724" t="str">
        <f t="shared" si="81"/>
        <v>nonfiction</v>
      </c>
      <c r="S724" s="11">
        <f t="shared" si="82"/>
        <v>40977</v>
      </c>
      <c r="T724" s="11">
        <f t="shared" si="83"/>
        <v>41007.555300925924</v>
      </c>
      <c r="U724">
        <f t="shared" si="84"/>
        <v>2012</v>
      </c>
    </row>
    <row r="725" spans="1:21"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78"/>
        <v>109.38000000000001</v>
      </c>
      <c r="P725" s="6">
        <f t="shared" si="79"/>
        <v>54.69</v>
      </c>
      <c r="Q725" t="str">
        <f t="shared" si="80"/>
        <v>publishing</v>
      </c>
      <c r="R725" t="str">
        <f t="shared" si="81"/>
        <v>nonfiction</v>
      </c>
      <c r="S725" s="11">
        <f t="shared" si="82"/>
        <v>42184</v>
      </c>
      <c r="T725" s="11">
        <f t="shared" si="83"/>
        <v>42214.957638888889</v>
      </c>
      <c r="U725">
        <f t="shared" si="84"/>
        <v>2015</v>
      </c>
    </row>
    <row r="726" spans="1:21"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78"/>
        <v>105.47157142857144</v>
      </c>
      <c r="P726" s="6">
        <f t="shared" si="79"/>
        <v>51.62944055944056</v>
      </c>
      <c r="Q726" t="str">
        <f t="shared" si="80"/>
        <v>publishing</v>
      </c>
      <c r="R726" t="str">
        <f t="shared" si="81"/>
        <v>nonfiction</v>
      </c>
      <c r="S726" s="11">
        <f t="shared" si="82"/>
        <v>40694</v>
      </c>
      <c r="T726" s="11">
        <f t="shared" si="83"/>
        <v>40724.430127314808</v>
      </c>
      <c r="U726">
        <f t="shared" si="84"/>
        <v>2011</v>
      </c>
    </row>
    <row r="727" spans="1:21"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78"/>
        <v>100.35000000000001</v>
      </c>
      <c r="P727" s="6">
        <f t="shared" si="79"/>
        <v>143.35714285714286</v>
      </c>
      <c r="Q727" t="str">
        <f t="shared" si="80"/>
        <v>publishing</v>
      </c>
      <c r="R727" t="str">
        <f t="shared" si="81"/>
        <v>nonfiction</v>
      </c>
      <c r="S727" s="11">
        <f t="shared" si="82"/>
        <v>42321</v>
      </c>
      <c r="T727" s="11">
        <f t="shared" si="83"/>
        <v>42351.417962962958</v>
      </c>
      <c r="U727">
        <f t="shared" si="84"/>
        <v>2015</v>
      </c>
    </row>
    <row r="728" spans="1:21"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78"/>
        <v>101.4</v>
      </c>
      <c r="P728" s="6">
        <f t="shared" si="79"/>
        <v>72.428571428571431</v>
      </c>
      <c r="Q728" t="str">
        <f t="shared" si="80"/>
        <v>publishing</v>
      </c>
      <c r="R728" t="str">
        <f t="shared" si="81"/>
        <v>nonfiction</v>
      </c>
      <c r="S728" s="11">
        <f t="shared" si="82"/>
        <v>41345</v>
      </c>
      <c r="T728" s="11">
        <f t="shared" si="83"/>
        <v>41375.834340277775</v>
      </c>
      <c r="U728">
        <f t="shared" si="84"/>
        <v>2013</v>
      </c>
    </row>
    <row r="729" spans="1:21"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78"/>
        <v>155.51428571428571</v>
      </c>
      <c r="P729" s="6">
        <f t="shared" si="79"/>
        <v>36.530201342281877</v>
      </c>
      <c r="Q729" t="str">
        <f t="shared" si="80"/>
        <v>publishing</v>
      </c>
      <c r="R729" t="str">
        <f t="shared" si="81"/>
        <v>nonfiction</v>
      </c>
      <c r="S729" s="11">
        <f t="shared" si="82"/>
        <v>41246</v>
      </c>
      <c r="T729" s="11">
        <f t="shared" si="83"/>
        <v>41288.680555555555</v>
      </c>
      <c r="U729">
        <f t="shared" si="84"/>
        <v>2012</v>
      </c>
    </row>
    <row r="730" spans="1:21"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78"/>
        <v>105.566</v>
      </c>
      <c r="P730" s="6">
        <f t="shared" si="79"/>
        <v>60.903461538461535</v>
      </c>
      <c r="Q730" t="str">
        <f t="shared" si="80"/>
        <v>publishing</v>
      </c>
      <c r="R730" t="str">
        <f t="shared" si="81"/>
        <v>nonfiction</v>
      </c>
      <c r="S730" s="11">
        <f t="shared" si="82"/>
        <v>40731</v>
      </c>
      <c r="T730" s="11">
        <f t="shared" si="83"/>
        <v>40776.629131944443</v>
      </c>
      <c r="U730">
        <f t="shared" si="84"/>
        <v>2011</v>
      </c>
    </row>
    <row r="731" spans="1:21"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78"/>
        <v>130.65</v>
      </c>
      <c r="P731" s="6">
        <f t="shared" si="79"/>
        <v>43.55</v>
      </c>
      <c r="Q731" t="str">
        <f t="shared" si="80"/>
        <v>publishing</v>
      </c>
      <c r="R731" t="str">
        <f t="shared" si="81"/>
        <v>nonfiction</v>
      </c>
      <c r="S731" s="11">
        <f t="shared" si="82"/>
        <v>41110</v>
      </c>
      <c r="T731" s="11">
        <f t="shared" si="83"/>
        <v>41170.97755787037</v>
      </c>
      <c r="U731">
        <f t="shared" si="84"/>
        <v>2012</v>
      </c>
    </row>
    <row r="732" spans="1:21"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78"/>
        <v>132.19</v>
      </c>
      <c r="P732" s="6">
        <f t="shared" si="79"/>
        <v>99.766037735849054</v>
      </c>
      <c r="Q732" t="str">
        <f t="shared" si="80"/>
        <v>publishing</v>
      </c>
      <c r="R732" t="str">
        <f t="shared" si="81"/>
        <v>nonfiction</v>
      </c>
      <c r="S732" s="11">
        <f t="shared" si="82"/>
        <v>40854</v>
      </c>
      <c r="T732" s="11">
        <f t="shared" si="83"/>
        <v>40884.536932870367</v>
      </c>
      <c r="U732">
        <f t="shared" si="84"/>
        <v>2011</v>
      </c>
    </row>
    <row r="733" spans="1:21"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78"/>
        <v>126</v>
      </c>
      <c r="P733" s="6">
        <f t="shared" si="79"/>
        <v>88.732394366197184</v>
      </c>
      <c r="Q733" t="str">
        <f t="shared" si="80"/>
        <v>publishing</v>
      </c>
      <c r="R733" t="str">
        <f t="shared" si="81"/>
        <v>nonfiction</v>
      </c>
      <c r="S733" s="11">
        <f t="shared" si="82"/>
        <v>40879</v>
      </c>
      <c r="T733" s="11">
        <f t="shared" si="83"/>
        <v>40930.041666666664</v>
      </c>
      <c r="U733">
        <f t="shared" si="84"/>
        <v>2011</v>
      </c>
    </row>
    <row r="734" spans="1:21"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78"/>
        <v>160</v>
      </c>
      <c r="P734" s="6">
        <f t="shared" si="79"/>
        <v>4.9230769230769234</v>
      </c>
      <c r="Q734" t="str">
        <f t="shared" si="80"/>
        <v>publishing</v>
      </c>
      <c r="R734" t="str">
        <f t="shared" si="81"/>
        <v>nonfiction</v>
      </c>
      <c r="S734" s="11">
        <f t="shared" si="82"/>
        <v>41486</v>
      </c>
      <c r="T734" s="11">
        <f t="shared" si="83"/>
        <v>41546.21598379629</v>
      </c>
      <c r="U734">
        <f t="shared" si="84"/>
        <v>2013</v>
      </c>
    </row>
    <row r="735" spans="1:21"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78"/>
        <v>120.48</v>
      </c>
      <c r="P735" s="6">
        <f t="shared" si="79"/>
        <v>17.822485207100591</v>
      </c>
      <c r="Q735" t="str">
        <f t="shared" si="80"/>
        <v>publishing</v>
      </c>
      <c r="R735" t="str">
        <f t="shared" si="81"/>
        <v>nonfiction</v>
      </c>
      <c r="S735" s="11">
        <f t="shared" si="82"/>
        <v>41598</v>
      </c>
      <c r="T735" s="11">
        <f t="shared" si="83"/>
        <v>41628.211712962962</v>
      </c>
      <c r="U735">
        <f t="shared" si="84"/>
        <v>2013</v>
      </c>
    </row>
    <row r="736" spans="1:21"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78"/>
        <v>125.52941176470588</v>
      </c>
      <c r="P736" s="6">
        <f t="shared" si="79"/>
        <v>187.19298245614036</v>
      </c>
      <c r="Q736" t="str">
        <f t="shared" si="80"/>
        <v>publishing</v>
      </c>
      <c r="R736" t="str">
        <f t="shared" si="81"/>
        <v>nonfiction</v>
      </c>
      <c r="S736" s="11">
        <f t="shared" si="82"/>
        <v>42101</v>
      </c>
      <c r="T736" s="11">
        <f t="shared" si="83"/>
        <v>42132.999999999993</v>
      </c>
      <c r="U736">
        <f t="shared" si="84"/>
        <v>2015</v>
      </c>
    </row>
    <row r="737" spans="1:21"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78"/>
        <v>114.40638297872341</v>
      </c>
      <c r="P737" s="6">
        <f t="shared" si="79"/>
        <v>234.80786026200875</v>
      </c>
      <c r="Q737" t="str">
        <f t="shared" si="80"/>
        <v>publishing</v>
      </c>
      <c r="R737" t="str">
        <f t="shared" si="81"/>
        <v>nonfiction</v>
      </c>
      <c r="S737" s="11">
        <f t="shared" si="82"/>
        <v>41945</v>
      </c>
      <c r="T737" s="11">
        <f t="shared" si="83"/>
        <v>41976.818749999999</v>
      </c>
      <c r="U737">
        <f t="shared" si="84"/>
        <v>2014</v>
      </c>
    </row>
    <row r="738" spans="1:21"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78"/>
        <v>315.13888888888891</v>
      </c>
      <c r="P738" s="6">
        <f t="shared" si="79"/>
        <v>105.04629629629629</v>
      </c>
      <c r="Q738" t="str">
        <f t="shared" si="80"/>
        <v>publishing</v>
      </c>
      <c r="R738" t="str">
        <f t="shared" si="81"/>
        <v>nonfiction</v>
      </c>
      <c r="S738" s="11">
        <f t="shared" si="82"/>
        <v>41579</v>
      </c>
      <c r="T738" s="11">
        <f t="shared" si="83"/>
        <v>41598.999305555553</v>
      </c>
      <c r="U738">
        <f t="shared" si="84"/>
        <v>2013</v>
      </c>
    </row>
    <row r="739" spans="1:21"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78"/>
        <v>122.39999999999999</v>
      </c>
      <c r="P739" s="6">
        <f t="shared" si="79"/>
        <v>56.666666666666664</v>
      </c>
      <c r="Q739" t="str">
        <f t="shared" si="80"/>
        <v>publishing</v>
      </c>
      <c r="R739" t="str">
        <f t="shared" si="81"/>
        <v>nonfiction</v>
      </c>
      <c r="S739" s="11">
        <f t="shared" si="82"/>
        <v>41667</v>
      </c>
      <c r="T739" s="11">
        <f t="shared" si="83"/>
        <v>41684.625</v>
      </c>
      <c r="U739">
        <f t="shared" si="84"/>
        <v>2014</v>
      </c>
    </row>
    <row r="740" spans="1:21"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78"/>
        <v>106.73333333333332</v>
      </c>
      <c r="P740" s="6">
        <f t="shared" si="79"/>
        <v>39.048780487804876</v>
      </c>
      <c r="Q740" t="str">
        <f t="shared" si="80"/>
        <v>publishing</v>
      </c>
      <c r="R740" t="str">
        <f t="shared" si="81"/>
        <v>nonfiction</v>
      </c>
      <c r="S740" s="11">
        <f t="shared" si="82"/>
        <v>41943</v>
      </c>
      <c r="T740" s="11">
        <f t="shared" si="83"/>
        <v>41973.999305555553</v>
      </c>
      <c r="U740">
        <f t="shared" si="84"/>
        <v>2014</v>
      </c>
    </row>
    <row r="741" spans="1:21"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78"/>
        <v>158.33333333333331</v>
      </c>
      <c r="P741" s="6">
        <f t="shared" si="79"/>
        <v>68.345323741007192</v>
      </c>
      <c r="Q741" t="str">
        <f t="shared" si="80"/>
        <v>publishing</v>
      </c>
      <c r="R741" t="str">
        <f t="shared" si="81"/>
        <v>nonfiction</v>
      </c>
      <c r="S741" s="11">
        <f t="shared" si="82"/>
        <v>41829</v>
      </c>
      <c r="T741" s="11">
        <f t="shared" si="83"/>
        <v>41862.294317129628</v>
      </c>
      <c r="U741">
        <f t="shared" si="84"/>
        <v>2014</v>
      </c>
    </row>
    <row r="742" spans="1:21"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78"/>
        <v>107.4</v>
      </c>
      <c r="P742" s="6">
        <f t="shared" si="79"/>
        <v>169.57894736842104</v>
      </c>
      <c r="Q742" t="str">
        <f t="shared" si="80"/>
        <v>publishing</v>
      </c>
      <c r="R742" t="str">
        <f t="shared" si="81"/>
        <v>nonfiction</v>
      </c>
      <c r="S742" s="11">
        <f t="shared" si="82"/>
        <v>42161</v>
      </c>
      <c r="T742" s="11">
        <f t="shared" si="83"/>
        <v>42175.93844907407</v>
      </c>
      <c r="U742">
        <f t="shared" si="84"/>
        <v>2015</v>
      </c>
    </row>
    <row r="743" spans="1:21"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78"/>
        <v>102.25999999999999</v>
      </c>
      <c r="P743" s="6">
        <f t="shared" si="79"/>
        <v>141.42340425531913</v>
      </c>
      <c r="Q743" t="str">
        <f t="shared" si="80"/>
        <v>publishing</v>
      </c>
      <c r="R743" t="str">
        <f t="shared" si="81"/>
        <v>nonfiction</v>
      </c>
      <c r="S743" s="11">
        <f t="shared" si="82"/>
        <v>41401</v>
      </c>
      <c r="T743" s="11">
        <f t="shared" si="83"/>
        <v>41436.439884259256</v>
      </c>
      <c r="U743">
        <f t="shared" si="84"/>
        <v>2013</v>
      </c>
    </row>
    <row r="744" spans="1:21"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78"/>
        <v>110.71428571428572</v>
      </c>
      <c r="P744" s="6">
        <f t="shared" si="79"/>
        <v>67.391304347826093</v>
      </c>
      <c r="Q744" t="str">
        <f t="shared" si="80"/>
        <v>publishing</v>
      </c>
      <c r="R744" t="str">
        <f t="shared" si="81"/>
        <v>nonfiction</v>
      </c>
      <c r="S744" s="11">
        <f t="shared" si="82"/>
        <v>41689</v>
      </c>
      <c r="T744" s="11">
        <f t="shared" si="83"/>
        <v>41719.667962962958</v>
      </c>
      <c r="U744">
        <f t="shared" si="84"/>
        <v>2014</v>
      </c>
    </row>
    <row r="745" spans="1:21"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78"/>
        <v>148</v>
      </c>
      <c r="P745" s="6">
        <f t="shared" si="79"/>
        <v>54.266666666666666</v>
      </c>
      <c r="Q745" t="str">
        <f t="shared" si="80"/>
        <v>publishing</v>
      </c>
      <c r="R745" t="str">
        <f t="shared" si="81"/>
        <v>nonfiction</v>
      </c>
      <c r="S745" s="11">
        <f t="shared" si="82"/>
        <v>40990</v>
      </c>
      <c r="T745" s="11">
        <f t="shared" si="83"/>
        <v>41015.666666666664</v>
      </c>
      <c r="U745">
        <f t="shared" si="84"/>
        <v>2012</v>
      </c>
    </row>
    <row r="746" spans="1:21"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78"/>
        <v>102.32000000000001</v>
      </c>
      <c r="P746" s="6">
        <f t="shared" si="79"/>
        <v>82.516129032258064</v>
      </c>
      <c r="Q746" t="str">
        <f t="shared" si="80"/>
        <v>publishing</v>
      </c>
      <c r="R746" t="str">
        <f t="shared" si="81"/>
        <v>nonfiction</v>
      </c>
      <c r="S746" s="11">
        <f t="shared" si="82"/>
        <v>41226</v>
      </c>
      <c r="T746" s="11">
        <f t="shared" si="83"/>
        <v>41256.748877314814</v>
      </c>
      <c r="U746">
        <f t="shared" si="84"/>
        <v>2012</v>
      </c>
    </row>
    <row r="747" spans="1:21"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78"/>
        <v>179.09909909909908</v>
      </c>
      <c r="P747" s="6">
        <f t="shared" si="79"/>
        <v>53.729729729729726</v>
      </c>
      <c r="Q747" t="str">
        <f t="shared" si="80"/>
        <v>publishing</v>
      </c>
      <c r="R747" t="str">
        <f t="shared" si="81"/>
        <v>nonfiction</v>
      </c>
      <c r="S747" s="11">
        <f t="shared" si="82"/>
        <v>41367</v>
      </c>
      <c r="T747" s="11">
        <f t="shared" si="83"/>
        <v>41397.363946759258</v>
      </c>
      <c r="U747">
        <f t="shared" si="84"/>
        <v>2013</v>
      </c>
    </row>
    <row r="748" spans="1:21"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78"/>
        <v>111.08135252761969</v>
      </c>
      <c r="P748" s="6">
        <f t="shared" si="79"/>
        <v>34.206185567010309</v>
      </c>
      <c r="Q748" t="str">
        <f t="shared" si="80"/>
        <v>publishing</v>
      </c>
      <c r="R748" t="str">
        <f t="shared" si="81"/>
        <v>nonfiction</v>
      </c>
      <c r="S748" s="11">
        <f t="shared" si="82"/>
        <v>41156</v>
      </c>
      <c r="T748" s="11">
        <f t="shared" si="83"/>
        <v>41174.957638888889</v>
      </c>
      <c r="U748">
        <f t="shared" si="84"/>
        <v>2012</v>
      </c>
    </row>
    <row r="749" spans="1:21"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78"/>
        <v>100.04285714285714</v>
      </c>
      <c r="P749" s="6">
        <f t="shared" si="79"/>
        <v>127.32727272727273</v>
      </c>
      <c r="Q749" t="str">
        <f t="shared" si="80"/>
        <v>publishing</v>
      </c>
      <c r="R749" t="str">
        <f t="shared" si="81"/>
        <v>nonfiction</v>
      </c>
      <c r="S749" s="11">
        <f t="shared" si="82"/>
        <v>41988</v>
      </c>
      <c r="T749" s="11">
        <f t="shared" si="83"/>
        <v>42019.245833333327</v>
      </c>
      <c r="U749">
        <f t="shared" si="84"/>
        <v>2014</v>
      </c>
    </row>
    <row r="750" spans="1:21"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78"/>
        <v>100.25</v>
      </c>
      <c r="P750" s="6">
        <f t="shared" si="79"/>
        <v>45.56818181818182</v>
      </c>
      <c r="Q750" t="str">
        <f t="shared" si="80"/>
        <v>publishing</v>
      </c>
      <c r="R750" t="str">
        <f t="shared" si="81"/>
        <v>nonfiction</v>
      </c>
      <c r="S750" s="11">
        <f t="shared" si="82"/>
        <v>41831</v>
      </c>
      <c r="T750" s="11">
        <f t="shared" si="83"/>
        <v>41861.638495370367</v>
      </c>
      <c r="U750">
        <f t="shared" si="84"/>
        <v>2014</v>
      </c>
    </row>
    <row r="751" spans="1:21"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78"/>
        <v>105.56</v>
      </c>
      <c r="P751" s="6">
        <f t="shared" si="79"/>
        <v>95.963636363636368</v>
      </c>
      <c r="Q751" t="str">
        <f t="shared" si="80"/>
        <v>publishing</v>
      </c>
      <c r="R751" t="str">
        <f t="shared" si="81"/>
        <v>nonfiction</v>
      </c>
      <c r="S751" s="11">
        <f t="shared" si="82"/>
        <v>42733</v>
      </c>
      <c r="T751" s="11">
        <f t="shared" si="83"/>
        <v>42763.732986111114</v>
      </c>
      <c r="U751">
        <f t="shared" si="84"/>
        <v>2016</v>
      </c>
    </row>
    <row r="752" spans="1:21"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78"/>
        <v>102.58775877587757</v>
      </c>
      <c r="P752" s="6">
        <f t="shared" si="79"/>
        <v>77.271186440677965</v>
      </c>
      <c r="Q752" t="str">
        <f t="shared" si="80"/>
        <v>publishing</v>
      </c>
      <c r="R752" t="str">
        <f t="shared" si="81"/>
        <v>nonfiction</v>
      </c>
      <c r="S752" s="11">
        <f t="shared" si="82"/>
        <v>41299</v>
      </c>
      <c r="T752" s="11">
        <f t="shared" si="83"/>
        <v>41329.669814814813</v>
      </c>
      <c r="U752">
        <f t="shared" si="84"/>
        <v>2013</v>
      </c>
    </row>
    <row r="753" spans="1:21"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78"/>
        <v>118.5</v>
      </c>
      <c r="P753" s="6">
        <f t="shared" si="79"/>
        <v>57.338709677419352</v>
      </c>
      <c r="Q753" t="str">
        <f t="shared" si="80"/>
        <v>publishing</v>
      </c>
      <c r="R753" t="str">
        <f t="shared" si="81"/>
        <v>nonfiction</v>
      </c>
      <c r="S753" s="11">
        <f t="shared" si="82"/>
        <v>40713</v>
      </c>
      <c r="T753" s="11">
        <f t="shared" si="83"/>
        <v>40759.422164351847</v>
      </c>
      <c r="U753">
        <f t="shared" si="84"/>
        <v>2011</v>
      </c>
    </row>
    <row r="754" spans="1:21"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78"/>
        <v>111.7</v>
      </c>
      <c r="P754" s="6">
        <f t="shared" si="79"/>
        <v>53.19047619047619</v>
      </c>
      <c r="Q754" t="str">
        <f t="shared" si="80"/>
        <v>publishing</v>
      </c>
      <c r="R754" t="str">
        <f t="shared" si="81"/>
        <v>nonfiction</v>
      </c>
      <c r="S754" s="11">
        <f t="shared" si="82"/>
        <v>42639</v>
      </c>
      <c r="T754" s="11">
        <f t="shared" si="83"/>
        <v>42659.249999999993</v>
      </c>
      <c r="U754">
        <f t="shared" si="84"/>
        <v>2016</v>
      </c>
    </row>
    <row r="755" spans="1:21"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78"/>
        <v>128</v>
      </c>
      <c r="P755" s="6">
        <f t="shared" si="79"/>
        <v>492.30769230769232</v>
      </c>
      <c r="Q755" t="str">
        <f t="shared" si="80"/>
        <v>publishing</v>
      </c>
      <c r="R755" t="str">
        <f t="shared" si="81"/>
        <v>nonfiction</v>
      </c>
      <c r="S755" s="11">
        <f t="shared" si="82"/>
        <v>42019</v>
      </c>
      <c r="T755" s="11">
        <f t="shared" si="83"/>
        <v>42049.381840277776</v>
      </c>
      <c r="U755">
        <f t="shared" si="84"/>
        <v>2015</v>
      </c>
    </row>
    <row r="756" spans="1:21"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78"/>
        <v>103.75000000000001</v>
      </c>
      <c r="P756" s="6">
        <f t="shared" si="79"/>
        <v>42.346938775510203</v>
      </c>
      <c r="Q756" t="str">
        <f t="shared" si="80"/>
        <v>publishing</v>
      </c>
      <c r="R756" t="str">
        <f t="shared" si="81"/>
        <v>nonfiction</v>
      </c>
      <c r="S756" s="11">
        <f t="shared" si="82"/>
        <v>41249</v>
      </c>
      <c r="T756" s="11">
        <f t="shared" si="83"/>
        <v>41279.54075231481</v>
      </c>
      <c r="U756">
        <f t="shared" si="84"/>
        <v>2012</v>
      </c>
    </row>
    <row r="757" spans="1:21"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78"/>
        <v>101.9076</v>
      </c>
      <c r="P757" s="6">
        <f t="shared" si="79"/>
        <v>37.466029411764708</v>
      </c>
      <c r="Q757" t="str">
        <f t="shared" si="80"/>
        <v>publishing</v>
      </c>
      <c r="R757" t="str">
        <f t="shared" si="81"/>
        <v>nonfiction</v>
      </c>
      <c r="S757" s="11">
        <f t="shared" si="82"/>
        <v>41383</v>
      </c>
      <c r="T757" s="11">
        <f t="shared" si="83"/>
        <v>41413.820138888885</v>
      </c>
      <c r="U757">
        <f t="shared" si="84"/>
        <v>2013</v>
      </c>
    </row>
    <row r="758" spans="1:21"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78"/>
        <v>117.71428571428571</v>
      </c>
      <c r="P758" s="6">
        <f t="shared" si="79"/>
        <v>37.454545454545453</v>
      </c>
      <c r="Q758" t="str">
        <f t="shared" si="80"/>
        <v>publishing</v>
      </c>
      <c r="R758" t="str">
        <f t="shared" si="81"/>
        <v>nonfiction</v>
      </c>
      <c r="S758" s="11">
        <f t="shared" si="82"/>
        <v>40590</v>
      </c>
      <c r="T758" s="11">
        <f t="shared" si="83"/>
        <v>40651.516886574071</v>
      </c>
      <c r="U758">
        <f t="shared" si="84"/>
        <v>2011</v>
      </c>
    </row>
    <row r="759" spans="1:21"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78"/>
        <v>238</v>
      </c>
      <c r="P759" s="6">
        <f t="shared" si="79"/>
        <v>33.055555555555557</v>
      </c>
      <c r="Q759" t="str">
        <f t="shared" si="80"/>
        <v>publishing</v>
      </c>
      <c r="R759" t="str">
        <f t="shared" si="81"/>
        <v>nonfiction</v>
      </c>
      <c r="S759" s="11">
        <f t="shared" si="82"/>
        <v>41234</v>
      </c>
      <c r="T759" s="11">
        <f t="shared" si="83"/>
        <v>41248.846226851849</v>
      </c>
      <c r="U759">
        <f t="shared" si="84"/>
        <v>2012</v>
      </c>
    </row>
    <row r="760" spans="1:21"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78"/>
        <v>102</v>
      </c>
      <c r="P760" s="6">
        <f t="shared" si="79"/>
        <v>134.21052631578948</v>
      </c>
      <c r="Q760" t="str">
        <f t="shared" si="80"/>
        <v>publishing</v>
      </c>
      <c r="R760" t="str">
        <f t="shared" si="81"/>
        <v>nonfiction</v>
      </c>
      <c r="S760" s="11">
        <f t="shared" si="82"/>
        <v>40429</v>
      </c>
      <c r="T760" s="11">
        <f t="shared" si="83"/>
        <v>40459.628101851849</v>
      </c>
      <c r="U760">
        <f t="shared" si="84"/>
        <v>2010</v>
      </c>
    </row>
    <row r="761" spans="1:21"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78"/>
        <v>101.92000000000002</v>
      </c>
      <c r="P761" s="6">
        <f t="shared" si="79"/>
        <v>51.474747474747474</v>
      </c>
      <c r="Q761" t="str">
        <f t="shared" si="80"/>
        <v>publishing</v>
      </c>
      <c r="R761" t="str">
        <f t="shared" si="81"/>
        <v>nonfiction</v>
      </c>
      <c r="S761" s="11">
        <f t="shared" si="82"/>
        <v>41789</v>
      </c>
      <c r="T761" s="11">
        <f t="shared" si="83"/>
        <v>41829.121979166666</v>
      </c>
      <c r="U761">
        <f t="shared" si="84"/>
        <v>2014</v>
      </c>
    </row>
    <row r="762" spans="1:21"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78"/>
        <v>0</v>
      </c>
      <c r="P762" s="6">
        <f t="shared" si="79"/>
        <v>0</v>
      </c>
      <c r="Q762" t="str">
        <f t="shared" si="80"/>
        <v>publishing</v>
      </c>
      <c r="R762" t="str">
        <f t="shared" si="81"/>
        <v>fiction</v>
      </c>
      <c r="S762" s="11">
        <f t="shared" si="82"/>
        <v>42670</v>
      </c>
      <c r="T762" s="11">
        <f t="shared" si="83"/>
        <v>42700.597372685181</v>
      </c>
      <c r="U762">
        <f t="shared" si="84"/>
        <v>2016</v>
      </c>
    </row>
    <row r="763" spans="1:21"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78"/>
        <v>4.7</v>
      </c>
      <c r="P763" s="6">
        <f t="shared" si="79"/>
        <v>39.166666666666664</v>
      </c>
      <c r="Q763" t="str">
        <f t="shared" si="80"/>
        <v>publishing</v>
      </c>
      <c r="R763" t="str">
        <f t="shared" si="81"/>
        <v>fiction</v>
      </c>
      <c r="S763" s="11">
        <f t="shared" si="82"/>
        <v>41642</v>
      </c>
      <c r="T763" s="11">
        <f t="shared" si="83"/>
        <v>41672.543124999997</v>
      </c>
      <c r="U763">
        <f t="shared" si="84"/>
        <v>2014</v>
      </c>
    </row>
    <row r="764" spans="1:21"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78"/>
        <v>0</v>
      </c>
      <c r="P764" s="6">
        <f t="shared" si="79"/>
        <v>0</v>
      </c>
      <c r="Q764" t="str">
        <f t="shared" si="80"/>
        <v>publishing</v>
      </c>
      <c r="R764" t="str">
        <f t="shared" si="81"/>
        <v>fiction</v>
      </c>
      <c r="S764" s="11">
        <f t="shared" si="82"/>
        <v>42690</v>
      </c>
      <c r="T764" s="11">
        <f t="shared" si="83"/>
        <v>42708.041666666664</v>
      </c>
      <c r="U764">
        <f t="shared" si="84"/>
        <v>2016</v>
      </c>
    </row>
    <row r="765" spans="1:21"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78"/>
        <v>0.11655011655011654</v>
      </c>
      <c r="P765" s="6">
        <f t="shared" si="79"/>
        <v>5</v>
      </c>
      <c r="Q765" t="str">
        <f t="shared" si="80"/>
        <v>publishing</v>
      </c>
      <c r="R765" t="str">
        <f t="shared" si="81"/>
        <v>fiction</v>
      </c>
      <c r="S765" s="11">
        <f t="shared" si="82"/>
        <v>41471</v>
      </c>
      <c r="T765" s="11">
        <f t="shared" si="83"/>
        <v>41501.238518518512</v>
      </c>
      <c r="U765">
        <f t="shared" si="84"/>
        <v>2013</v>
      </c>
    </row>
    <row r="766" spans="1:21"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78"/>
        <v>0</v>
      </c>
      <c r="P766" s="6">
        <f t="shared" si="79"/>
        <v>0</v>
      </c>
      <c r="Q766" t="str">
        <f t="shared" si="80"/>
        <v>publishing</v>
      </c>
      <c r="R766" t="str">
        <f t="shared" si="81"/>
        <v>fiction</v>
      </c>
      <c r="S766" s="11">
        <f t="shared" si="82"/>
        <v>42226</v>
      </c>
      <c r="T766" s="11">
        <f t="shared" si="83"/>
        <v>42256.964826388888</v>
      </c>
      <c r="U766">
        <f t="shared" si="84"/>
        <v>2015</v>
      </c>
    </row>
    <row r="767" spans="1:21"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78"/>
        <v>36.014285714285712</v>
      </c>
      <c r="P767" s="6">
        <f t="shared" si="79"/>
        <v>57.295454545454547</v>
      </c>
      <c r="Q767" t="str">
        <f t="shared" si="80"/>
        <v>publishing</v>
      </c>
      <c r="R767" t="str">
        <f t="shared" si="81"/>
        <v>fiction</v>
      </c>
      <c r="S767" s="11">
        <f t="shared" si="82"/>
        <v>41901</v>
      </c>
      <c r="T767" s="11">
        <f t="shared" si="83"/>
        <v>41931.334305555552</v>
      </c>
      <c r="U767">
        <f t="shared" si="84"/>
        <v>2014</v>
      </c>
    </row>
    <row r="768" spans="1:21"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78"/>
        <v>0</v>
      </c>
      <c r="P768" s="6">
        <f t="shared" si="79"/>
        <v>0</v>
      </c>
      <c r="Q768" t="str">
        <f t="shared" si="80"/>
        <v>publishing</v>
      </c>
      <c r="R768" t="str">
        <f t="shared" si="81"/>
        <v>fiction</v>
      </c>
      <c r="S768" s="11">
        <f t="shared" si="82"/>
        <v>42021</v>
      </c>
      <c r="T768" s="11">
        <f t="shared" si="83"/>
        <v>42051.57503472222</v>
      </c>
      <c r="U768">
        <f t="shared" si="84"/>
        <v>2015</v>
      </c>
    </row>
    <row r="769" spans="1:21"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78"/>
        <v>3.54</v>
      </c>
      <c r="P769" s="6">
        <f t="shared" si="79"/>
        <v>59</v>
      </c>
      <c r="Q769" t="str">
        <f t="shared" si="80"/>
        <v>publishing</v>
      </c>
      <c r="R769" t="str">
        <f t="shared" si="81"/>
        <v>fiction</v>
      </c>
      <c r="S769" s="11">
        <f t="shared" si="82"/>
        <v>42114</v>
      </c>
      <c r="T769" s="11">
        <f t="shared" si="83"/>
        <v>42144.935300925928</v>
      </c>
      <c r="U769">
        <f t="shared" si="84"/>
        <v>2015</v>
      </c>
    </row>
    <row r="770" spans="1:21"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78"/>
        <v>0</v>
      </c>
      <c r="P770" s="6">
        <f t="shared" si="79"/>
        <v>0</v>
      </c>
      <c r="Q770" t="str">
        <f t="shared" si="80"/>
        <v>publishing</v>
      </c>
      <c r="R770" t="str">
        <f t="shared" si="81"/>
        <v>fiction</v>
      </c>
      <c r="S770" s="11">
        <f t="shared" si="82"/>
        <v>41593</v>
      </c>
      <c r="T770" s="11">
        <f t="shared" si="83"/>
        <v>41623.998726851853</v>
      </c>
      <c r="U770">
        <f t="shared" si="84"/>
        <v>2013</v>
      </c>
    </row>
    <row r="771" spans="1:21"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85">E771/D771*100</f>
        <v>41.4</v>
      </c>
      <c r="P771" s="6">
        <f t="shared" ref="P771:P834" si="86">IF(E771=0,0,E771/L771)</f>
        <v>31.846153846153847</v>
      </c>
      <c r="Q771" t="str">
        <f t="shared" ref="Q771:Q834" si="87">LEFT(N771,LEN(N771)-(LEN(N771)-SEARCH("/",N771))-1)</f>
        <v>publishing</v>
      </c>
      <c r="R771" t="str">
        <f t="shared" ref="R771:R834" si="88">RIGHT(N771,(LEN(N771)-SEARCH("/",N771)))</f>
        <v>fiction</v>
      </c>
      <c r="S771" s="11">
        <f t="shared" ref="S771:S834" si="89">VALUE(TEXT(CONCATENATE(YEAR(((J771/60)/60/24)+DATE(1970,1,1)+(-5/24)),"/",MONTH(((J771/60)/60/24)+DATE(1970,1,1)+(-5/24)),"/",DAY(((J771/60)/60/24)+DATE(1970,1,1)+(-5/24))),"YYYY/MM/DD"))</f>
        <v>41604</v>
      </c>
      <c r="T771" s="11">
        <f t="shared" ref="T771:T834" si="90">((I771/60)/60/24)+DATE(1970,1,1)+(-5/24)</f>
        <v>41634.788124999999</v>
      </c>
      <c r="U771">
        <f t="shared" ref="U771:U834" si="91">YEAR(((J771/60)/60/24)+DATE(1970,1,1)+(-5/24))</f>
        <v>2013</v>
      </c>
    </row>
    <row r="772" spans="1:21"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85"/>
        <v>0</v>
      </c>
      <c r="P772" s="6">
        <f t="shared" si="86"/>
        <v>0</v>
      </c>
      <c r="Q772" t="str">
        <f t="shared" si="87"/>
        <v>publishing</v>
      </c>
      <c r="R772" t="str">
        <f t="shared" si="88"/>
        <v>fiction</v>
      </c>
      <c r="S772" s="11">
        <f t="shared" si="89"/>
        <v>41289</v>
      </c>
      <c r="T772" s="11">
        <f t="shared" si="90"/>
        <v>41329.791307870371</v>
      </c>
      <c r="U772">
        <f t="shared" si="91"/>
        <v>2013</v>
      </c>
    </row>
    <row r="773" spans="1:21"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85"/>
        <v>2.6315789473684209E-2</v>
      </c>
      <c r="P773" s="6">
        <f t="shared" si="86"/>
        <v>10</v>
      </c>
      <c r="Q773" t="str">
        <f t="shared" si="87"/>
        <v>publishing</v>
      </c>
      <c r="R773" t="str">
        <f t="shared" si="88"/>
        <v>fiction</v>
      </c>
      <c r="S773" s="11">
        <f t="shared" si="89"/>
        <v>42349</v>
      </c>
      <c r="T773" s="11">
        <f t="shared" si="90"/>
        <v>42399.615763888891</v>
      </c>
      <c r="U773">
        <f t="shared" si="91"/>
        <v>2015</v>
      </c>
    </row>
    <row r="774" spans="1:21"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85"/>
        <v>3.3333333333333335</v>
      </c>
      <c r="P774" s="6">
        <f t="shared" si="86"/>
        <v>50</v>
      </c>
      <c r="Q774" t="str">
        <f t="shared" si="87"/>
        <v>publishing</v>
      </c>
      <c r="R774" t="str">
        <f t="shared" si="88"/>
        <v>fiction</v>
      </c>
      <c r="S774" s="11">
        <f t="shared" si="89"/>
        <v>40067</v>
      </c>
      <c r="T774" s="11">
        <f t="shared" si="90"/>
        <v>40117.957638888889</v>
      </c>
      <c r="U774">
        <f t="shared" si="91"/>
        <v>2009</v>
      </c>
    </row>
    <row r="775" spans="1:21"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85"/>
        <v>0.85129023676509719</v>
      </c>
      <c r="P775" s="6">
        <f t="shared" si="86"/>
        <v>16</v>
      </c>
      <c r="Q775" t="str">
        <f t="shared" si="87"/>
        <v>publishing</v>
      </c>
      <c r="R775" t="str">
        <f t="shared" si="88"/>
        <v>fiction</v>
      </c>
      <c r="S775" s="11">
        <f t="shared" si="89"/>
        <v>42100</v>
      </c>
      <c r="T775" s="11">
        <f t="shared" si="90"/>
        <v>42134.750694444439</v>
      </c>
      <c r="U775">
        <f t="shared" si="91"/>
        <v>2015</v>
      </c>
    </row>
    <row r="776" spans="1:21"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85"/>
        <v>70.199999999999989</v>
      </c>
      <c r="P776" s="6">
        <f t="shared" si="86"/>
        <v>39</v>
      </c>
      <c r="Q776" t="str">
        <f t="shared" si="87"/>
        <v>publishing</v>
      </c>
      <c r="R776" t="str">
        <f t="shared" si="88"/>
        <v>fiction</v>
      </c>
      <c r="S776" s="11">
        <f t="shared" si="89"/>
        <v>41663</v>
      </c>
      <c r="T776" s="11">
        <f t="shared" si="90"/>
        <v>41693.571967592587</v>
      </c>
      <c r="U776">
        <f t="shared" si="91"/>
        <v>2014</v>
      </c>
    </row>
    <row r="777" spans="1:21"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85"/>
        <v>1.7000000000000002</v>
      </c>
      <c r="P777" s="6">
        <f t="shared" si="86"/>
        <v>34</v>
      </c>
      <c r="Q777" t="str">
        <f t="shared" si="87"/>
        <v>publishing</v>
      </c>
      <c r="R777" t="str">
        <f t="shared" si="88"/>
        <v>fiction</v>
      </c>
      <c r="S777" s="11">
        <f t="shared" si="89"/>
        <v>40862</v>
      </c>
      <c r="T777" s="11">
        <f t="shared" si="90"/>
        <v>40892.851793981477</v>
      </c>
      <c r="U777">
        <f t="shared" si="91"/>
        <v>2011</v>
      </c>
    </row>
    <row r="778" spans="1:21"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85"/>
        <v>51.4</v>
      </c>
      <c r="P778" s="6">
        <f t="shared" si="86"/>
        <v>63.122807017543863</v>
      </c>
      <c r="Q778" t="str">
        <f t="shared" si="87"/>
        <v>publishing</v>
      </c>
      <c r="R778" t="str">
        <f t="shared" si="88"/>
        <v>fiction</v>
      </c>
      <c r="S778" s="11">
        <f t="shared" si="89"/>
        <v>42250</v>
      </c>
      <c r="T778" s="11">
        <f t="shared" si="90"/>
        <v>42287.999999999993</v>
      </c>
      <c r="U778">
        <f t="shared" si="91"/>
        <v>2015</v>
      </c>
    </row>
    <row r="779" spans="1:21"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85"/>
        <v>0.70000000000000007</v>
      </c>
      <c r="P779" s="6">
        <f t="shared" si="86"/>
        <v>7</v>
      </c>
      <c r="Q779" t="str">
        <f t="shared" si="87"/>
        <v>publishing</v>
      </c>
      <c r="R779" t="str">
        <f t="shared" si="88"/>
        <v>fiction</v>
      </c>
      <c r="S779" s="11">
        <f t="shared" si="89"/>
        <v>41456</v>
      </c>
      <c r="T779" s="11">
        <f t="shared" si="90"/>
        <v>41486.772881944438</v>
      </c>
      <c r="U779">
        <f t="shared" si="91"/>
        <v>2013</v>
      </c>
    </row>
    <row r="780" spans="1:21"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85"/>
        <v>0.4</v>
      </c>
      <c r="P780" s="6">
        <f t="shared" si="86"/>
        <v>2</v>
      </c>
      <c r="Q780" t="str">
        <f t="shared" si="87"/>
        <v>publishing</v>
      </c>
      <c r="R780" t="str">
        <f t="shared" si="88"/>
        <v>fiction</v>
      </c>
      <c r="S780" s="11">
        <f t="shared" si="89"/>
        <v>41729</v>
      </c>
      <c r="T780" s="11">
        <f t="shared" si="90"/>
        <v>41759.493981481479</v>
      </c>
      <c r="U780">
        <f t="shared" si="91"/>
        <v>2014</v>
      </c>
    </row>
    <row r="781" spans="1:21"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85"/>
        <v>2.666666666666667</v>
      </c>
      <c r="P781" s="6">
        <f t="shared" si="86"/>
        <v>66.666666666666671</v>
      </c>
      <c r="Q781" t="str">
        <f t="shared" si="87"/>
        <v>publishing</v>
      </c>
      <c r="R781" t="str">
        <f t="shared" si="88"/>
        <v>fiction</v>
      </c>
      <c r="S781" s="11">
        <f t="shared" si="89"/>
        <v>40436</v>
      </c>
      <c r="T781" s="11">
        <f t="shared" si="90"/>
        <v>40465.958333333328</v>
      </c>
      <c r="U781">
        <f t="shared" si="91"/>
        <v>2010</v>
      </c>
    </row>
    <row r="782" spans="1:21"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85"/>
        <v>104</v>
      </c>
      <c r="P782" s="6">
        <f t="shared" si="86"/>
        <v>38.518518518518519</v>
      </c>
      <c r="Q782" t="str">
        <f t="shared" si="87"/>
        <v>music</v>
      </c>
      <c r="R782" t="str">
        <f t="shared" si="88"/>
        <v>rock</v>
      </c>
      <c r="S782" s="11">
        <f t="shared" si="89"/>
        <v>40636</v>
      </c>
      <c r="T782" s="11">
        <f t="shared" si="90"/>
        <v>40666.465567129628</v>
      </c>
      <c r="U782">
        <f t="shared" si="91"/>
        <v>2011</v>
      </c>
    </row>
    <row r="783" spans="1:21"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85"/>
        <v>133.15375</v>
      </c>
      <c r="P783" s="6">
        <f t="shared" si="86"/>
        <v>42.609200000000001</v>
      </c>
      <c r="Q783" t="str">
        <f t="shared" si="87"/>
        <v>music</v>
      </c>
      <c r="R783" t="str">
        <f t="shared" si="88"/>
        <v>rock</v>
      </c>
      <c r="S783" s="11">
        <f t="shared" si="89"/>
        <v>41402</v>
      </c>
      <c r="T783" s="11">
        <f t="shared" si="90"/>
        <v>41432.792523148149</v>
      </c>
      <c r="U783">
        <f t="shared" si="91"/>
        <v>2013</v>
      </c>
    </row>
    <row r="784" spans="1:21"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85"/>
        <v>100</v>
      </c>
      <c r="P784" s="6">
        <f t="shared" si="86"/>
        <v>50</v>
      </c>
      <c r="Q784" t="str">
        <f t="shared" si="87"/>
        <v>music</v>
      </c>
      <c r="R784" t="str">
        <f t="shared" si="88"/>
        <v>rock</v>
      </c>
      <c r="S784" s="11">
        <f t="shared" si="89"/>
        <v>41116</v>
      </c>
      <c r="T784" s="11">
        <f t="shared" si="90"/>
        <v>41146.549791666665</v>
      </c>
      <c r="U784">
        <f t="shared" si="91"/>
        <v>2012</v>
      </c>
    </row>
    <row r="785" spans="1:21"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85"/>
        <v>148.13333333333333</v>
      </c>
      <c r="P785" s="6">
        <f t="shared" si="86"/>
        <v>63.485714285714288</v>
      </c>
      <c r="Q785" t="str">
        <f t="shared" si="87"/>
        <v>music</v>
      </c>
      <c r="R785" t="str">
        <f t="shared" si="88"/>
        <v>rock</v>
      </c>
      <c r="S785" s="11">
        <f t="shared" si="89"/>
        <v>40987</v>
      </c>
      <c r="T785" s="11">
        <f t="shared" si="90"/>
        <v>41026.708333333328</v>
      </c>
      <c r="U785">
        <f t="shared" si="91"/>
        <v>2012</v>
      </c>
    </row>
    <row r="786" spans="1:21"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85"/>
        <v>102.49999999999999</v>
      </c>
      <c r="P786" s="6">
        <f t="shared" si="86"/>
        <v>102.5</v>
      </c>
      <c r="Q786" t="str">
        <f t="shared" si="87"/>
        <v>music</v>
      </c>
      <c r="R786" t="str">
        <f t="shared" si="88"/>
        <v>rock</v>
      </c>
      <c r="S786" s="11">
        <f t="shared" si="89"/>
        <v>41674</v>
      </c>
      <c r="T786" s="11">
        <f t="shared" si="90"/>
        <v>41714.899525462963</v>
      </c>
      <c r="U786">
        <f t="shared" si="91"/>
        <v>2014</v>
      </c>
    </row>
    <row r="787" spans="1:21"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85"/>
        <v>180.62799999999999</v>
      </c>
      <c r="P787" s="6">
        <f t="shared" si="86"/>
        <v>31.142758620689655</v>
      </c>
      <c r="Q787" t="str">
        <f t="shared" si="87"/>
        <v>music</v>
      </c>
      <c r="R787" t="str">
        <f t="shared" si="88"/>
        <v>rock</v>
      </c>
      <c r="S787" s="11">
        <f t="shared" si="89"/>
        <v>41303</v>
      </c>
      <c r="T787" s="11">
        <f t="shared" si="90"/>
        <v>41333.385590277772</v>
      </c>
      <c r="U787">
        <f t="shared" si="91"/>
        <v>2013</v>
      </c>
    </row>
    <row r="788" spans="1:21"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85"/>
        <v>142.79999999999998</v>
      </c>
      <c r="P788" s="6">
        <f t="shared" si="86"/>
        <v>162.27272727272728</v>
      </c>
      <c r="Q788" t="str">
        <f t="shared" si="87"/>
        <v>music</v>
      </c>
      <c r="R788" t="str">
        <f t="shared" si="88"/>
        <v>rock</v>
      </c>
      <c r="S788" s="11">
        <f t="shared" si="89"/>
        <v>40982</v>
      </c>
      <c r="T788" s="11">
        <f t="shared" si="90"/>
        <v>41040.44930555555</v>
      </c>
      <c r="U788">
        <f t="shared" si="91"/>
        <v>2012</v>
      </c>
    </row>
    <row r="789" spans="1:21"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85"/>
        <v>114.16666666666666</v>
      </c>
      <c r="P789" s="6">
        <f t="shared" si="86"/>
        <v>80.588235294117652</v>
      </c>
      <c r="Q789" t="str">
        <f t="shared" si="87"/>
        <v>music</v>
      </c>
      <c r="R789" t="str">
        <f t="shared" si="88"/>
        <v>rock</v>
      </c>
      <c r="S789" s="11">
        <f t="shared" si="89"/>
        <v>41549</v>
      </c>
      <c r="T789" s="11">
        <f t="shared" si="90"/>
        <v>41579.419282407405</v>
      </c>
      <c r="U789">
        <f t="shared" si="91"/>
        <v>2013</v>
      </c>
    </row>
    <row r="790" spans="1:21"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85"/>
        <v>203.505</v>
      </c>
      <c r="P790" s="6">
        <f t="shared" si="86"/>
        <v>59.85441176470588</v>
      </c>
      <c r="Q790" t="str">
        <f t="shared" si="87"/>
        <v>music</v>
      </c>
      <c r="R790" t="str">
        <f t="shared" si="88"/>
        <v>rock</v>
      </c>
      <c r="S790" s="11">
        <f t="shared" si="89"/>
        <v>41058</v>
      </c>
      <c r="T790" s="11">
        <f t="shared" si="90"/>
        <v>41096.957638888889</v>
      </c>
      <c r="U790">
        <f t="shared" si="91"/>
        <v>2012</v>
      </c>
    </row>
    <row r="791" spans="1:21"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85"/>
        <v>109.41176470588236</v>
      </c>
      <c r="P791" s="6">
        <f t="shared" si="86"/>
        <v>132.85714285714286</v>
      </c>
      <c r="Q791" t="str">
        <f t="shared" si="87"/>
        <v>music</v>
      </c>
      <c r="R791" t="str">
        <f t="shared" si="88"/>
        <v>rock</v>
      </c>
      <c r="S791" s="11">
        <f t="shared" si="89"/>
        <v>41276</v>
      </c>
      <c r="T791" s="11">
        <f t="shared" si="90"/>
        <v>41295.124305555553</v>
      </c>
      <c r="U791">
        <f t="shared" si="91"/>
        <v>2013</v>
      </c>
    </row>
    <row r="792" spans="1:21"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85"/>
        <v>144.37459999999999</v>
      </c>
      <c r="P792" s="6">
        <f t="shared" si="86"/>
        <v>92.547820512820508</v>
      </c>
      <c r="Q792" t="str">
        <f t="shared" si="87"/>
        <v>music</v>
      </c>
      <c r="R792" t="str">
        <f t="shared" si="88"/>
        <v>rock</v>
      </c>
      <c r="S792" s="11">
        <f t="shared" si="89"/>
        <v>41275</v>
      </c>
      <c r="T792" s="11">
        <f t="shared" si="90"/>
        <v>41305.839571759258</v>
      </c>
      <c r="U792">
        <f t="shared" si="91"/>
        <v>2013</v>
      </c>
    </row>
    <row r="793" spans="1:21"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85"/>
        <v>103.86666666666666</v>
      </c>
      <c r="P793" s="6">
        <f t="shared" si="86"/>
        <v>60.859375</v>
      </c>
      <c r="Q793" t="str">
        <f t="shared" si="87"/>
        <v>music</v>
      </c>
      <c r="R793" t="str">
        <f t="shared" si="88"/>
        <v>rock</v>
      </c>
      <c r="S793" s="11">
        <f t="shared" si="89"/>
        <v>41557</v>
      </c>
      <c r="T793" s="11">
        <f t="shared" si="90"/>
        <v>41591.040972222218</v>
      </c>
      <c r="U793">
        <f t="shared" si="91"/>
        <v>2013</v>
      </c>
    </row>
    <row r="794" spans="1:21"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85"/>
        <v>100.44440000000002</v>
      </c>
      <c r="P794" s="6">
        <f t="shared" si="86"/>
        <v>41.851833333333339</v>
      </c>
      <c r="Q794" t="str">
        <f t="shared" si="87"/>
        <v>music</v>
      </c>
      <c r="R794" t="str">
        <f t="shared" si="88"/>
        <v>rock</v>
      </c>
      <c r="S794" s="11">
        <f t="shared" si="89"/>
        <v>41555</v>
      </c>
      <c r="T794" s="11">
        <f t="shared" si="90"/>
        <v>41585.706979166665</v>
      </c>
      <c r="U794">
        <f t="shared" si="91"/>
        <v>2013</v>
      </c>
    </row>
    <row r="795" spans="1:21"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85"/>
        <v>102.77927272727271</v>
      </c>
      <c r="P795" s="6">
        <f t="shared" si="86"/>
        <v>88.325937499999995</v>
      </c>
      <c r="Q795" t="str">
        <f t="shared" si="87"/>
        <v>music</v>
      </c>
      <c r="R795" t="str">
        <f t="shared" si="88"/>
        <v>rock</v>
      </c>
      <c r="S795" s="11">
        <f t="shared" si="89"/>
        <v>41442</v>
      </c>
      <c r="T795" s="11">
        <f t="shared" si="90"/>
        <v>41457.999305555553</v>
      </c>
      <c r="U795">
        <f t="shared" si="91"/>
        <v>2013</v>
      </c>
    </row>
    <row r="796" spans="1:21"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85"/>
        <v>105.31250000000001</v>
      </c>
      <c r="P796" s="6">
        <f t="shared" si="86"/>
        <v>158.96226415094338</v>
      </c>
      <c r="Q796" t="str">
        <f t="shared" si="87"/>
        <v>music</v>
      </c>
      <c r="R796" t="str">
        <f t="shared" si="88"/>
        <v>rock</v>
      </c>
      <c r="S796" s="11">
        <f t="shared" si="89"/>
        <v>40735</v>
      </c>
      <c r="T796" s="11">
        <f t="shared" si="90"/>
        <v>40791.504166666666</v>
      </c>
      <c r="U796">
        <f t="shared" si="91"/>
        <v>2011</v>
      </c>
    </row>
    <row r="797" spans="1:21"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85"/>
        <v>111.78571428571429</v>
      </c>
      <c r="P797" s="6">
        <f t="shared" si="86"/>
        <v>85.054347826086953</v>
      </c>
      <c r="Q797" t="str">
        <f t="shared" si="87"/>
        <v>music</v>
      </c>
      <c r="R797" t="str">
        <f t="shared" si="88"/>
        <v>rock</v>
      </c>
      <c r="S797" s="11">
        <f t="shared" si="89"/>
        <v>40963</v>
      </c>
      <c r="T797" s="11">
        <f t="shared" si="90"/>
        <v>41005.999305555553</v>
      </c>
      <c r="U797">
        <f t="shared" si="91"/>
        <v>2012</v>
      </c>
    </row>
    <row r="798" spans="1:21"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85"/>
        <v>101.35000000000001</v>
      </c>
      <c r="P798" s="6">
        <f t="shared" si="86"/>
        <v>112.61111111111111</v>
      </c>
      <c r="Q798" t="str">
        <f t="shared" si="87"/>
        <v>music</v>
      </c>
      <c r="R798" t="str">
        <f t="shared" si="88"/>
        <v>rock</v>
      </c>
      <c r="S798" s="11">
        <f t="shared" si="89"/>
        <v>41502</v>
      </c>
      <c r="T798" s="11">
        <f t="shared" si="90"/>
        <v>41532.673611111109</v>
      </c>
      <c r="U798">
        <f t="shared" si="91"/>
        <v>2013</v>
      </c>
    </row>
    <row r="799" spans="1:21"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85"/>
        <v>107.53333333333333</v>
      </c>
      <c r="P799" s="6">
        <f t="shared" si="86"/>
        <v>45.436619718309856</v>
      </c>
      <c r="Q799" t="str">
        <f t="shared" si="87"/>
        <v>music</v>
      </c>
      <c r="R799" t="str">
        <f t="shared" si="88"/>
        <v>rock</v>
      </c>
      <c r="S799" s="11">
        <f t="shared" si="89"/>
        <v>40996</v>
      </c>
      <c r="T799" s="11">
        <f t="shared" si="90"/>
        <v>41027.958333333328</v>
      </c>
      <c r="U799">
        <f t="shared" si="91"/>
        <v>2012</v>
      </c>
    </row>
    <row r="800" spans="1:21"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85"/>
        <v>114.88571428571429</v>
      </c>
      <c r="P800" s="6">
        <f t="shared" si="86"/>
        <v>46.218390804597703</v>
      </c>
      <c r="Q800" t="str">
        <f t="shared" si="87"/>
        <v>music</v>
      </c>
      <c r="R800" t="str">
        <f t="shared" si="88"/>
        <v>rock</v>
      </c>
      <c r="S800" s="11">
        <f t="shared" si="89"/>
        <v>41882</v>
      </c>
      <c r="T800" s="11">
        <f t="shared" si="90"/>
        <v>41912.381793981483</v>
      </c>
      <c r="U800">
        <f t="shared" si="91"/>
        <v>2014</v>
      </c>
    </row>
    <row r="801" spans="1:21"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85"/>
        <v>100.02</v>
      </c>
      <c r="P801" s="6">
        <f t="shared" si="86"/>
        <v>178.60714285714286</v>
      </c>
      <c r="Q801" t="str">
        <f t="shared" si="87"/>
        <v>music</v>
      </c>
      <c r="R801" t="str">
        <f t="shared" si="88"/>
        <v>rock</v>
      </c>
      <c r="S801" s="11">
        <f t="shared" si="89"/>
        <v>40996</v>
      </c>
      <c r="T801" s="11">
        <f t="shared" si="90"/>
        <v>41026.458865740737</v>
      </c>
      <c r="U801">
        <f t="shared" si="91"/>
        <v>2012</v>
      </c>
    </row>
    <row r="802" spans="1:21"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85"/>
        <v>152.13333333333335</v>
      </c>
      <c r="P802" s="6">
        <f t="shared" si="86"/>
        <v>40.75</v>
      </c>
      <c r="Q802" t="str">
        <f t="shared" si="87"/>
        <v>music</v>
      </c>
      <c r="R802" t="str">
        <f t="shared" si="88"/>
        <v>rock</v>
      </c>
      <c r="S802" s="11">
        <f t="shared" si="89"/>
        <v>41863</v>
      </c>
      <c r="T802" s="11">
        <f t="shared" si="90"/>
        <v>41893.225162037037</v>
      </c>
      <c r="U802">
        <f t="shared" si="91"/>
        <v>2014</v>
      </c>
    </row>
    <row r="803" spans="1:21"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85"/>
        <v>111.52149999999999</v>
      </c>
      <c r="P803" s="6">
        <f t="shared" si="86"/>
        <v>43.733921568627444</v>
      </c>
      <c r="Q803" t="str">
        <f t="shared" si="87"/>
        <v>music</v>
      </c>
      <c r="R803" t="str">
        <f t="shared" si="88"/>
        <v>rock</v>
      </c>
      <c r="S803" s="11">
        <f t="shared" si="89"/>
        <v>40695</v>
      </c>
      <c r="T803" s="11">
        <f t="shared" si="90"/>
        <v>40725.587037037032</v>
      </c>
      <c r="U803">
        <f t="shared" si="91"/>
        <v>2011</v>
      </c>
    </row>
    <row r="804" spans="1:21"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85"/>
        <v>101.33333333333334</v>
      </c>
      <c r="P804" s="6">
        <f t="shared" si="86"/>
        <v>81.066666666666663</v>
      </c>
      <c r="Q804" t="str">
        <f t="shared" si="87"/>
        <v>music</v>
      </c>
      <c r="R804" t="str">
        <f t="shared" si="88"/>
        <v>rock</v>
      </c>
      <c r="S804" s="11">
        <f t="shared" si="89"/>
        <v>41122</v>
      </c>
      <c r="T804" s="11">
        <f t="shared" si="90"/>
        <v>41168.961805555555</v>
      </c>
      <c r="U804">
        <f t="shared" si="91"/>
        <v>2012</v>
      </c>
    </row>
    <row r="805" spans="1:21"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85"/>
        <v>123.2608695652174</v>
      </c>
      <c r="P805" s="6">
        <f t="shared" si="86"/>
        <v>74.60526315789474</v>
      </c>
      <c r="Q805" t="str">
        <f t="shared" si="87"/>
        <v>music</v>
      </c>
      <c r="R805" t="str">
        <f t="shared" si="88"/>
        <v>rock</v>
      </c>
      <c r="S805" s="11">
        <f t="shared" si="89"/>
        <v>40665</v>
      </c>
      <c r="T805" s="11">
        <f t="shared" si="90"/>
        <v>40691.833333333328</v>
      </c>
      <c r="U805">
        <f t="shared" si="91"/>
        <v>2011</v>
      </c>
    </row>
    <row r="806" spans="1:21"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85"/>
        <v>100</v>
      </c>
      <c r="P806" s="6">
        <f t="shared" si="86"/>
        <v>305.55555555555554</v>
      </c>
      <c r="Q806" t="str">
        <f t="shared" si="87"/>
        <v>music</v>
      </c>
      <c r="R806" t="str">
        <f t="shared" si="88"/>
        <v>rock</v>
      </c>
      <c r="S806" s="11">
        <f t="shared" si="89"/>
        <v>40729</v>
      </c>
      <c r="T806" s="11">
        <f t="shared" si="90"/>
        <v>40746.957638888889</v>
      </c>
      <c r="U806">
        <f t="shared" si="91"/>
        <v>2011</v>
      </c>
    </row>
    <row r="807" spans="1:21"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85"/>
        <v>105</v>
      </c>
      <c r="P807" s="6">
        <f t="shared" si="86"/>
        <v>58.333333333333336</v>
      </c>
      <c r="Q807" t="str">
        <f t="shared" si="87"/>
        <v>music</v>
      </c>
      <c r="R807" t="str">
        <f t="shared" si="88"/>
        <v>rock</v>
      </c>
      <c r="S807" s="11">
        <f t="shared" si="89"/>
        <v>40690</v>
      </c>
      <c r="T807" s="11">
        <f t="shared" si="90"/>
        <v>40740.75</v>
      </c>
      <c r="U807">
        <f t="shared" si="91"/>
        <v>2011</v>
      </c>
    </row>
    <row r="808" spans="1:21"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85"/>
        <v>104.4375</v>
      </c>
      <c r="P808" s="6">
        <f t="shared" si="86"/>
        <v>117.67605633802818</v>
      </c>
      <c r="Q808" t="str">
        <f t="shared" si="87"/>
        <v>music</v>
      </c>
      <c r="R808" t="str">
        <f t="shared" si="88"/>
        <v>rock</v>
      </c>
      <c r="S808" s="11">
        <f t="shared" si="89"/>
        <v>40763</v>
      </c>
      <c r="T808" s="11">
        <f t="shared" si="90"/>
        <v>40793.483090277776</v>
      </c>
      <c r="U808">
        <f t="shared" si="91"/>
        <v>2011</v>
      </c>
    </row>
    <row r="809" spans="1:21"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85"/>
        <v>105.125</v>
      </c>
      <c r="P809" s="6">
        <f t="shared" si="86"/>
        <v>73.771929824561397</v>
      </c>
      <c r="Q809" t="str">
        <f t="shared" si="87"/>
        <v>music</v>
      </c>
      <c r="R809" t="str">
        <f t="shared" si="88"/>
        <v>rock</v>
      </c>
      <c r="S809" s="11">
        <f t="shared" si="89"/>
        <v>42759</v>
      </c>
      <c r="T809" s="11">
        <f t="shared" si="90"/>
        <v>42794.874999999993</v>
      </c>
      <c r="U809">
        <f t="shared" si="91"/>
        <v>2017</v>
      </c>
    </row>
    <row r="810" spans="1:21"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85"/>
        <v>100</v>
      </c>
      <c r="P810" s="6">
        <f t="shared" si="86"/>
        <v>104.65116279069767</v>
      </c>
      <c r="Q810" t="str">
        <f t="shared" si="87"/>
        <v>music</v>
      </c>
      <c r="R810" t="str">
        <f t="shared" si="88"/>
        <v>rock</v>
      </c>
      <c r="S810" s="11">
        <f t="shared" si="89"/>
        <v>41961</v>
      </c>
      <c r="T810" s="11">
        <f t="shared" si="90"/>
        <v>41994.999305555553</v>
      </c>
      <c r="U810">
        <f t="shared" si="91"/>
        <v>2014</v>
      </c>
    </row>
    <row r="811" spans="1:21"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85"/>
        <v>103.77499999999999</v>
      </c>
      <c r="P811" s="6">
        <f t="shared" si="86"/>
        <v>79.82692307692308</v>
      </c>
      <c r="Q811" t="str">
        <f t="shared" si="87"/>
        <v>music</v>
      </c>
      <c r="R811" t="str">
        <f t="shared" si="88"/>
        <v>rock</v>
      </c>
      <c r="S811" s="11">
        <f t="shared" si="89"/>
        <v>41628</v>
      </c>
      <c r="T811" s="11">
        <f t="shared" si="90"/>
        <v>41658.625347222223</v>
      </c>
      <c r="U811">
        <f t="shared" si="91"/>
        <v>2013</v>
      </c>
    </row>
    <row r="812" spans="1:21"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85"/>
        <v>105</v>
      </c>
      <c r="P812" s="6">
        <f t="shared" si="86"/>
        <v>58.333333333333336</v>
      </c>
      <c r="Q812" t="str">
        <f t="shared" si="87"/>
        <v>music</v>
      </c>
      <c r="R812" t="str">
        <f t="shared" si="88"/>
        <v>rock</v>
      </c>
      <c r="S812" s="11">
        <f t="shared" si="89"/>
        <v>41122</v>
      </c>
      <c r="T812" s="11">
        <f t="shared" si="90"/>
        <v>41152.847939814812</v>
      </c>
      <c r="U812">
        <f t="shared" si="91"/>
        <v>2012</v>
      </c>
    </row>
    <row r="813" spans="1:21"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85"/>
        <v>104</v>
      </c>
      <c r="P813" s="6">
        <f t="shared" si="86"/>
        <v>86.666666666666671</v>
      </c>
      <c r="Q813" t="str">
        <f t="shared" si="87"/>
        <v>music</v>
      </c>
      <c r="R813" t="str">
        <f t="shared" si="88"/>
        <v>rock</v>
      </c>
      <c r="S813" s="11">
        <f t="shared" si="89"/>
        <v>41443</v>
      </c>
      <c r="T813" s="11">
        <f t="shared" si="90"/>
        <v>41465.494444444441</v>
      </c>
      <c r="U813">
        <f t="shared" si="91"/>
        <v>2013</v>
      </c>
    </row>
    <row r="814" spans="1:21"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85"/>
        <v>151.83333333333334</v>
      </c>
      <c r="P814" s="6">
        <f t="shared" si="86"/>
        <v>27.606060606060606</v>
      </c>
      <c r="Q814" t="str">
        <f t="shared" si="87"/>
        <v>music</v>
      </c>
      <c r="R814" t="str">
        <f t="shared" si="88"/>
        <v>rock</v>
      </c>
      <c r="S814" s="11">
        <f t="shared" si="89"/>
        <v>41281</v>
      </c>
      <c r="T814" s="11">
        <f t="shared" si="90"/>
        <v>41334.373611111107</v>
      </c>
      <c r="U814">
        <f t="shared" si="91"/>
        <v>2013</v>
      </c>
    </row>
    <row r="815" spans="1:21"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85"/>
        <v>159.99600000000001</v>
      </c>
      <c r="P815" s="6">
        <f t="shared" si="86"/>
        <v>24.999375000000001</v>
      </c>
      <c r="Q815" t="str">
        <f t="shared" si="87"/>
        <v>music</v>
      </c>
      <c r="R815" t="str">
        <f t="shared" si="88"/>
        <v>rock</v>
      </c>
      <c r="S815" s="11">
        <f t="shared" si="89"/>
        <v>41080</v>
      </c>
      <c r="T815" s="11">
        <f t="shared" si="90"/>
        <v>41110.751909722218</v>
      </c>
      <c r="U815">
        <f t="shared" si="91"/>
        <v>2012</v>
      </c>
    </row>
    <row r="816" spans="1:21"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85"/>
        <v>127.3</v>
      </c>
      <c r="P816" s="6">
        <f t="shared" si="86"/>
        <v>45.464285714285715</v>
      </c>
      <c r="Q816" t="str">
        <f t="shared" si="87"/>
        <v>music</v>
      </c>
      <c r="R816" t="str">
        <f t="shared" si="88"/>
        <v>rock</v>
      </c>
      <c r="S816" s="11">
        <f t="shared" si="89"/>
        <v>40679</v>
      </c>
      <c r="T816" s="11">
        <f t="shared" si="90"/>
        <v>40694.544444444444</v>
      </c>
      <c r="U816">
        <f t="shared" si="91"/>
        <v>2011</v>
      </c>
    </row>
    <row r="817" spans="1:21"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85"/>
        <v>107</v>
      </c>
      <c r="P817" s="6">
        <f t="shared" si="86"/>
        <v>99.534883720930239</v>
      </c>
      <c r="Q817" t="str">
        <f t="shared" si="87"/>
        <v>music</v>
      </c>
      <c r="R817" t="str">
        <f t="shared" si="88"/>
        <v>rock</v>
      </c>
      <c r="S817" s="11">
        <f t="shared" si="89"/>
        <v>41914</v>
      </c>
      <c r="T817" s="11">
        <f t="shared" si="90"/>
        <v>41944.70952546296</v>
      </c>
      <c r="U817">
        <f t="shared" si="91"/>
        <v>2014</v>
      </c>
    </row>
    <row r="818" spans="1:21"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85"/>
        <v>115.12214285714286</v>
      </c>
      <c r="P818" s="6">
        <f t="shared" si="86"/>
        <v>39.31</v>
      </c>
      <c r="Q818" t="str">
        <f t="shared" si="87"/>
        <v>music</v>
      </c>
      <c r="R818" t="str">
        <f t="shared" si="88"/>
        <v>rock</v>
      </c>
      <c r="S818" s="11">
        <f t="shared" si="89"/>
        <v>41341</v>
      </c>
      <c r="T818" s="11">
        <f t="shared" si="90"/>
        <v>41373.0625</v>
      </c>
      <c r="U818">
        <f t="shared" si="91"/>
        <v>2013</v>
      </c>
    </row>
    <row r="819" spans="1:21"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85"/>
        <v>137.11066666666665</v>
      </c>
      <c r="P819" s="6">
        <f t="shared" si="86"/>
        <v>89.419999999999987</v>
      </c>
      <c r="Q819" t="str">
        <f t="shared" si="87"/>
        <v>music</v>
      </c>
      <c r="R819" t="str">
        <f t="shared" si="88"/>
        <v>rock</v>
      </c>
      <c r="S819" s="11">
        <f t="shared" si="89"/>
        <v>40925</v>
      </c>
      <c r="T819" s="11">
        <f t="shared" si="90"/>
        <v>40978.999305555553</v>
      </c>
      <c r="U819">
        <f t="shared" si="91"/>
        <v>2012</v>
      </c>
    </row>
    <row r="820" spans="1:21"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85"/>
        <v>155.71428571428572</v>
      </c>
      <c r="P820" s="6">
        <f t="shared" si="86"/>
        <v>28.684210526315791</v>
      </c>
      <c r="Q820" t="str">
        <f t="shared" si="87"/>
        <v>music</v>
      </c>
      <c r="R820" t="str">
        <f t="shared" si="88"/>
        <v>rock</v>
      </c>
      <c r="S820" s="11">
        <f t="shared" si="89"/>
        <v>41120</v>
      </c>
      <c r="T820" s="11">
        <f t="shared" si="90"/>
        <v>41128.500694444439</v>
      </c>
      <c r="U820">
        <f t="shared" si="91"/>
        <v>2012</v>
      </c>
    </row>
    <row r="821" spans="1:21"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85"/>
        <v>108.74999999999999</v>
      </c>
      <c r="P821" s="6">
        <f t="shared" si="86"/>
        <v>31.071428571428573</v>
      </c>
      <c r="Q821" t="str">
        <f t="shared" si="87"/>
        <v>music</v>
      </c>
      <c r="R821" t="str">
        <f t="shared" si="88"/>
        <v>rock</v>
      </c>
      <c r="S821" s="11">
        <f t="shared" si="89"/>
        <v>41619</v>
      </c>
      <c r="T821" s="11">
        <f t="shared" si="90"/>
        <v>41628.988888888889</v>
      </c>
      <c r="U821">
        <f t="shared" si="91"/>
        <v>2013</v>
      </c>
    </row>
    <row r="822" spans="1:21"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85"/>
        <v>134.05000000000001</v>
      </c>
      <c r="P822" s="6">
        <f t="shared" si="86"/>
        <v>70.55263157894737</v>
      </c>
      <c r="Q822" t="str">
        <f t="shared" si="87"/>
        <v>music</v>
      </c>
      <c r="R822" t="str">
        <f t="shared" si="88"/>
        <v>rock</v>
      </c>
      <c r="S822" s="11">
        <f t="shared" si="89"/>
        <v>41768</v>
      </c>
      <c r="T822" s="11">
        <f t="shared" si="90"/>
        <v>41799</v>
      </c>
      <c r="U822">
        <f t="shared" si="91"/>
        <v>2014</v>
      </c>
    </row>
    <row r="823" spans="1:21"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85"/>
        <v>100</v>
      </c>
      <c r="P823" s="6">
        <f t="shared" si="86"/>
        <v>224.12820512820514</v>
      </c>
      <c r="Q823" t="str">
        <f t="shared" si="87"/>
        <v>music</v>
      </c>
      <c r="R823" t="str">
        <f t="shared" si="88"/>
        <v>rock</v>
      </c>
      <c r="S823" s="11">
        <f t="shared" si="89"/>
        <v>42093</v>
      </c>
      <c r="T823" s="11">
        <f t="shared" si="90"/>
        <v>42127.959027777775</v>
      </c>
      <c r="U823">
        <f t="shared" si="91"/>
        <v>2015</v>
      </c>
    </row>
    <row r="824" spans="1:21"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85"/>
        <v>119.16666666666667</v>
      </c>
      <c r="P824" s="6">
        <f t="shared" si="86"/>
        <v>51.811594202898547</v>
      </c>
      <c r="Q824" t="str">
        <f t="shared" si="87"/>
        <v>music</v>
      </c>
      <c r="R824" t="str">
        <f t="shared" si="88"/>
        <v>rock</v>
      </c>
      <c r="S824" s="11">
        <f t="shared" si="89"/>
        <v>41157</v>
      </c>
      <c r="T824" s="11">
        <f t="shared" si="90"/>
        <v>41187.739004629628</v>
      </c>
      <c r="U824">
        <f t="shared" si="91"/>
        <v>2012</v>
      </c>
    </row>
    <row r="825" spans="1:21"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85"/>
        <v>179.5</v>
      </c>
      <c r="P825" s="6">
        <f t="shared" si="86"/>
        <v>43.515151515151516</v>
      </c>
      <c r="Q825" t="str">
        <f t="shared" si="87"/>
        <v>music</v>
      </c>
      <c r="R825" t="str">
        <f t="shared" si="88"/>
        <v>rock</v>
      </c>
      <c r="S825" s="11">
        <f t="shared" si="89"/>
        <v>42055</v>
      </c>
      <c r="T825" s="11">
        <f t="shared" si="90"/>
        <v>42085.722824074073</v>
      </c>
      <c r="U825">
        <f t="shared" si="91"/>
        <v>2015</v>
      </c>
    </row>
    <row r="826" spans="1:21"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85"/>
        <v>134.38124999999999</v>
      </c>
      <c r="P826" s="6">
        <f t="shared" si="86"/>
        <v>39.816666666666663</v>
      </c>
      <c r="Q826" t="str">
        <f t="shared" si="87"/>
        <v>music</v>
      </c>
      <c r="R826" t="str">
        <f t="shared" si="88"/>
        <v>rock</v>
      </c>
      <c r="S826" s="11">
        <f t="shared" si="89"/>
        <v>40250</v>
      </c>
      <c r="T826" s="11">
        <f t="shared" si="90"/>
        <v>40286.082638888889</v>
      </c>
      <c r="U826">
        <f t="shared" si="91"/>
        <v>2010</v>
      </c>
    </row>
    <row r="827" spans="1:21"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85"/>
        <v>100.43200000000002</v>
      </c>
      <c r="P827" s="6">
        <f t="shared" si="86"/>
        <v>126.8080808080808</v>
      </c>
      <c r="Q827" t="str">
        <f t="shared" si="87"/>
        <v>music</v>
      </c>
      <c r="R827" t="str">
        <f t="shared" si="88"/>
        <v>rock</v>
      </c>
      <c r="S827" s="11">
        <f t="shared" si="89"/>
        <v>41186</v>
      </c>
      <c r="T827" s="11">
        <f t="shared" si="90"/>
        <v>41211.098194444443</v>
      </c>
      <c r="U827">
        <f t="shared" si="91"/>
        <v>2012</v>
      </c>
    </row>
    <row r="828" spans="1:21"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85"/>
        <v>101.45454545454547</v>
      </c>
      <c r="P828" s="6">
        <f t="shared" si="86"/>
        <v>113.87755102040816</v>
      </c>
      <c r="Q828" t="str">
        <f t="shared" si="87"/>
        <v>music</v>
      </c>
      <c r="R828" t="str">
        <f t="shared" si="88"/>
        <v>rock</v>
      </c>
      <c r="S828" s="11">
        <f t="shared" si="89"/>
        <v>40972</v>
      </c>
      <c r="T828" s="11">
        <f t="shared" si="90"/>
        <v>40993.788541666661</v>
      </c>
      <c r="U828">
        <f t="shared" si="91"/>
        <v>2012</v>
      </c>
    </row>
    <row r="829" spans="1:21"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85"/>
        <v>103.33333333333334</v>
      </c>
      <c r="P829" s="6">
        <f t="shared" si="86"/>
        <v>28.181818181818183</v>
      </c>
      <c r="Q829" t="str">
        <f t="shared" si="87"/>
        <v>music</v>
      </c>
      <c r="R829" t="str">
        <f t="shared" si="88"/>
        <v>rock</v>
      </c>
      <c r="S829" s="11">
        <f t="shared" si="89"/>
        <v>40927</v>
      </c>
      <c r="T829" s="11">
        <f t="shared" si="90"/>
        <v>40953.617361111108</v>
      </c>
      <c r="U829">
        <f t="shared" si="91"/>
        <v>2012</v>
      </c>
    </row>
    <row r="830" spans="1:21"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85"/>
        <v>107</v>
      </c>
      <c r="P830" s="6">
        <f t="shared" si="86"/>
        <v>36.60526315789474</v>
      </c>
      <c r="Q830" t="str">
        <f t="shared" si="87"/>
        <v>music</v>
      </c>
      <c r="R830" t="str">
        <f t="shared" si="88"/>
        <v>rock</v>
      </c>
      <c r="S830" s="11">
        <f t="shared" si="89"/>
        <v>41072</v>
      </c>
      <c r="T830" s="11">
        <f t="shared" si="90"/>
        <v>41085.474999999999</v>
      </c>
      <c r="U830">
        <f t="shared" si="91"/>
        <v>2012</v>
      </c>
    </row>
    <row r="831" spans="1:21"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85"/>
        <v>104</v>
      </c>
      <c r="P831" s="6">
        <f t="shared" si="86"/>
        <v>32.5</v>
      </c>
      <c r="Q831" t="str">
        <f t="shared" si="87"/>
        <v>music</v>
      </c>
      <c r="R831" t="str">
        <f t="shared" si="88"/>
        <v>rock</v>
      </c>
      <c r="S831" s="11">
        <f t="shared" si="89"/>
        <v>42504</v>
      </c>
      <c r="T831" s="11">
        <f t="shared" si="90"/>
        <v>42564.593055555553</v>
      </c>
      <c r="U831">
        <f t="shared" si="91"/>
        <v>2016</v>
      </c>
    </row>
    <row r="832" spans="1:21"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85"/>
        <v>107.83333333333334</v>
      </c>
      <c r="P832" s="6">
        <f t="shared" si="86"/>
        <v>60.65625</v>
      </c>
      <c r="Q832" t="str">
        <f t="shared" si="87"/>
        <v>music</v>
      </c>
      <c r="R832" t="str">
        <f t="shared" si="88"/>
        <v>rock</v>
      </c>
      <c r="S832" s="11">
        <f t="shared" si="89"/>
        <v>41325</v>
      </c>
      <c r="T832" s="11">
        <f t="shared" si="90"/>
        <v>41355.27575231481</v>
      </c>
      <c r="U832">
        <f t="shared" si="91"/>
        <v>2013</v>
      </c>
    </row>
    <row r="833" spans="1:21"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85"/>
        <v>233.33333333333334</v>
      </c>
      <c r="P833" s="6">
        <f t="shared" si="86"/>
        <v>175</v>
      </c>
      <c r="Q833" t="str">
        <f t="shared" si="87"/>
        <v>music</v>
      </c>
      <c r="R833" t="str">
        <f t="shared" si="88"/>
        <v>rock</v>
      </c>
      <c r="S833" s="11">
        <f t="shared" si="89"/>
        <v>40996</v>
      </c>
      <c r="T833" s="11">
        <f t="shared" si="90"/>
        <v>41026.438587962963</v>
      </c>
      <c r="U833">
        <f t="shared" si="91"/>
        <v>2012</v>
      </c>
    </row>
    <row r="834" spans="1:21"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85"/>
        <v>100.60706666666665</v>
      </c>
      <c r="P834" s="6">
        <f t="shared" si="86"/>
        <v>97.993896103896105</v>
      </c>
      <c r="Q834" t="str">
        <f t="shared" si="87"/>
        <v>music</v>
      </c>
      <c r="R834" t="str">
        <f t="shared" si="88"/>
        <v>rock</v>
      </c>
      <c r="S834" s="11">
        <f t="shared" si="89"/>
        <v>40869</v>
      </c>
      <c r="T834" s="11">
        <f t="shared" si="90"/>
        <v>40929.134027777778</v>
      </c>
      <c r="U834">
        <f t="shared" si="91"/>
        <v>2011</v>
      </c>
    </row>
    <row r="835" spans="1:21"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92">E835/D835*100</f>
        <v>101.66666666666666</v>
      </c>
      <c r="P835" s="6">
        <f t="shared" ref="P835:P898" si="93">IF(E835=0,0,E835/L835)</f>
        <v>148.78048780487805</v>
      </c>
      <c r="Q835" t="str">
        <f t="shared" ref="Q835:Q898" si="94">LEFT(N835,LEN(N835)-(LEN(N835)-SEARCH("/",N835))-1)</f>
        <v>music</v>
      </c>
      <c r="R835" t="str">
        <f t="shared" ref="R835:R898" si="95">RIGHT(N835,(LEN(N835)-SEARCH("/",N835)))</f>
        <v>rock</v>
      </c>
      <c r="S835" s="11">
        <f t="shared" ref="S835:S898" si="96">VALUE(TEXT(CONCATENATE(YEAR(((J835/60)/60/24)+DATE(1970,1,1)+(-5/24)),"/",MONTH(((J835/60)/60/24)+DATE(1970,1,1)+(-5/24)),"/",DAY(((J835/60)/60/24)+DATE(1970,1,1)+(-5/24))),"YYYY/MM/DD"))</f>
        <v>41718</v>
      </c>
      <c r="T835" s="11">
        <f t="shared" ref="T835:T898" si="97">((I835/60)/60/24)+DATE(1970,1,1)+(-5/24)</f>
        <v>41748.669849537036</v>
      </c>
      <c r="U835">
        <f t="shared" ref="U835:U898" si="98">YEAR(((J835/60)/60/24)+DATE(1970,1,1)+(-5/24))</f>
        <v>2014</v>
      </c>
    </row>
    <row r="836" spans="1:21"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92"/>
        <v>131.0181818181818</v>
      </c>
      <c r="P836" s="6">
        <f t="shared" si="93"/>
        <v>96.08</v>
      </c>
      <c r="Q836" t="str">
        <f t="shared" si="94"/>
        <v>music</v>
      </c>
      <c r="R836" t="str">
        <f t="shared" si="95"/>
        <v>rock</v>
      </c>
      <c r="S836" s="11">
        <f t="shared" si="96"/>
        <v>41422</v>
      </c>
      <c r="T836" s="11">
        <f t="shared" si="97"/>
        <v>41455.957638888889</v>
      </c>
      <c r="U836">
        <f t="shared" si="98"/>
        <v>2013</v>
      </c>
    </row>
    <row r="837" spans="1:21"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92"/>
        <v>117.25000000000001</v>
      </c>
      <c r="P837" s="6">
        <f t="shared" si="93"/>
        <v>58.625</v>
      </c>
      <c r="Q837" t="str">
        <f t="shared" si="94"/>
        <v>music</v>
      </c>
      <c r="R837" t="str">
        <f t="shared" si="95"/>
        <v>rock</v>
      </c>
      <c r="S837" s="11">
        <f t="shared" si="96"/>
        <v>41005</v>
      </c>
      <c r="T837" s="11">
        <f t="shared" si="97"/>
        <v>41047.916666666664</v>
      </c>
      <c r="U837">
        <f t="shared" si="98"/>
        <v>2012</v>
      </c>
    </row>
    <row r="838" spans="1:21"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92"/>
        <v>100.93039999999999</v>
      </c>
      <c r="P838" s="6">
        <f t="shared" si="93"/>
        <v>109.70695652173914</v>
      </c>
      <c r="Q838" t="str">
        <f t="shared" si="94"/>
        <v>music</v>
      </c>
      <c r="R838" t="str">
        <f t="shared" si="95"/>
        <v>rock</v>
      </c>
      <c r="S838" s="11">
        <f t="shared" si="96"/>
        <v>41523</v>
      </c>
      <c r="T838" s="11">
        <f t="shared" si="97"/>
        <v>41553.848587962959</v>
      </c>
      <c r="U838">
        <f t="shared" si="98"/>
        <v>2013</v>
      </c>
    </row>
    <row r="839" spans="1:21"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92"/>
        <v>121.8</v>
      </c>
      <c r="P839" s="6">
        <f t="shared" si="93"/>
        <v>49.112903225806448</v>
      </c>
      <c r="Q839" t="str">
        <f t="shared" si="94"/>
        <v>music</v>
      </c>
      <c r="R839" t="str">
        <f t="shared" si="95"/>
        <v>rock</v>
      </c>
      <c r="S839" s="11">
        <f t="shared" si="96"/>
        <v>41730</v>
      </c>
      <c r="T839" s="11">
        <f t="shared" si="97"/>
        <v>41760.79006944444</v>
      </c>
      <c r="U839">
        <f t="shared" si="98"/>
        <v>2014</v>
      </c>
    </row>
    <row r="840" spans="1:21"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92"/>
        <v>145.4</v>
      </c>
      <c r="P840" s="6">
        <f t="shared" si="93"/>
        <v>47.672131147540981</v>
      </c>
      <c r="Q840" t="str">
        <f t="shared" si="94"/>
        <v>music</v>
      </c>
      <c r="R840" t="str">
        <f t="shared" si="95"/>
        <v>rock</v>
      </c>
      <c r="S840" s="11">
        <f t="shared" si="96"/>
        <v>40895</v>
      </c>
      <c r="T840" s="11">
        <f t="shared" si="97"/>
        <v>40925.689641203702</v>
      </c>
      <c r="U840">
        <f t="shared" si="98"/>
        <v>2011</v>
      </c>
    </row>
    <row r="841" spans="1:21"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92"/>
        <v>116.61660000000001</v>
      </c>
      <c r="P841" s="6">
        <f t="shared" si="93"/>
        <v>60.737812499999997</v>
      </c>
      <c r="Q841" t="str">
        <f t="shared" si="94"/>
        <v>music</v>
      </c>
      <c r="R841" t="str">
        <f t="shared" si="95"/>
        <v>rock</v>
      </c>
      <c r="S841" s="11">
        <f t="shared" si="96"/>
        <v>41144</v>
      </c>
      <c r="T841" s="11">
        <f t="shared" si="97"/>
        <v>41174.555046296293</v>
      </c>
      <c r="U841">
        <f t="shared" si="98"/>
        <v>2012</v>
      </c>
    </row>
    <row r="842" spans="1:21"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92"/>
        <v>120.4166</v>
      </c>
      <c r="P842" s="6">
        <f t="shared" si="93"/>
        <v>63.37715789473684</v>
      </c>
      <c r="Q842" t="str">
        <f t="shared" si="94"/>
        <v>music</v>
      </c>
      <c r="R842" t="str">
        <f t="shared" si="95"/>
        <v>metal</v>
      </c>
      <c r="S842" s="11">
        <f t="shared" si="96"/>
        <v>42607</v>
      </c>
      <c r="T842" s="11">
        <f t="shared" si="97"/>
        <v>42637.018368055556</v>
      </c>
      <c r="U842">
        <f t="shared" si="98"/>
        <v>2016</v>
      </c>
    </row>
    <row r="843" spans="1:21"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92"/>
        <v>101.32000000000001</v>
      </c>
      <c r="P843" s="6">
        <f t="shared" si="93"/>
        <v>53.893617021276597</v>
      </c>
      <c r="Q843" t="str">
        <f t="shared" si="94"/>
        <v>music</v>
      </c>
      <c r="R843" t="str">
        <f t="shared" si="95"/>
        <v>metal</v>
      </c>
      <c r="S843" s="11">
        <f t="shared" si="96"/>
        <v>41923</v>
      </c>
      <c r="T843" s="11">
        <f t="shared" si="97"/>
        <v>41953.672025462954</v>
      </c>
      <c r="U843">
        <f t="shared" si="98"/>
        <v>2014</v>
      </c>
    </row>
    <row r="844" spans="1:21"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92"/>
        <v>104.32</v>
      </c>
      <c r="P844" s="6">
        <f t="shared" si="93"/>
        <v>66.871794871794876</v>
      </c>
      <c r="Q844" t="str">
        <f t="shared" si="94"/>
        <v>music</v>
      </c>
      <c r="R844" t="str">
        <f t="shared" si="95"/>
        <v>metal</v>
      </c>
      <c r="S844" s="11">
        <f t="shared" si="96"/>
        <v>41526</v>
      </c>
      <c r="T844" s="11">
        <f t="shared" si="97"/>
        <v>41560.957638888889</v>
      </c>
      <c r="U844">
        <f t="shared" si="98"/>
        <v>2013</v>
      </c>
    </row>
    <row r="845" spans="1:21"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92"/>
        <v>267.13333333333333</v>
      </c>
      <c r="P845" s="6">
        <f t="shared" si="93"/>
        <v>63.102362204724407</v>
      </c>
      <c r="Q845" t="str">
        <f t="shared" si="94"/>
        <v>music</v>
      </c>
      <c r="R845" t="str">
        <f t="shared" si="95"/>
        <v>metal</v>
      </c>
      <c r="S845" s="11">
        <f t="shared" si="96"/>
        <v>42695</v>
      </c>
      <c r="T845" s="11">
        <f t="shared" si="97"/>
        <v>42712.124999999993</v>
      </c>
      <c r="U845">
        <f t="shared" si="98"/>
        <v>2016</v>
      </c>
    </row>
    <row r="846" spans="1:21"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92"/>
        <v>194.13333333333333</v>
      </c>
      <c r="P846" s="6">
        <f t="shared" si="93"/>
        <v>36.628930817610062</v>
      </c>
      <c r="Q846" t="str">
        <f t="shared" si="94"/>
        <v>music</v>
      </c>
      <c r="R846" t="str">
        <f t="shared" si="95"/>
        <v>metal</v>
      </c>
      <c r="S846" s="11">
        <f t="shared" si="96"/>
        <v>41905</v>
      </c>
      <c r="T846" s="11">
        <f t="shared" si="97"/>
        <v>41943.999305555553</v>
      </c>
      <c r="U846">
        <f t="shared" si="98"/>
        <v>2014</v>
      </c>
    </row>
    <row r="847" spans="1:21"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92"/>
        <v>120.3802</v>
      </c>
      <c r="P847" s="6">
        <f t="shared" si="93"/>
        <v>34.005706214689269</v>
      </c>
      <c r="Q847" t="str">
        <f t="shared" si="94"/>
        <v>music</v>
      </c>
      <c r="R847" t="str">
        <f t="shared" si="95"/>
        <v>metal</v>
      </c>
      <c r="S847" s="11">
        <f t="shared" si="96"/>
        <v>42577</v>
      </c>
      <c r="T847" s="11">
        <f t="shared" si="97"/>
        <v>42617.957638888889</v>
      </c>
      <c r="U847">
        <f t="shared" si="98"/>
        <v>2016</v>
      </c>
    </row>
    <row r="848" spans="1:21"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92"/>
        <v>122.00090909090908</v>
      </c>
      <c r="P848" s="6">
        <f t="shared" si="93"/>
        <v>28.553404255319148</v>
      </c>
      <c r="Q848" t="str">
        <f t="shared" si="94"/>
        <v>music</v>
      </c>
      <c r="R848" t="str">
        <f t="shared" si="95"/>
        <v>metal</v>
      </c>
      <c r="S848" s="11">
        <f t="shared" si="96"/>
        <v>41694</v>
      </c>
      <c r="T848" s="11">
        <f t="shared" si="97"/>
        <v>41708.375</v>
      </c>
      <c r="U848">
        <f t="shared" si="98"/>
        <v>2014</v>
      </c>
    </row>
    <row r="849" spans="1:21"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92"/>
        <v>100</v>
      </c>
      <c r="P849" s="6">
        <f t="shared" si="93"/>
        <v>10</v>
      </c>
      <c r="Q849" t="str">
        <f t="shared" si="94"/>
        <v>music</v>
      </c>
      <c r="R849" t="str">
        <f t="shared" si="95"/>
        <v>metal</v>
      </c>
      <c r="S849" s="11">
        <f t="shared" si="96"/>
        <v>42165</v>
      </c>
      <c r="T849" s="11">
        <f t="shared" si="97"/>
        <v>42195.590000000004</v>
      </c>
      <c r="U849">
        <f t="shared" si="98"/>
        <v>2015</v>
      </c>
    </row>
    <row r="850" spans="1:21"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92"/>
        <v>100</v>
      </c>
      <c r="P850" s="6">
        <f t="shared" si="93"/>
        <v>18.75</v>
      </c>
      <c r="Q850" t="str">
        <f t="shared" si="94"/>
        <v>music</v>
      </c>
      <c r="R850" t="str">
        <f t="shared" si="95"/>
        <v>metal</v>
      </c>
      <c r="S850" s="11">
        <f t="shared" si="96"/>
        <v>42078</v>
      </c>
      <c r="T850" s="11">
        <f t="shared" si="97"/>
        <v>42108.583715277775</v>
      </c>
      <c r="U850">
        <f t="shared" si="98"/>
        <v>2015</v>
      </c>
    </row>
    <row r="851" spans="1:21"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92"/>
        <v>119.9</v>
      </c>
      <c r="P851" s="6">
        <f t="shared" si="93"/>
        <v>41.704347826086959</v>
      </c>
      <c r="Q851" t="str">
        <f t="shared" si="94"/>
        <v>music</v>
      </c>
      <c r="R851" t="str">
        <f t="shared" si="95"/>
        <v>metal</v>
      </c>
      <c r="S851" s="11">
        <f t="shared" si="96"/>
        <v>42050</v>
      </c>
      <c r="T851" s="11">
        <f t="shared" si="97"/>
        <v>42078.898888888885</v>
      </c>
      <c r="U851">
        <f t="shared" si="98"/>
        <v>2015</v>
      </c>
    </row>
    <row r="852" spans="1:21"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92"/>
        <v>155.17499999999998</v>
      </c>
      <c r="P852" s="6">
        <f t="shared" si="93"/>
        <v>46.669172932330824</v>
      </c>
      <c r="Q852" t="str">
        <f t="shared" si="94"/>
        <v>music</v>
      </c>
      <c r="R852" t="str">
        <f t="shared" si="95"/>
        <v>metal</v>
      </c>
      <c r="S852" s="11">
        <f t="shared" si="96"/>
        <v>42452</v>
      </c>
      <c r="T852" s="11">
        <f t="shared" si="97"/>
        <v>42484.999305555553</v>
      </c>
      <c r="U852">
        <f t="shared" si="98"/>
        <v>2016</v>
      </c>
    </row>
    <row r="853" spans="1:21"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92"/>
        <v>130.44999999999999</v>
      </c>
      <c r="P853" s="6">
        <f t="shared" si="93"/>
        <v>37.271428571428572</v>
      </c>
      <c r="Q853" t="str">
        <f t="shared" si="94"/>
        <v>music</v>
      </c>
      <c r="R853" t="str">
        <f t="shared" si="95"/>
        <v>metal</v>
      </c>
      <c r="S853" s="11">
        <f t="shared" si="96"/>
        <v>42522</v>
      </c>
      <c r="T853" s="11">
        <f t="shared" si="97"/>
        <v>42582.614583333336</v>
      </c>
      <c r="U853">
        <f t="shared" si="98"/>
        <v>2016</v>
      </c>
    </row>
    <row r="854" spans="1:21"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92"/>
        <v>104.97142857142859</v>
      </c>
      <c r="P854" s="6">
        <f t="shared" si="93"/>
        <v>59.258064516129032</v>
      </c>
      <c r="Q854" t="str">
        <f t="shared" si="94"/>
        <v>music</v>
      </c>
      <c r="R854" t="str">
        <f t="shared" si="95"/>
        <v>metal</v>
      </c>
      <c r="S854" s="11">
        <f t="shared" si="96"/>
        <v>42656</v>
      </c>
      <c r="T854" s="11">
        <f t="shared" si="97"/>
        <v>42667.666666666664</v>
      </c>
      <c r="U854">
        <f t="shared" si="98"/>
        <v>2016</v>
      </c>
    </row>
    <row r="855" spans="1:21"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92"/>
        <v>100</v>
      </c>
      <c r="P855" s="6">
        <f t="shared" si="93"/>
        <v>30</v>
      </c>
      <c r="Q855" t="str">
        <f t="shared" si="94"/>
        <v>music</v>
      </c>
      <c r="R855" t="str">
        <f t="shared" si="95"/>
        <v>metal</v>
      </c>
      <c r="S855" s="11">
        <f t="shared" si="96"/>
        <v>42021</v>
      </c>
      <c r="T855" s="11">
        <f t="shared" si="97"/>
        <v>42051.62394675926</v>
      </c>
      <c r="U855">
        <f t="shared" si="98"/>
        <v>2015</v>
      </c>
    </row>
    <row r="856" spans="1:21"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92"/>
        <v>118.2205035971223</v>
      </c>
      <c r="P856" s="6">
        <f t="shared" si="93"/>
        <v>65.8623246492986</v>
      </c>
      <c r="Q856" t="str">
        <f t="shared" si="94"/>
        <v>music</v>
      </c>
      <c r="R856" t="str">
        <f t="shared" si="95"/>
        <v>metal</v>
      </c>
      <c r="S856" s="11">
        <f t="shared" si="96"/>
        <v>42702</v>
      </c>
      <c r="T856" s="11">
        <f t="shared" si="97"/>
        <v>42732.004004629627</v>
      </c>
      <c r="U856">
        <f t="shared" si="98"/>
        <v>2016</v>
      </c>
    </row>
    <row r="857" spans="1:21"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92"/>
        <v>103.44827586206897</v>
      </c>
      <c r="P857" s="6">
        <f t="shared" si="93"/>
        <v>31.914893617021278</v>
      </c>
      <c r="Q857" t="str">
        <f t="shared" si="94"/>
        <v>music</v>
      </c>
      <c r="R857" t="str">
        <f t="shared" si="95"/>
        <v>metal</v>
      </c>
      <c r="S857" s="11">
        <f t="shared" si="96"/>
        <v>42544</v>
      </c>
      <c r="T857" s="11">
        <f t="shared" si="97"/>
        <v>42574.916863425926</v>
      </c>
      <c r="U857">
        <f t="shared" si="98"/>
        <v>2016</v>
      </c>
    </row>
    <row r="858" spans="1:21"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92"/>
        <v>218.00000000000003</v>
      </c>
      <c r="P858" s="6">
        <f t="shared" si="93"/>
        <v>19.464285714285715</v>
      </c>
      <c r="Q858" t="str">
        <f t="shared" si="94"/>
        <v>music</v>
      </c>
      <c r="R858" t="str">
        <f t="shared" si="95"/>
        <v>metal</v>
      </c>
      <c r="S858" s="11">
        <f t="shared" si="96"/>
        <v>42609</v>
      </c>
      <c r="T858" s="11">
        <f t="shared" si="97"/>
        <v>42668.583333333336</v>
      </c>
      <c r="U858">
        <f t="shared" si="98"/>
        <v>2016</v>
      </c>
    </row>
    <row r="859" spans="1:21"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92"/>
        <v>100</v>
      </c>
      <c r="P859" s="6">
        <f t="shared" si="93"/>
        <v>50</v>
      </c>
      <c r="Q859" t="str">
        <f t="shared" si="94"/>
        <v>music</v>
      </c>
      <c r="R859" t="str">
        <f t="shared" si="95"/>
        <v>metal</v>
      </c>
      <c r="S859" s="11">
        <f t="shared" si="96"/>
        <v>42291</v>
      </c>
      <c r="T859" s="11">
        <f t="shared" si="97"/>
        <v>42333.414710648147</v>
      </c>
      <c r="U859">
        <f t="shared" si="98"/>
        <v>2015</v>
      </c>
    </row>
    <row r="860" spans="1:21"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92"/>
        <v>144.00583333333333</v>
      </c>
      <c r="P860" s="6">
        <f t="shared" si="93"/>
        <v>22.737763157894737</v>
      </c>
      <c r="Q860" t="str">
        <f t="shared" si="94"/>
        <v>music</v>
      </c>
      <c r="R860" t="str">
        <f t="shared" si="95"/>
        <v>metal</v>
      </c>
      <c r="S860" s="11">
        <f t="shared" si="96"/>
        <v>42079</v>
      </c>
      <c r="T860" s="11">
        <f t="shared" si="97"/>
        <v>42109.749305555553</v>
      </c>
      <c r="U860">
        <f t="shared" si="98"/>
        <v>2015</v>
      </c>
    </row>
    <row r="861" spans="1:21"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92"/>
        <v>104.67500000000001</v>
      </c>
      <c r="P861" s="6">
        <f t="shared" si="93"/>
        <v>42.724489795918366</v>
      </c>
      <c r="Q861" t="str">
        <f t="shared" si="94"/>
        <v>music</v>
      </c>
      <c r="R861" t="str">
        <f t="shared" si="95"/>
        <v>metal</v>
      </c>
      <c r="S861" s="11">
        <f t="shared" si="96"/>
        <v>42128</v>
      </c>
      <c r="T861" s="11">
        <f t="shared" si="97"/>
        <v>42158.791666666664</v>
      </c>
      <c r="U861">
        <f t="shared" si="98"/>
        <v>2015</v>
      </c>
    </row>
    <row r="862" spans="1:21"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92"/>
        <v>18.142857142857142</v>
      </c>
      <c r="P862" s="6">
        <f t="shared" si="93"/>
        <v>52.916666666666664</v>
      </c>
      <c r="Q862" t="str">
        <f t="shared" si="94"/>
        <v>music</v>
      </c>
      <c r="R862" t="str">
        <f t="shared" si="95"/>
        <v>jazz</v>
      </c>
      <c r="S862" s="11">
        <f t="shared" si="96"/>
        <v>41570</v>
      </c>
      <c r="T862" s="11">
        <f t="shared" si="97"/>
        <v>41600.316122685181</v>
      </c>
      <c r="U862">
        <f t="shared" si="98"/>
        <v>2013</v>
      </c>
    </row>
    <row r="863" spans="1:21"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92"/>
        <v>2.2444444444444445</v>
      </c>
      <c r="P863" s="6">
        <f t="shared" si="93"/>
        <v>50.5</v>
      </c>
      <c r="Q863" t="str">
        <f t="shared" si="94"/>
        <v>music</v>
      </c>
      <c r="R863" t="str">
        <f t="shared" si="95"/>
        <v>jazz</v>
      </c>
      <c r="S863" s="11">
        <f t="shared" si="96"/>
        <v>42599</v>
      </c>
      <c r="T863" s="11">
        <f t="shared" si="97"/>
        <v>42629.756990740738</v>
      </c>
      <c r="U863">
        <f t="shared" si="98"/>
        <v>2016</v>
      </c>
    </row>
    <row r="864" spans="1:21"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92"/>
        <v>0.33999999999999997</v>
      </c>
      <c r="P864" s="6">
        <f t="shared" si="93"/>
        <v>42.5</v>
      </c>
      <c r="Q864" t="str">
        <f t="shared" si="94"/>
        <v>music</v>
      </c>
      <c r="R864" t="str">
        <f t="shared" si="95"/>
        <v>jazz</v>
      </c>
      <c r="S864" s="11">
        <f t="shared" si="96"/>
        <v>41559</v>
      </c>
      <c r="T864" s="11">
        <f t="shared" si="97"/>
        <v>41589.388287037036</v>
      </c>
      <c r="U864">
        <f t="shared" si="98"/>
        <v>2013</v>
      </c>
    </row>
    <row r="865" spans="1:21"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92"/>
        <v>4.5</v>
      </c>
      <c r="P865" s="6">
        <f t="shared" si="93"/>
        <v>18</v>
      </c>
      <c r="Q865" t="str">
        <f t="shared" si="94"/>
        <v>music</v>
      </c>
      <c r="R865" t="str">
        <f t="shared" si="95"/>
        <v>jazz</v>
      </c>
      <c r="S865" s="11">
        <f t="shared" si="96"/>
        <v>40920</v>
      </c>
      <c r="T865" s="11">
        <f t="shared" si="97"/>
        <v>40950.909328703703</v>
      </c>
      <c r="U865">
        <f t="shared" si="98"/>
        <v>2012</v>
      </c>
    </row>
    <row r="866" spans="1:21"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92"/>
        <v>41.53846153846154</v>
      </c>
      <c r="P866" s="6">
        <f t="shared" si="93"/>
        <v>34.177215189873415</v>
      </c>
      <c r="Q866" t="str">
        <f t="shared" si="94"/>
        <v>music</v>
      </c>
      <c r="R866" t="str">
        <f t="shared" si="95"/>
        <v>jazz</v>
      </c>
      <c r="S866" s="11">
        <f t="shared" si="96"/>
        <v>41540</v>
      </c>
      <c r="T866" s="11">
        <f t="shared" si="97"/>
        <v>41563.207638888889</v>
      </c>
      <c r="U866">
        <f t="shared" si="98"/>
        <v>2013</v>
      </c>
    </row>
    <row r="867" spans="1:21"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92"/>
        <v>2.0454545454545454</v>
      </c>
      <c r="P867" s="6">
        <f t="shared" si="93"/>
        <v>22.5</v>
      </c>
      <c r="Q867" t="str">
        <f t="shared" si="94"/>
        <v>music</v>
      </c>
      <c r="R867" t="str">
        <f t="shared" si="95"/>
        <v>jazz</v>
      </c>
      <c r="S867" s="11">
        <f t="shared" si="96"/>
        <v>41230</v>
      </c>
      <c r="T867" s="11">
        <f t="shared" si="97"/>
        <v>41290.564780092594</v>
      </c>
      <c r="U867">
        <f t="shared" si="98"/>
        <v>2012</v>
      </c>
    </row>
    <row r="868" spans="1:21"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92"/>
        <v>18.285714285714285</v>
      </c>
      <c r="P868" s="6">
        <f t="shared" si="93"/>
        <v>58.18181818181818</v>
      </c>
      <c r="Q868" t="str">
        <f t="shared" si="94"/>
        <v>music</v>
      </c>
      <c r="R868" t="str">
        <f t="shared" si="95"/>
        <v>jazz</v>
      </c>
      <c r="S868" s="11">
        <f t="shared" si="96"/>
        <v>42025</v>
      </c>
      <c r="T868" s="11">
        <f t="shared" si="97"/>
        <v>42063.423611111109</v>
      </c>
      <c r="U868">
        <f t="shared" si="98"/>
        <v>2015</v>
      </c>
    </row>
    <row r="869" spans="1:21"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92"/>
        <v>24.02</v>
      </c>
      <c r="P869" s="6">
        <f t="shared" si="93"/>
        <v>109.18181818181819</v>
      </c>
      <c r="Q869" t="str">
        <f t="shared" si="94"/>
        <v>music</v>
      </c>
      <c r="R869" t="str">
        <f t="shared" si="95"/>
        <v>jazz</v>
      </c>
      <c r="S869" s="11">
        <f t="shared" si="96"/>
        <v>40087</v>
      </c>
      <c r="T869" s="11">
        <f t="shared" si="97"/>
        <v>40147.999305555553</v>
      </c>
      <c r="U869">
        <f t="shared" si="98"/>
        <v>2009</v>
      </c>
    </row>
    <row r="870" spans="1:21"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92"/>
        <v>0.1111111111111111</v>
      </c>
      <c r="P870" s="6">
        <f t="shared" si="93"/>
        <v>50</v>
      </c>
      <c r="Q870" t="str">
        <f t="shared" si="94"/>
        <v>music</v>
      </c>
      <c r="R870" t="str">
        <f t="shared" si="95"/>
        <v>jazz</v>
      </c>
      <c r="S870" s="11">
        <f t="shared" si="96"/>
        <v>41615</v>
      </c>
      <c r="T870" s="11">
        <f t="shared" si="97"/>
        <v>41645.819421296292</v>
      </c>
      <c r="U870">
        <f t="shared" si="98"/>
        <v>2013</v>
      </c>
    </row>
    <row r="871" spans="1:21"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92"/>
        <v>11.818181818181818</v>
      </c>
      <c r="P871" s="6">
        <f t="shared" si="93"/>
        <v>346.66666666666669</v>
      </c>
      <c r="Q871" t="str">
        <f t="shared" si="94"/>
        <v>music</v>
      </c>
      <c r="R871" t="str">
        <f t="shared" si="95"/>
        <v>jazz</v>
      </c>
      <c r="S871" s="11">
        <f t="shared" si="96"/>
        <v>41342</v>
      </c>
      <c r="T871" s="11">
        <f t="shared" si="97"/>
        <v>41372.595567129625</v>
      </c>
      <c r="U871">
        <f t="shared" si="98"/>
        <v>2013</v>
      </c>
    </row>
    <row r="872" spans="1:21"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92"/>
        <v>0.31</v>
      </c>
      <c r="P872" s="6">
        <f t="shared" si="93"/>
        <v>12.4</v>
      </c>
      <c r="Q872" t="str">
        <f t="shared" si="94"/>
        <v>music</v>
      </c>
      <c r="R872" t="str">
        <f t="shared" si="95"/>
        <v>jazz</v>
      </c>
      <c r="S872" s="11">
        <f t="shared" si="96"/>
        <v>41487</v>
      </c>
      <c r="T872" s="11">
        <f t="shared" si="97"/>
        <v>41517.813923611109</v>
      </c>
      <c r="U872">
        <f t="shared" si="98"/>
        <v>2013</v>
      </c>
    </row>
    <row r="873" spans="1:21"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92"/>
        <v>5.416666666666667</v>
      </c>
      <c r="P873" s="6">
        <f t="shared" si="93"/>
        <v>27.083333333333332</v>
      </c>
      <c r="Q873" t="str">
        <f t="shared" si="94"/>
        <v>music</v>
      </c>
      <c r="R873" t="str">
        <f t="shared" si="95"/>
        <v>jazz</v>
      </c>
      <c r="S873" s="11">
        <f t="shared" si="96"/>
        <v>41577</v>
      </c>
      <c r="T873" s="11">
        <f t="shared" si="97"/>
        <v>41607.39461805555</v>
      </c>
      <c r="U873">
        <f t="shared" si="98"/>
        <v>2013</v>
      </c>
    </row>
    <row r="874" spans="1:21"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92"/>
        <v>0.8125</v>
      </c>
      <c r="P874" s="6">
        <f t="shared" si="93"/>
        <v>32.5</v>
      </c>
      <c r="Q874" t="str">
        <f t="shared" si="94"/>
        <v>music</v>
      </c>
      <c r="R874" t="str">
        <f t="shared" si="95"/>
        <v>jazz</v>
      </c>
      <c r="S874" s="11">
        <f t="shared" si="96"/>
        <v>40567</v>
      </c>
      <c r="T874" s="11">
        <f t="shared" si="97"/>
        <v>40612.617210648146</v>
      </c>
      <c r="U874">
        <f t="shared" si="98"/>
        <v>2011</v>
      </c>
    </row>
    <row r="875" spans="1:21"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92"/>
        <v>1.2857142857142856</v>
      </c>
      <c r="P875" s="6">
        <f t="shared" si="93"/>
        <v>9</v>
      </c>
      <c r="Q875" t="str">
        <f t="shared" si="94"/>
        <v>music</v>
      </c>
      <c r="R875" t="str">
        <f t="shared" si="95"/>
        <v>jazz</v>
      </c>
      <c r="S875" s="11">
        <f t="shared" si="96"/>
        <v>41183</v>
      </c>
      <c r="T875" s="11">
        <f t="shared" si="97"/>
        <v>41224.000462962962</v>
      </c>
      <c r="U875">
        <f t="shared" si="98"/>
        <v>2012</v>
      </c>
    </row>
    <row r="876" spans="1:21"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92"/>
        <v>24.333333333333336</v>
      </c>
      <c r="P876" s="6">
        <f t="shared" si="93"/>
        <v>34.761904761904759</v>
      </c>
      <c r="Q876" t="str">
        <f t="shared" si="94"/>
        <v>music</v>
      </c>
      <c r="R876" t="str">
        <f t="shared" si="95"/>
        <v>jazz</v>
      </c>
      <c r="S876" s="11">
        <f t="shared" si="96"/>
        <v>41368</v>
      </c>
      <c r="T876" s="11">
        <f t="shared" si="97"/>
        <v>41398.375393518516</v>
      </c>
      <c r="U876">
        <f t="shared" si="98"/>
        <v>2013</v>
      </c>
    </row>
    <row r="877" spans="1:21"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92"/>
        <v>0</v>
      </c>
      <c r="P877" s="6">
        <f t="shared" si="93"/>
        <v>0</v>
      </c>
      <c r="Q877" t="str">
        <f t="shared" si="94"/>
        <v>music</v>
      </c>
      <c r="R877" t="str">
        <f t="shared" si="95"/>
        <v>jazz</v>
      </c>
      <c r="S877" s="11">
        <f t="shared" si="96"/>
        <v>42248</v>
      </c>
      <c r="T877" s="11">
        <f t="shared" si="97"/>
        <v>42268.515405092585</v>
      </c>
      <c r="U877">
        <f t="shared" si="98"/>
        <v>2015</v>
      </c>
    </row>
    <row r="878" spans="1:21"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92"/>
        <v>40.799492385786799</v>
      </c>
      <c r="P878" s="6">
        <f t="shared" si="93"/>
        <v>28.577777777777779</v>
      </c>
      <c r="Q878" t="str">
        <f t="shared" si="94"/>
        <v>music</v>
      </c>
      <c r="R878" t="str">
        <f t="shared" si="95"/>
        <v>jazz</v>
      </c>
      <c r="S878" s="11">
        <f t="shared" si="96"/>
        <v>41276</v>
      </c>
      <c r="T878" s="11">
        <f t="shared" si="97"/>
        <v>41309.288506944438</v>
      </c>
      <c r="U878">
        <f t="shared" si="98"/>
        <v>2013</v>
      </c>
    </row>
    <row r="879" spans="1:21"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92"/>
        <v>67.55</v>
      </c>
      <c r="P879" s="6">
        <f t="shared" si="93"/>
        <v>46.586206896551722</v>
      </c>
      <c r="Q879" t="str">
        <f t="shared" si="94"/>
        <v>music</v>
      </c>
      <c r="R879" t="str">
        <f t="shared" si="95"/>
        <v>jazz</v>
      </c>
      <c r="S879" s="11">
        <f t="shared" si="96"/>
        <v>41597</v>
      </c>
      <c r="T879" s="11">
        <f t="shared" si="97"/>
        <v>41627.580555555556</v>
      </c>
      <c r="U879">
        <f t="shared" si="98"/>
        <v>2013</v>
      </c>
    </row>
    <row r="880" spans="1:21"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92"/>
        <v>1.3</v>
      </c>
      <c r="P880" s="6">
        <f t="shared" si="93"/>
        <v>32.5</v>
      </c>
      <c r="Q880" t="str">
        <f t="shared" si="94"/>
        <v>music</v>
      </c>
      <c r="R880" t="str">
        <f t="shared" si="95"/>
        <v>jazz</v>
      </c>
      <c r="S880" s="11">
        <f t="shared" si="96"/>
        <v>40505</v>
      </c>
      <c r="T880" s="11">
        <f t="shared" si="97"/>
        <v>40535.024583333332</v>
      </c>
      <c r="U880">
        <f t="shared" si="98"/>
        <v>2010</v>
      </c>
    </row>
    <row r="881" spans="1:21"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92"/>
        <v>30.666666666666664</v>
      </c>
      <c r="P881" s="6">
        <f t="shared" si="93"/>
        <v>21.466666666666665</v>
      </c>
      <c r="Q881" t="str">
        <f t="shared" si="94"/>
        <v>music</v>
      </c>
      <c r="R881" t="str">
        <f t="shared" si="95"/>
        <v>jazz</v>
      </c>
      <c r="S881" s="11">
        <f t="shared" si="96"/>
        <v>41037</v>
      </c>
      <c r="T881" s="11">
        <f t="shared" si="97"/>
        <v>41058.621585648143</v>
      </c>
      <c r="U881">
        <f t="shared" si="98"/>
        <v>2012</v>
      </c>
    </row>
    <row r="882" spans="1:21"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92"/>
        <v>2.9894179894179893</v>
      </c>
      <c r="P882" s="6">
        <f t="shared" si="93"/>
        <v>14.125</v>
      </c>
      <c r="Q882" t="str">
        <f t="shared" si="94"/>
        <v>music</v>
      </c>
      <c r="R882" t="str">
        <f t="shared" si="95"/>
        <v>indie rock</v>
      </c>
      <c r="S882" s="11">
        <f t="shared" si="96"/>
        <v>41179</v>
      </c>
      <c r="T882" s="11">
        <f t="shared" si="97"/>
        <v>41212.112708333334</v>
      </c>
      <c r="U882">
        <f t="shared" si="98"/>
        <v>2012</v>
      </c>
    </row>
    <row r="883" spans="1:21"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92"/>
        <v>0.8</v>
      </c>
      <c r="P883" s="6">
        <f t="shared" si="93"/>
        <v>30</v>
      </c>
      <c r="Q883" t="str">
        <f t="shared" si="94"/>
        <v>music</v>
      </c>
      <c r="R883" t="str">
        <f t="shared" si="95"/>
        <v>indie rock</v>
      </c>
      <c r="S883" s="11">
        <f t="shared" si="96"/>
        <v>40877</v>
      </c>
      <c r="T883" s="11">
        <f t="shared" si="97"/>
        <v>40922.042662037034</v>
      </c>
      <c r="U883">
        <f t="shared" si="98"/>
        <v>2011</v>
      </c>
    </row>
    <row r="884" spans="1:21"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92"/>
        <v>20.133333333333333</v>
      </c>
      <c r="P884" s="6">
        <f t="shared" si="93"/>
        <v>21.571428571428573</v>
      </c>
      <c r="Q884" t="str">
        <f t="shared" si="94"/>
        <v>music</v>
      </c>
      <c r="R884" t="str">
        <f t="shared" si="95"/>
        <v>indie rock</v>
      </c>
      <c r="S884" s="11">
        <f t="shared" si="96"/>
        <v>40759</v>
      </c>
      <c r="T884" s="11">
        <f t="shared" si="97"/>
        <v>40792.652199074073</v>
      </c>
      <c r="U884">
        <f t="shared" si="98"/>
        <v>2011</v>
      </c>
    </row>
    <row r="885" spans="1:21"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92"/>
        <v>40.020000000000003</v>
      </c>
      <c r="P885" s="6">
        <f t="shared" si="93"/>
        <v>83.375</v>
      </c>
      <c r="Q885" t="str">
        <f t="shared" si="94"/>
        <v>music</v>
      </c>
      <c r="R885" t="str">
        <f t="shared" si="95"/>
        <v>indie rock</v>
      </c>
      <c r="S885" s="11">
        <f t="shared" si="96"/>
        <v>42371</v>
      </c>
      <c r="T885" s="11">
        <f t="shared" si="97"/>
        <v>42431.727256944439</v>
      </c>
      <c r="U885">
        <f t="shared" si="98"/>
        <v>2016</v>
      </c>
    </row>
    <row r="886" spans="1:21"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92"/>
        <v>1</v>
      </c>
      <c r="P886" s="6">
        <f t="shared" si="93"/>
        <v>10</v>
      </c>
      <c r="Q886" t="str">
        <f t="shared" si="94"/>
        <v>music</v>
      </c>
      <c r="R886" t="str">
        <f t="shared" si="95"/>
        <v>indie rock</v>
      </c>
      <c r="S886" s="11">
        <f t="shared" si="96"/>
        <v>40981</v>
      </c>
      <c r="T886" s="11">
        <f t="shared" si="97"/>
        <v>41040.896527777775</v>
      </c>
      <c r="U886">
        <f t="shared" si="98"/>
        <v>2012</v>
      </c>
    </row>
    <row r="887" spans="1:21"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92"/>
        <v>75</v>
      </c>
      <c r="P887" s="6">
        <f t="shared" si="93"/>
        <v>35.714285714285715</v>
      </c>
      <c r="Q887" t="str">
        <f t="shared" si="94"/>
        <v>music</v>
      </c>
      <c r="R887" t="str">
        <f t="shared" si="95"/>
        <v>indie rock</v>
      </c>
      <c r="S887" s="11">
        <f t="shared" si="96"/>
        <v>42713</v>
      </c>
      <c r="T887" s="11">
        <f t="shared" si="97"/>
        <v>42734.732766203706</v>
      </c>
      <c r="U887">
        <f t="shared" si="98"/>
        <v>2016</v>
      </c>
    </row>
    <row r="888" spans="1:21"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92"/>
        <v>41</v>
      </c>
      <c r="P888" s="6">
        <f t="shared" si="93"/>
        <v>29.285714285714285</v>
      </c>
      <c r="Q888" t="str">
        <f t="shared" si="94"/>
        <v>music</v>
      </c>
      <c r="R888" t="str">
        <f t="shared" si="95"/>
        <v>indie rock</v>
      </c>
      <c r="S888" s="11">
        <f t="shared" si="96"/>
        <v>42603</v>
      </c>
      <c r="T888" s="11">
        <f t="shared" si="97"/>
        <v>42628.662187499998</v>
      </c>
      <c r="U888">
        <f t="shared" si="98"/>
        <v>2016</v>
      </c>
    </row>
    <row r="889" spans="1:21"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92"/>
        <v>0</v>
      </c>
      <c r="P889" s="6">
        <f t="shared" si="93"/>
        <v>0</v>
      </c>
      <c r="Q889" t="str">
        <f t="shared" si="94"/>
        <v>music</v>
      </c>
      <c r="R889" t="str">
        <f t="shared" si="95"/>
        <v>indie rock</v>
      </c>
      <c r="S889" s="11">
        <f t="shared" si="96"/>
        <v>41026</v>
      </c>
      <c r="T889" s="11">
        <f t="shared" si="97"/>
        <v>41056.75063657407</v>
      </c>
      <c r="U889">
        <f t="shared" si="98"/>
        <v>2012</v>
      </c>
    </row>
    <row r="890" spans="1:21"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92"/>
        <v>7.1999999999999993</v>
      </c>
      <c r="P890" s="6">
        <f t="shared" si="93"/>
        <v>18</v>
      </c>
      <c r="Q890" t="str">
        <f t="shared" si="94"/>
        <v>music</v>
      </c>
      <c r="R890" t="str">
        <f t="shared" si="95"/>
        <v>indie rock</v>
      </c>
      <c r="S890" s="11">
        <f t="shared" si="96"/>
        <v>40751</v>
      </c>
      <c r="T890" s="11">
        <f t="shared" si="97"/>
        <v>40787.041666666664</v>
      </c>
      <c r="U890">
        <f t="shared" si="98"/>
        <v>2011</v>
      </c>
    </row>
    <row r="891" spans="1:21"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92"/>
        <v>9.4412800000000008</v>
      </c>
      <c r="P891" s="6">
        <f t="shared" si="93"/>
        <v>73.760000000000005</v>
      </c>
      <c r="Q891" t="str">
        <f t="shared" si="94"/>
        <v>music</v>
      </c>
      <c r="R891" t="str">
        <f t="shared" si="95"/>
        <v>indie rock</v>
      </c>
      <c r="S891" s="11">
        <f t="shared" si="96"/>
        <v>41887</v>
      </c>
      <c r="T891" s="11">
        <f t="shared" si="97"/>
        <v>41917.575729166667</v>
      </c>
      <c r="U891">
        <f t="shared" si="98"/>
        <v>2014</v>
      </c>
    </row>
    <row r="892" spans="1:21"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92"/>
        <v>4.1666666666666661</v>
      </c>
      <c r="P892" s="6">
        <f t="shared" si="93"/>
        <v>31.25</v>
      </c>
      <c r="Q892" t="str">
        <f t="shared" si="94"/>
        <v>music</v>
      </c>
      <c r="R892" t="str">
        <f t="shared" si="95"/>
        <v>indie rock</v>
      </c>
      <c r="S892" s="11">
        <f t="shared" si="96"/>
        <v>41569</v>
      </c>
      <c r="T892" s="11">
        <f t="shared" si="97"/>
        <v>41599.532164351847</v>
      </c>
      <c r="U892">
        <f t="shared" si="98"/>
        <v>2013</v>
      </c>
    </row>
    <row r="893" spans="1:21"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92"/>
        <v>3.25</v>
      </c>
      <c r="P893" s="6">
        <f t="shared" si="93"/>
        <v>28.888888888888889</v>
      </c>
      <c r="Q893" t="str">
        <f t="shared" si="94"/>
        <v>music</v>
      </c>
      <c r="R893" t="str">
        <f t="shared" si="95"/>
        <v>indie rock</v>
      </c>
      <c r="S893" s="11">
        <f t="shared" si="96"/>
        <v>41841</v>
      </c>
      <c r="T893" s="11">
        <f t="shared" si="97"/>
        <v>41871.823263888888</v>
      </c>
      <c r="U893">
        <f t="shared" si="98"/>
        <v>2014</v>
      </c>
    </row>
    <row r="894" spans="1:21"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92"/>
        <v>40.75</v>
      </c>
      <c r="P894" s="6">
        <f t="shared" si="93"/>
        <v>143.8235294117647</v>
      </c>
      <c r="Q894" t="str">
        <f t="shared" si="94"/>
        <v>music</v>
      </c>
      <c r="R894" t="str">
        <f t="shared" si="95"/>
        <v>indie rock</v>
      </c>
      <c r="S894" s="11">
        <f t="shared" si="96"/>
        <v>40303</v>
      </c>
      <c r="T894" s="11">
        <f t="shared" si="97"/>
        <v>40390.958333333328</v>
      </c>
      <c r="U894">
        <f t="shared" si="98"/>
        <v>2010</v>
      </c>
    </row>
    <row r="895" spans="1:21"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92"/>
        <v>10</v>
      </c>
      <c r="P895" s="6">
        <f t="shared" si="93"/>
        <v>40</v>
      </c>
      <c r="Q895" t="str">
        <f t="shared" si="94"/>
        <v>music</v>
      </c>
      <c r="R895" t="str">
        <f t="shared" si="95"/>
        <v>indie rock</v>
      </c>
      <c r="S895" s="11">
        <f t="shared" si="96"/>
        <v>42065</v>
      </c>
      <c r="T895" s="11">
        <f t="shared" si="97"/>
        <v>42095.647719907407</v>
      </c>
      <c r="U895">
        <f t="shared" si="98"/>
        <v>2015</v>
      </c>
    </row>
    <row r="896" spans="1:21"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92"/>
        <v>39.17</v>
      </c>
      <c r="P896" s="6">
        <f t="shared" si="93"/>
        <v>147.81132075471697</v>
      </c>
      <c r="Q896" t="str">
        <f t="shared" si="94"/>
        <v>music</v>
      </c>
      <c r="R896" t="str">
        <f t="shared" si="95"/>
        <v>indie rock</v>
      </c>
      <c r="S896" s="11">
        <f t="shared" si="96"/>
        <v>42496</v>
      </c>
      <c r="T896" s="11">
        <f t="shared" si="97"/>
        <v>42526.773263888892</v>
      </c>
      <c r="U896">
        <f t="shared" si="98"/>
        <v>2016</v>
      </c>
    </row>
    <row r="897" spans="1:21"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92"/>
        <v>2.4375</v>
      </c>
      <c r="P897" s="6">
        <f t="shared" si="93"/>
        <v>27.857142857142858</v>
      </c>
      <c r="Q897" t="str">
        <f t="shared" si="94"/>
        <v>music</v>
      </c>
      <c r="R897" t="str">
        <f t="shared" si="95"/>
        <v>indie rock</v>
      </c>
      <c r="S897" s="11">
        <f t="shared" si="96"/>
        <v>40430</v>
      </c>
      <c r="T897" s="11">
        <f t="shared" si="97"/>
        <v>40475.919317129628</v>
      </c>
      <c r="U897">
        <f t="shared" si="98"/>
        <v>2010</v>
      </c>
    </row>
    <row r="898" spans="1:21"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92"/>
        <v>40</v>
      </c>
      <c r="P898" s="6">
        <f t="shared" si="93"/>
        <v>44.444444444444443</v>
      </c>
      <c r="Q898" t="str">
        <f t="shared" si="94"/>
        <v>music</v>
      </c>
      <c r="R898" t="str">
        <f t="shared" si="95"/>
        <v>indie rock</v>
      </c>
      <c r="S898" s="11">
        <f t="shared" si="96"/>
        <v>42218</v>
      </c>
      <c r="T898" s="11">
        <f t="shared" si="97"/>
        <v>42243.958333333336</v>
      </c>
      <c r="U898">
        <f t="shared" si="98"/>
        <v>2015</v>
      </c>
    </row>
    <row r="899" spans="1:21"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99">E899/D899*100</f>
        <v>0</v>
      </c>
      <c r="P899" s="6">
        <f t="shared" ref="P899:P962" si="100">IF(E899=0,0,E899/L899)</f>
        <v>0</v>
      </c>
      <c r="Q899" t="str">
        <f t="shared" ref="Q899:Q962" si="101">LEFT(N899,LEN(N899)-(LEN(N899)-SEARCH("/",N899))-1)</f>
        <v>music</v>
      </c>
      <c r="R899" t="str">
        <f t="shared" ref="R899:R962" si="102">RIGHT(N899,(LEN(N899)-SEARCH("/",N899)))</f>
        <v>indie rock</v>
      </c>
      <c r="S899" s="11">
        <f t="shared" ref="S899:S962" si="103">VALUE(TEXT(CONCATENATE(YEAR(((J899/60)/60/24)+DATE(1970,1,1)+(-5/24)),"/",MONTH(((J899/60)/60/24)+DATE(1970,1,1)+(-5/24)),"/",DAY(((J899/60)/60/24)+DATE(1970,1,1)+(-5/24))),"YYYY/MM/DD"))</f>
        <v>41211</v>
      </c>
      <c r="T899" s="11">
        <f t="shared" ref="T899:T962" si="104">((I899/60)/60/24)+DATE(1970,1,1)+(-5/24)</f>
        <v>41241.52208333333</v>
      </c>
      <c r="U899">
        <f t="shared" ref="U899:U962" si="105">YEAR(((J899/60)/60/24)+DATE(1970,1,1)+(-5/24))</f>
        <v>2012</v>
      </c>
    </row>
    <row r="900" spans="1:21"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99"/>
        <v>2.8000000000000003</v>
      </c>
      <c r="P900" s="6">
        <f t="shared" si="100"/>
        <v>35</v>
      </c>
      <c r="Q900" t="str">
        <f t="shared" si="101"/>
        <v>music</v>
      </c>
      <c r="R900" t="str">
        <f t="shared" si="102"/>
        <v>indie rock</v>
      </c>
      <c r="S900" s="11">
        <f t="shared" si="103"/>
        <v>40878</v>
      </c>
      <c r="T900" s="11">
        <f t="shared" si="104"/>
        <v>40923.549884259257</v>
      </c>
      <c r="U900">
        <f t="shared" si="105"/>
        <v>2011</v>
      </c>
    </row>
    <row r="901" spans="1:21"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99"/>
        <v>37.333333333333336</v>
      </c>
      <c r="P901" s="6">
        <f t="shared" si="100"/>
        <v>35</v>
      </c>
      <c r="Q901" t="str">
        <f t="shared" si="101"/>
        <v>music</v>
      </c>
      <c r="R901" t="str">
        <f t="shared" si="102"/>
        <v>indie rock</v>
      </c>
      <c r="S901" s="11">
        <f t="shared" si="103"/>
        <v>40645</v>
      </c>
      <c r="T901" s="11">
        <f t="shared" si="104"/>
        <v>40690.890763888885</v>
      </c>
      <c r="U901">
        <f t="shared" si="105"/>
        <v>2011</v>
      </c>
    </row>
    <row r="902" spans="1:21"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99"/>
        <v>0.42</v>
      </c>
      <c r="P902" s="6">
        <f t="shared" si="100"/>
        <v>10.5</v>
      </c>
      <c r="Q902" t="str">
        <f t="shared" si="101"/>
        <v>music</v>
      </c>
      <c r="R902" t="str">
        <f t="shared" si="102"/>
        <v>jazz</v>
      </c>
      <c r="S902" s="11">
        <f t="shared" si="103"/>
        <v>42429</v>
      </c>
      <c r="T902" s="11">
        <f t="shared" si="104"/>
        <v>42459.599560185183</v>
      </c>
      <c r="U902">
        <f t="shared" si="105"/>
        <v>2016</v>
      </c>
    </row>
    <row r="903" spans="1:21"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99"/>
        <v>0</v>
      </c>
      <c r="P903" s="6">
        <f t="shared" si="100"/>
        <v>0</v>
      </c>
      <c r="Q903" t="str">
        <f t="shared" si="101"/>
        <v>music</v>
      </c>
      <c r="R903" t="str">
        <f t="shared" si="102"/>
        <v>jazz</v>
      </c>
      <c r="S903" s="11">
        <f t="shared" si="103"/>
        <v>40291</v>
      </c>
      <c r="T903" s="11">
        <f t="shared" si="104"/>
        <v>40337.59097222222</v>
      </c>
      <c r="U903">
        <f t="shared" si="105"/>
        <v>2010</v>
      </c>
    </row>
    <row r="904" spans="1:21"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99"/>
        <v>0.3</v>
      </c>
      <c r="P904" s="6">
        <f t="shared" si="100"/>
        <v>30</v>
      </c>
      <c r="Q904" t="str">
        <f t="shared" si="101"/>
        <v>music</v>
      </c>
      <c r="R904" t="str">
        <f t="shared" si="102"/>
        <v>jazz</v>
      </c>
      <c r="S904" s="11">
        <f t="shared" si="103"/>
        <v>41829</v>
      </c>
      <c r="T904" s="11">
        <f t="shared" si="104"/>
        <v>41881.4375</v>
      </c>
      <c r="U904">
        <f t="shared" si="105"/>
        <v>2014</v>
      </c>
    </row>
    <row r="905" spans="1:21"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99"/>
        <v>3.2</v>
      </c>
      <c r="P905" s="6">
        <f t="shared" si="100"/>
        <v>40</v>
      </c>
      <c r="Q905" t="str">
        <f t="shared" si="101"/>
        <v>music</v>
      </c>
      <c r="R905" t="str">
        <f t="shared" si="102"/>
        <v>jazz</v>
      </c>
      <c r="S905" s="11">
        <f t="shared" si="103"/>
        <v>41149</v>
      </c>
      <c r="T905" s="11">
        <f t="shared" si="104"/>
        <v>41174.892361111109</v>
      </c>
      <c r="U905">
        <f t="shared" si="105"/>
        <v>2012</v>
      </c>
    </row>
    <row r="906" spans="1:21"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99"/>
        <v>0.30199999999999999</v>
      </c>
      <c r="P906" s="6">
        <f t="shared" si="100"/>
        <v>50.333333333333336</v>
      </c>
      <c r="Q906" t="str">
        <f t="shared" si="101"/>
        <v>music</v>
      </c>
      <c r="R906" t="str">
        <f t="shared" si="102"/>
        <v>jazz</v>
      </c>
      <c r="S906" s="11">
        <f t="shared" si="103"/>
        <v>42341</v>
      </c>
      <c r="T906" s="11">
        <f t="shared" si="104"/>
        <v>42371.87195601852</v>
      </c>
      <c r="U906">
        <f t="shared" si="105"/>
        <v>2015</v>
      </c>
    </row>
    <row r="907" spans="1:21"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99"/>
        <v>3.0153846153846153</v>
      </c>
      <c r="P907" s="6">
        <f t="shared" si="100"/>
        <v>32.666666666666664</v>
      </c>
      <c r="Q907" t="str">
        <f t="shared" si="101"/>
        <v>music</v>
      </c>
      <c r="R907" t="str">
        <f t="shared" si="102"/>
        <v>jazz</v>
      </c>
      <c r="S907" s="11">
        <f t="shared" si="103"/>
        <v>40507</v>
      </c>
      <c r="T907" s="11">
        <f t="shared" si="104"/>
        <v>40567.031550925924</v>
      </c>
      <c r="U907">
        <f t="shared" si="105"/>
        <v>2010</v>
      </c>
    </row>
    <row r="908" spans="1:21"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99"/>
        <v>0</v>
      </c>
      <c r="P908" s="6">
        <f t="shared" si="100"/>
        <v>0</v>
      </c>
      <c r="Q908" t="str">
        <f t="shared" si="101"/>
        <v>music</v>
      </c>
      <c r="R908" t="str">
        <f t="shared" si="102"/>
        <v>jazz</v>
      </c>
      <c r="S908" s="11">
        <f t="shared" si="103"/>
        <v>41680</v>
      </c>
      <c r="T908" s="11">
        <f t="shared" si="104"/>
        <v>41710.939699074072</v>
      </c>
      <c r="U908">
        <f t="shared" si="105"/>
        <v>2014</v>
      </c>
    </row>
    <row r="909" spans="1:21"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99"/>
        <v>0</v>
      </c>
      <c r="P909" s="6">
        <f t="shared" si="100"/>
        <v>0</v>
      </c>
      <c r="Q909" t="str">
        <f t="shared" si="101"/>
        <v>music</v>
      </c>
      <c r="R909" t="str">
        <f t="shared" si="102"/>
        <v>jazz</v>
      </c>
      <c r="S909" s="11">
        <f t="shared" si="103"/>
        <v>40766</v>
      </c>
      <c r="T909" s="11">
        <f t="shared" si="104"/>
        <v>40796.9840625</v>
      </c>
      <c r="U909">
        <f t="shared" si="105"/>
        <v>2011</v>
      </c>
    </row>
    <row r="910" spans="1:21"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99"/>
        <v>0</v>
      </c>
      <c r="P910" s="6">
        <f t="shared" si="100"/>
        <v>0</v>
      </c>
      <c r="Q910" t="str">
        <f t="shared" si="101"/>
        <v>music</v>
      </c>
      <c r="R910" t="str">
        <f t="shared" si="102"/>
        <v>jazz</v>
      </c>
      <c r="S910" s="11">
        <f t="shared" si="103"/>
        <v>40340</v>
      </c>
      <c r="T910" s="11">
        <f t="shared" si="104"/>
        <v>40385.999305555553</v>
      </c>
      <c r="U910">
        <f t="shared" si="105"/>
        <v>2010</v>
      </c>
    </row>
    <row r="911" spans="1:21"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99"/>
        <v>3.25</v>
      </c>
      <c r="P911" s="6">
        <f t="shared" si="100"/>
        <v>65</v>
      </c>
      <c r="Q911" t="str">
        <f t="shared" si="101"/>
        <v>music</v>
      </c>
      <c r="R911" t="str">
        <f t="shared" si="102"/>
        <v>jazz</v>
      </c>
      <c r="S911" s="11">
        <f t="shared" si="103"/>
        <v>41081</v>
      </c>
      <c r="T911" s="11">
        <f t="shared" si="104"/>
        <v>41112.958333333328</v>
      </c>
      <c r="U911">
        <f t="shared" si="105"/>
        <v>2012</v>
      </c>
    </row>
    <row r="912" spans="1:21"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99"/>
        <v>22.363636363636363</v>
      </c>
      <c r="P912" s="6">
        <f t="shared" si="100"/>
        <v>24.6</v>
      </c>
      <c r="Q912" t="str">
        <f t="shared" si="101"/>
        <v>music</v>
      </c>
      <c r="R912" t="str">
        <f t="shared" si="102"/>
        <v>jazz</v>
      </c>
      <c r="S912" s="11">
        <f t="shared" si="103"/>
        <v>42737</v>
      </c>
      <c r="T912" s="11">
        <f t="shared" si="104"/>
        <v>42797.337025462963</v>
      </c>
      <c r="U912">
        <f t="shared" si="105"/>
        <v>2017</v>
      </c>
    </row>
    <row r="913" spans="1:21"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99"/>
        <v>0</v>
      </c>
      <c r="P913" s="6">
        <f t="shared" si="100"/>
        <v>0</v>
      </c>
      <c r="Q913" t="str">
        <f t="shared" si="101"/>
        <v>music</v>
      </c>
      <c r="R913" t="str">
        <f t="shared" si="102"/>
        <v>jazz</v>
      </c>
      <c r="S913" s="11">
        <f t="shared" si="103"/>
        <v>41641</v>
      </c>
      <c r="T913" s="11">
        <f t="shared" si="104"/>
        <v>41662.796817129631</v>
      </c>
      <c r="U913">
        <f t="shared" si="105"/>
        <v>2014</v>
      </c>
    </row>
    <row r="914" spans="1:21"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99"/>
        <v>0.85714285714285721</v>
      </c>
      <c r="P914" s="6">
        <f t="shared" si="100"/>
        <v>15</v>
      </c>
      <c r="Q914" t="str">
        <f t="shared" si="101"/>
        <v>music</v>
      </c>
      <c r="R914" t="str">
        <f t="shared" si="102"/>
        <v>jazz</v>
      </c>
      <c r="S914" s="11">
        <f t="shared" si="103"/>
        <v>41193</v>
      </c>
      <c r="T914" s="11">
        <f t="shared" si="104"/>
        <v>41253.942673611105</v>
      </c>
      <c r="U914">
        <f t="shared" si="105"/>
        <v>2012</v>
      </c>
    </row>
    <row r="915" spans="1:21"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99"/>
        <v>6.6066666666666665</v>
      </c>
      <c r="P915" s="6">
        <f t="shared" si="100"/>
        <v>82.583333333333329</v>
      </c>
      <c r="Q915" t="str">
        <f t="shared" si="101"/>
        <v>music</v>
      </c>
      <c r="R915" t="str">
        <f t="shared" si="102"/>
        <v>jazz</v>
      </c>
      <c r="S915" s="11">
        <f t="shared" si="103"/>
        <v>41003</v>
      </c>
      <c r="T915" s="11">
        <f t="shared" si="104"/>
        <v>41033.930775462963</v>
      </c>
      <c r="U915">
        <f t="shared" si="105"/>
        <v>2012</v>
      </c>
    </row>
    <row r="916" spans="1:21"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99"/>
        <v>0</v>
      </c>
      <c r="P916" s="6">
        <f t="shared" si="100"/>
        <v>0</v>
      </c>
      <c r="Q916" t="str">
        <f t="shared" si="101"/>
        <v>music</v>
      </c>
      <c r="R916" t="str">
        <f t="shared" si="102"/>
        <v>jazz</v>
      </c>
      <c r="S916" s="11">
        <f t="shared" si="103"/>
        <v>41116</v>
      </c>
      <c r="T916" s="11">
        <f t="shared" si="104"/>
        <v>41146.554942129631</v>
      </c>
      <c r="U916">
        <f t="shared" si="105"/>
        <v>2012</v>
      </c>
    </row>
    <row r="917" spans="1:21"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99"/>
        <v>5.7692307692307692</v>
      </c>
      <c r="P917" s="6">
        <f t="shared" si="100"/>
        <v>41.666666666666664</v>
      </c>
      <c r="Q917" t="str">
        <f t="shared" si="101"/>
        <v>music</v>
      </c>
      <c r="R917" t="str">
        <f t="shared" si="102"/>
        <v>jazz</v>
      </c>
      <c r="S917" s="11">
        <f t="shared" si="103"/>
        <v>40937</v>
      </c>
      <c r="T917" s="11">
        <f t="shared" si="104"/>
        <v>40968.999305555553</v>
      </c>
      <c r="U917">
        <f t="shared" si="105"/>
        <v>2012</v>
      </c>
    </row>
    <row r="918" spans="1:21"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99"/>
        <v>0</v>
      </c>
      <c r="P918" s="6">
        <f t="shared" si="100"/>
        <v>0</v>
      </c>
      <c r="Q918" t="str">
        <f t="shared" si="101"/>
        <v>music</v>
      </c>
      <c r="R918" t="str">
        <f t="shared" si="102"/>
        <v>jazz</v>
      </c>
      <c r="S918" s="11">
        <f t="shared" si="103"/>
        <v>40434</v>
      </c>
      <c r="T918" s="11">
        <f t="shared" si="104"/>
        <v>40473</v>
      </c>
      <c r="U918">
        <f t="shared" si="105"/>
        <v>2010</v>
      </c>
    </row>
    <row r="919" spans="1:21"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99"/>
        <v>0.6</v>
      </c>
      <c r="P919" s="6">
        <f t="shared" si="100"/>
        <v>30</v>
      </c>
      <c r="Q919" t="str">
        <f t="shared" si="101"/>
        <v>music</v>
      </c>
      <c r="R919" t="str">
        <f t="shared" si="102"/>
        <v>jazz</v>
      </c>
      <c r="S919" s="11">
        <f t="shared" si="103"/>
        <v>41802</v>
      </c>
      <c r="T919" s="11">
        <f t="shared" si="104"/>
        <v>41833.895833333328</v>
      </c>
      <c r="U919">
        <f t="shared" si="105"/>
        <v>2014</v>
      </c>
    </row>
    <row r="920" spans="1:21"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99"/>
        <v>5.0256410256410255</v>
      </c>
      <c r="P920" s="6">
        <f t="shared" si="100"/>
        <v>19.600000000000001</v>
      </c>
      <c r="Q920" t="str">
        <f t="shared" si="101"/>
        <v>music</v>
      </c>
      <c r="R920" t="str">
        <f t="shared" si="102"/>
        <v>jazz</v>
      </c>
      <c r="S920" s="11">
        <f t="shared" si="103"/>
        <v>41944</v>
      </c>
      <c r="T920" s="11">
        <f t="shared" si="104"/>
        <v>41974.749548611107</v>
      </c>
      <c r="U920">
        <f t="shared" si="105"/>
        <v>2014</v>
      </c>
    </row>
    <row r="921" spans="1:21"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99"/>
        <v>0.5</v>
      </c>
      <c r="P921" s="6">
        <f t="shared" si="100"/>
        <v>100</v>
      </c>
      <c r="Q921" t="str">
        <f t="shared" si="101"/>
        <v>music</v>
      </c>
      <c r="R921" t="str">
        <f t="shared" si="102"/>
        <v>jazz</v>
      </c>
      <c r="S921" s="11">
        <f t="shared" si="103"/>
        <v>41227</v>
      </c>
      <c r="T921" s="11">
        <f t="shared" si="104"/>
        <v>41262.433391203704</v>
      </c>
      <c r="U921">
        <f t="shared" si="105"/>
        <v>2012</v>
      </c>
    </row>
    <row r="922" spans="1:21"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99"/>
        <v>0</v>
      </c>
      <c r="P922" s="6">
        <f t="shared" si="100"/>
        <v>0</v>
      </c>
      <c r="Q922" t="str">
        <f t="shared" si="101"/>
        <v>music</v>
      </c>
      <c r="R922" t="str">
        <f t="shared" si="102"/>
        <v>jazz</v>
      </c>
      <c r="S922" s="11">
        <f t="shared" si="103"/>
        <v>41562</v>
      </c>
      <c r="T922" s="11">
        <f t="shared" si="104"/>
        <v>41592.504884259259</v>
      </c>
      <c r="U922">
        <f t="shared" si="105"/>
        <v>2013</v>
      </c>
    </row>
    <row r="923" spans="1:21"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99"/>
        <v>30.9</v>
      </c>
      <c r="P923" s="6">
        <f t="shared" si="100"/>
        <v>231.75</v>
      </c>
      <c r="Q923" t="str">
        <f t="shared" si="101"/>
        <v>music</v>
      </c>
      <c r="R923" t="str">
        <f t="shared" si="102"/>
        <v>jazz</v>
      </c>
      <c r="S923" s="11">
        <f t="shared" si="103"/>
        <v>40846</v>
      </c>
      <c r="T923" s="11">
        <f t="shared" si="104"/>
        <v>40889.004351851851</v>
      </c>
      <c r="U923">
        <f t="shared" si="105"/>
        <v>2011</v>
      </c>
    </row>
    <row r="924" spans="1:21"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99"/>
        <v>21.037037037037038</v>
      </c>
      <c r="P924" s="6">
        <f t="shared" si="100"/>
        <v>189.33333333333334</v>
      </c>
      <c r="Q924" t="str">
        <f t="shared" si="101"/>
        <v>music</v>
      </c>
      <c r="R924" t="str">
        <f t="shared" si="102"/>
        <v>jazz</v>
      </c>
      <c r="S924" s="11">
        <f t="shared" si="103"/>
        <v>41878</v>
      </c>
      <c r="T924" s="11">
        <f t="shared" si="104"/>
        <v>41913.32167824074</v>
      </c>
      <c r="U924">
        <f t="shared" si="105"/>
        <v>2014</v>
      </c>
    </row>
    <row r="925" spans="1:21"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99"/>
        <v>2.1999999999999997</v>
      </c>
      <c r="P925" s="6">
        <f t="shared" si="100"/>
        <v>55</v>
      </c>
      <c r="Q925" t="str">
        <f t="shared" si="101"/>
        <v>music</v>
      </c>
      <c r="R925" t="str">
        <f t="shared" si="102"/>
        <v>jazz</v>
      </c>
      <c r="S925" s="11">
        <f t="shared" si="103"/>
        <v>41934</v>
      </c>
      <c r="T925" s="11">
        <f t="shared" si="104"/>
        <v>41964.793090277781</v>
      </c>
      <c r="U925">
        <f t="shared" si="105"/>
        <v>2014</v>
      </c>
    </row>
    <row r="926" spans="1:21"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99"/>
        <v>10.9</v>
      </c>
      <c r="P926" s="6">
        <f t="shared" si="100"/>
        <v>21.8</v>
      </c>
      <c r="Q926" t="str">
        <f t="shared" si="101"/>
        <v>music</v>
      </c>
      <c r="R926" t="str">
        <f t="shared" si="102"/>
        <v>jazz</v>
      </c>
      <c r="S926" s="11">
        <f t="shared" si="103"/>
        <v>41288</v>
      </c>
      <c r="T926" s="11">
        <f t="shared" si="104"/>
        <v>41318.734594907408</v>
      </c>
      <c r="U926">
        <f t="shared" si="105"/>
        <v>2013</v>
      </c>
    </row>
    <row r="927" spans="1:21"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99"/>
        <v>2.666666666666667</v>
      </c>
      <c r="P927" s="6">
        <f t="shared" si="100"/>
        <v>32</v>
      </c>
      <c r="Q927" t="str">
        <f t="shared" si="101"/>
        <v>music</v>
      </c>
      <c r="R927" t="str">
        <f t="shared" si="102"/>
        <v>jazz</v>
      </c>
      <c r="S927" s="11">
        <f t="shared" si="103"/>
        <v>41575</v>
      </c>
      <c r="T927" s="11">
        <f t="shared" si="104"/>
        <v>41605.71424768518</v>
      </c>
      <c r="U927">
        <f t="shared" si="105"/>
        <v>2013</v>
      </c>
    </row>
    <row r="928" spans="1:21"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99"/>
        <v>0</v>
      </c>
      <c r="P928" s="6">
        <f t="shared" si="100"/>
        <v>0</v>
      </c>
      <c r="Q928" t="str">
        <f t="shared" si="101"/>
        <v>music</v>
      </c>
      <c r="R928" t="str">
        <f t="shared" si="102"/>
        <v>jazz</v>
      </c>
      <c r="S928" s="11">
        <f t="shared" si="103"/>
        <v>40337</v>
      </c>
      <c r="T928" s="11">
        <f t="shared" si="104"/>
        <v>40367.736111111109</v>
      </c>
      <c r="U928">
        <f t="shared" si="105"/>
        <v>2010</v>
      </c>
    </row>
    <row r="929" spans="1:21"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99"/>
        <v>0</v>
      </c>
      <c r="P929" s="6">
        <f t="shared" si="100"/>
        <v>0</v>
      </c>
      <c r="Q929" t="str">
        <f t="shared" si="101"/>
        <v>music</v>
      </c>
      <c r="R929" t="str">
        <f t="shared" si="102"/>
        <v>jazz</v>
      </c>
      <c r="S929" s="11">
        <f t="shared" si="103"/>
        <v>41013</v>
      </c>
      <c r="T929" s="11">
        <f t="shared" si="104"/>
        <v>41043.614525462959</v>
      </c>
      <c r="U929">
        <f t="shared" si="105"/>
        <v>2012</v>
      </c>
    </row>
    <row r="930" spans="1:21"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99"/>
        <v>10.86206896551724</v>
      </c>
      <c r="P930" s="6">
        <f t="shared" si="100"/>
        <v>56.25</v>
      </c>
      <c r="Q930" t="str">
        <f t="shared" si="101"/>
        <v>music</v>
      </c>
      <c r="R930" t="str">
        <f t="shared" si="102"/>
        <v>jazz</v>
      </c>
      <c r="S930" s="11">
        <f t="shared" si="103"/>
        <v>41180</v>
      </c>
      <c r="T930" s="11">
        <f t="shared" si="104"/>
        <v>41230.791666666664</v>
      </c>
      <c r="U930">
        <f t="shared" si="105"/>
        <v>2012</v>
      </c>
    </row>
    <row r="931" spans="1:21"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99"/>
        <v>0</v>
      </c>
      <c r="P931" s="6">
        <f t="shared" si="100"/>
        <v>0</v>
      </c>
      <c r="Q931" t="str">
        <f t="shared" si="101"/>
        <v>music</v>
      </c>
      <c r="R931" t="str">
        <f t="shared" si="102"/>
        <v>jazz</v>
      </c>
      <c r="S931" s="11">
        <f t="shared" si="103"/>
        <v>40978</v>
      </c>
      <c r="T931" s="11">
        <f t="shared" si="104"/>
        <v>41007.988067129627</v>
      </c>
      <c r="U931">
        <f t="shared" si="105"/>
        <v>2012</v>
      </c>
    </row>
    <row r="932" spans="1:21"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99"/>
        <v>38.333333333333336</v>
      </c>
      <c r="P932" s="6">
        <f t="shared" si="100"/>
        <v>69</v>
      </c>
      <c r="Q932" t="str">
        <f t="shared" si="101"/>
        <v>music</v>
      </c>
      <c r="R932" t="str">
        <f t="shared" si="102"/>
        <v>jazz</v>
      </c>
      <c r="S932" s="11">
        <f t="shared" si="103"/>
        <v>40312</v>
      </c>
      <c r="T932" s="11">
        <f t="shared" si="104"/>
        <v>40354.688888888886</v>
      </c>
      <c r="U932">
        <f t="shared" si="105"/>
        <v>2010</v>
      </c>
    </row>
    <row r="933" spans="1:21"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99"/>
        <v>6.5500000000000007</v>
      </c>
      <c r="P933" s="6">
        <f t="shared" si="100"/>
        <v>18.714285714285715</v>
      </c>
      <c r="Q933" t="str">
        <f t="shared" si="101"/>
        <v>music</v>
      </c>
      <c r="R933" t="str">
        <f t="shared" si="102"/>
        <v>jazz</v>
      </c>
      <c r="S933" s="11">
        <f t="shared" si="103"/>
        <v>41680</v>
      </c>
      <c r="T933" s="11">
        <f t="shared" si="104"/>
        <v>41714.708333333328</v>
      </c>
      <c r="U933">
        <f t="shared" si="105"/>
        <v>2014</v>
      </c>
    </row>
    <row r="934" spans="1:21"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99"/>
        <v>14.536842105263158</v>
      </c>
      <c r="P934" s="6">
        <f t="shared" si="100"/>
        <v>46.033333333333331</v>
      </c>
      <c r="Q934" t="str">
        <f t="shared" si="101"/>
        <v>music</v>
      </c>
      <c r="R934" t="str">
        <f t="shared" si="102"/>
        <v>jazz</v>
      </c>
      <c r="S934" s="11">
        <f t="shared" si="103"/>
        <v>41310</v>
      </c>
      <c r="T934" s="11">
        <f t="shared" si="104"/>
        <v>41355.719270833331</v>
      </c>
      <c r="U934">
        <f t="shared" si="105"/>
        <v>2013</v>
      </c>
    </row>
    <row r="935" spans="1:21"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99"/>
        <v>6</v>
      </c>
      <c r="P935" s="6">
        <f t="shared" si="100"/>
        <v>60</v>
      </c>
      <c r="Q935" t="str">
        <f t="shared" si="101"/>
        <v>music</v>
      </c>
      <c r="R935" t="str">
        <f t="shared" si="102"/>
        <v>jazz</v>
      </c>
      <c r="S935" s="11">
        <f t="shared" si="103"/>
        <v>41710</v>
      </c>
      <c r="T935" s="11">
        <f t="shared" si="104"/>
        <v>41770.960752314815</v>
      </c>
      <c r="U935">
        <f t="shared" si="105"/>
        <v>2014</v>
      </c>
    </row>
    <row r="936" spans="1:21"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99"/>
        <v>30.4</v>
      </c>
      <c r="P936" s="6">
        <f t="shared" si="100"/>
        <v>50.666666666666664</v>
      </c>
      <c r="Q936" t="str">
        <f t="shared" si="101"/>
        <v>music</v>
      </c>
      <c r="R936" t="str">
        <f t="shared" si="102"/>
        <v>jazz</v>
      </c>
      <c r="S936" s="11">
        <f t="shared" si="103"/>
        <v>41733</v>
      </c>
      <c r="T936" s="11">
        <f t="shared" si="104"/>
        <v>41763.041666666664</v>
      </c>
      <c r="U936">
        <f t="shared" si="105"/>
        <v>2014</v>
      </c>
    </row>
    <row r="937" spans="1:21"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99"/>
        <v>1.4285714285714286</v>
      </c>
      <c r="P937" s="6">
        <f t="shared" si="100"/>
        <v>25</v>
      </c>
      <c r="Q937" t="str">
        <f t="shared" si="101"/>
        <v>music</v>
      </c>
      <c r="R937" t="str">
        <f t="shared" si="102"/>
        <v>jazz</v>
      </c>
      <c r="S937" s="11">
        <f t="shared" si="103"/>
        <v>42368</v>
      </c>
      <c r="T937" s="11">
        <f t="shared" si="104"/>
        <v>42398.125335648147</v>
      </c>
      <c r="U937">
        <f t="shared" si="105"/>
        <v>2015</v>
      </c>
    </row>
    <row r="938" spans="1:21"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99"/>
        <v>0</v>
      </c>
      <c r="P938" s="6">
        <f t="shared" si="100"/>
        <v>0</v>
      </c>
      <c r="Q938" t="str">
        <f t="shared" si="101"/>
        <v>music</v>
      </c>
      <c r="R938" t="str">
        <f t="shared" si="102"/>
        <v>jazz</v>
      </c>
      <c r="S938" s="11">
        <f t="shared" si="103"/>
        <v>40882</v>
      </c>
      <c r="T938" s="11">
        <f t="shared" si="104"/>
        <v>40926.625</v>
      </c>
      <c r="U938">
        <f t="shared" si="105"/>
        <v>2011</v>
      </c>
    </row>
    <row r="939" spans="1:21"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99"/>
        <v>1.1428571428571428</v>
      </c>
      <c r="P939" s="6">
        <f t="shared" si="100"/>
        <v>20</v>
      </c>
      <c r="Q939" t="str">
        <f t="shared" si="101"/>
        <v>music</v>
      </c>
      <c r="R939" t="str">
        <f t="shared" si="102"/>
        <v>jazz</v>
      </c>
      <c r="S939" s="11">
        <f t="shared" si="103"/>
        <v>41551</v>
      </c>
      <c r="T939" s="11">
        <f t="shared" si="104"/>
        <v>41581.63144675926</v>
      </c>
      <c r="U939">
        <f t="shared" si="105"/>
        <v>2013</v>
      </c>
    </row>
    <row r="940" spans="1:21"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99"/>
        <v>0.35714285714285715</v>
      </c>
      <c r="P940" s="6">
        <f t="shared" si="100"/>
        <v>25</v>
      </c>
      <c r="Q940" t="str">
        <f t="shared" si="101"/>
        <v>music</v>
      </c>
      <c r="R940" t="str">
        <f t="shared" si="102"/>
        <v>jazz</v>
      </c>
      <c r="S940" s="11">
        <f t="shared" si="103"/>
        <v>41124</v>
      </c>
      <c r="T940" s="11">
        <f t="shared" si="104"/>
        <v>41154.27138888889</v>
      </c>
      <c r="U940">
        <f t="shared" si="105"/>
        <v>2012</v>
      </c>
    </row>
    <row r="941" spans="1:21"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99"/>
        <v>1.4545454545454546</v>
      </c>
      <c r="P941" s="6">
        <f t="shared" si="100"/>
        <v>20</v>
      </c>
      <c r="Q941" t="str">
        <f t="shared" si="101"/>
        <v>music</v>
      </c>
      <c r="R941" t="str">
        <f t="shared" si="102"/>
        <v>jazz</v>
      </c>
      <c r="S941" s="11">
        <f t="shared" si="103"/>
        <v>41416</v>
      </c>
      <c r="T941" s="11">
        <f t="shared" si="104"/>
        <v>41455.623611111107</v>
      </c>
      <c r="U941">
        <f t="shared" si="105"/>
        <v>2013</v>
      </c>
    </row>
    <row r="942" spans="1:21"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99"/>
        <v>17.155555555555555</v>
      </c>
      <c r="P942" s="6">
        <f t="shared" si="100"/>
        <v>110.28571428571429</v>
      </c>
      <c r="Q942" t="str">
        <f t="shared" si="101"/>
        <v>technology</v>
      </c>
      <c r="R942" t="str">
        <f t="shared" si="102"/>
        <v>wearables</v>
      </c>
      <c r="S942" s="11">
        <f t="shared" si="103"/>
        <v>42181</v>
      </c>
      <c r="T942" s="11">
        <f t="shared" si="104"/>
        <v>42226.800069444442</v>
      </c>
      <c r="U942">
        <f t="shared" si="105"/>
        <v>2015</v>
      </c>
    </row>
    <row r="943" spans="1:21"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99"/>
        <v>2.3220000000000001</v>
      </c>
      <c r="P943" s="6">
        <f t="shared" si="100"/>
        <v>37.451612903225808</v>
      </c>
      <c r="Q943" t="str">
        <f t="shared" si="101"/>
        <v>technology</v>
      </c>
      <c r="R943" t="str">
        <f t="shared" si="102"/>
        <v>wearables</v>
      </c>
      <c r="S943" s="11">
        <f t="shared" si="103"/>
        <v>42745</v>
      </c>
      <c r="T943" s="11">
        <f t="shared" si="104"/>
        <v>42775.888252314813</v>
      </c>
      <c r="U943">
        <f t="shared" si="105"/>
        <v>2017</v>
      </c>
    </row>
    <row r="944" spans="1:21"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99"/>
        <v>8.9066666666666663</v>
      </c>
      <c r="P944" s="6">
        <f t="shared" si="100"/>
        <v>41.75</v>
      </c>
      <c r="Q944" t="str">
        <f t="shared" si="101"/>
        <v>technology</v>
      </c>
      <c r="R944" t="str">
        <f t="shared" si="102"/>
        <v>wearables</v>
      </c>
      <c r="S944" s="11">
        <f t="shared" si="103"/>
        <v>42382</v>
      </c>
      <c r="T944" s="11">
        <f t="shared" si="104"/>
        <v>42418.634953703695</v>
      </c>
      <c r="U944">
        <f t="shared" si="105"/>
        <v>2016</v>
      </c>
    </row>
    <row r="945" spans="1:21"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99"/>
        <v>9.6333333333333346</v>
      </c>
      <c r="P945" s="6">
        <f t="shared" si="100"/>
        <v>24.083333333333332</v>
      </c>
      <c r="Q945" t="str">
        <f t="shared" si="101"/>
        <v>technology</v>
      </c>
      <c r="R945" t="str">
        <f t="shared" si="102"/>
        <v>wearables</v>
      </c>
      <c r="S945" s="11">
        <f t="shared" si="103"/>
        <v>42673</v>
      </c>
      <c r="T945" s="11">
        <f t="shared" si="104"/>
        <v>42703.501215277771</v>
      </c>
      <c r="U945">
        <f t="shared" si="105"/>
        <v>2016</v>
      </c>
    </row>
    <row r="946" spans="1:21"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99"/>
        <v>13.325999999999999</v>
      </c>
      <c r="P946" s="6">
        <f t="shared" si="100"/>
        <v>69.40625</v>
      </c>
      <c r="Q946" t="str">
        <f t="shared" si="101"/>
        <v>technology</v>
      </c>
      <c r="R946" t="str">
        <f t="shared" si="102"/>
        <v>wearables</v>
      </c>
      <c r="S946" s="11">
        <f t="shared" si="103"/>
        <v>42444</v>
      </c>
      <c r="T946" s="11">
        <f t="shared" si="104"/>
        <v>42478.374999999993</v>
      </c>
      <c r="U946">
        <f t="shared" si="105"/>
        <v>2016</v>
      </c>
    </row>
    <row r="947" spans="1:21"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99"/>
        <v>2.484</v>
      </c>
      <c r="P947" s="6">
        <f t="shared" si="100"/>
        <v>155.25</v>
      </c>
      <c r="Q947" t="str">
        <f t="shared" si="101"/>
        <v>technology</v>
      </c>
      <c r="R947" t="str">
        <f t="shared" si="102"/>
        <v>wearables</v>
      </c>
      <c r="S947" s="11">
        <f t="shared" si="103"/>
        <v>42732</v>
      </c>
      <c r="T947" s="11">
        <f t="shared" si="104"/>
        <v>42784.790972222218</v>
      </c>
      <c r="U947">
        <f t="shared" si="105"/>
        <v>2016</v>
      </c>
    </row>
    <row r="948" spans="1:21"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99"/>
        <v>1.9066666666666665</v>
      </c>
      <c r="P948" s="6">
        <f t="shared" si="100"/>
        <v>57.2</v>
      </c>
      <c r="Q948" t="str">
        <f t="shared" si="101"/>
        <v>technology</v>
      </c>
      <c r="R948" t="str">
        <f t="shared" si="102"/>
        <v>wearables</v>
      </c>
      <c r="S948" s="11">
        <f t="shared" si="103"/>
        <v>42592</v>
      </c>
      <c r="T948" s="11">
        <f t="shared" si="104"/>
        <v>42622.542222222219</v>
      </c>
      <c r="U948">
        <f t="shared" si="105"/>
        <v>2016</v>
      </c>
    </row>
    <row r="949" spans="1:21"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99"/>
        <v>0</v>
      </c>
      <c r="P949" s="6">
        <f t="shared" si="100"/>
        <v>0</v>
      </c>
      <c r="Q949" t="str">
        <f t="shared" si="101"/>
        <v>technology</v>
      </c>
      <c r="R949" t="str">
        <f t="shared" si="102"/>
        <v>wearables</v>
      </c>
      <c r="S949" s="11">
        <f t="shared" si="103"/>
        <v>42491</v>
      </c>
      <c r="T949" s="11">
        <f t="shared" si="104"/>
        <v>42551.57298611111</v>
      </c>
      <c r="U949">
        <f t="shared" si="105"/>
        <v>2016</v>
      </c>
    </row>
    <row r="950" spans="1:21"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99"/>
        <v>12</v>
      </c>
      <c r="P950" s="6">
        <f t="shared" si="100"/>
        <v>60</v>
      </c>
      <c r="Q950" t="str">
        <f t="shared" si="101"/>
        <v>technology</v>
      </c>
      <c r="R950" t="str">
        <f t="shared" si="102"/>
        <v>wearables</v>
      </c>
      <c r="S950" s="11">
        <f t="shared" si="103"/>
        <v>42411</v>
      </c>
      <c r="T950" s="11">
        <f t="shared" si="104"/>
        <v>42441.619953703703</v>
      </c>
      <c r="U950">
        <f t="shared" si="105"/>
        <v>2016</v>
      </c>
    </row>
    <row r="951" spans="1:21"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99"/>
        <v>1.365</v>
      </c>
      <c r="P951" s="6">
        <f t="shared" si="100"/>
        <v>39</v>
      </c>
      <c r="Q951" t="str">
        <f t="shared" si="101"/>
        <v>technology</v>
      </c>
      <c r="R951" t="str">
        <f t="shared" si="102"/>
        <v>wearables</v>
      </c>
      <c r="S951" s="11">
        <f t="shared" si="103"/>
        <v>42360</v>
      </c>
      <c r="T951" s="11">
        <f t="shared" si="104"/>
        <v>42420.835370370369</v>
      </c>
      <c r="U951">
        <f t="shared" si="105"/>
        <v>2015</v>
      </c>
    </row>
    <row r="952" spans="1:21"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99"/>
        <v>28.04</v>
      </c>
      <c r="P952" s="6">
        <f t="shared" si="100"/>
        <v>58.416666666666664</v>
      </c>
      <c r="Q952" t="str">
        <f t="shared" si="101"/>
        <v>technology</v>
      </c>
      <c r="R952" t="str">
        <f t="shared" si="102"/>
        <v>wearables</v>
      </c>
      <c r="S952" s="11">
        <f t="shared" si="103"/>
        <v>42356</v>
      </c>
      <c r="T952" s="11">
        <f t="shared" si="104"/>
        <v>42386.54237268518</v>
      </c>
      <c r="U952">
        <f t="shared" si="105"/>
        <v>2015</v>
      </c>
    </row>
    <row r="953" spans="1:21"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99"/>
        <v>38.39</v>
      </c>
      <c r="P953" s="6">
        <f t="shared" si="100"/>
        <v>158.63636363636363</v>
      </c>
      <c r="Q953" t="str">
        <f t="shared" si="101"/>
        <v>technology</v>
      </c>
      <c r="R953" t="str">
        <f t="shared" si="102"/>
        <v>wearables</v>
      </c>
      <c r="S953" s="11">
        <f t="shared" si="103"/>
        <v>42480</v>
      </c>
      <c r="T953" s="11">
        <f t="shared" si="104"/>
        <v>42525.44527777777</v>
      </c>
      <c r="U953">
        <f t="shared" si="105"/>
        <v>2016</v>
      </c>
    </row>
    <row r="954" spans="1:21"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99"/>
        <v>39.942857142857143</v>
      </c>
      <c r="P954" s="6">
        <f t="shared" si="100"/>
        <v>99.857142857142861</v>
      </c>
      <c r="Q954" t="str">
        <f t="shared" si="101"/>
        <v>technology</v>
      </c>
      <c r="R954" t="str">
        <f t="shared" si="102"/>
        <v>wearables</v>
      </c>
      <c r="S954" s="11">
        <f t="shared" si="103"/>
        <v>42662</v>
      </c>
      <c r="T954" s="11">
        <f t="shared" si="104"/>
        <v>42692.446898148148</v>
      </c>
      <c r="U954">
        <f t="shared" si="105"/>
        <v>2016</v>
      </c>
    </row>
    <row r="955" spans="1:21"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99"/>
        <v>0.84</v>
      </c>
      <c r="P955" s="6">
        <f t="shared" si="100"/>
        <v>25.2</v>
      </c>
      <c r="Q955" t="str">
        <f t="shared" si="101"/>
        <v>technology</v>
      </c>
      <c r="R955" t="str">
        <f t="shared" si="102"/>
        <v>wearables</v>
      </c>
      <c r="S955" s="11">
        <f t="shared" si="103"/>
        <v>41998</v>
      </c>
      <c r="T955" s="11">
        <f t="shared" si="104"/>
        <v>42028.956006944441</v>
      </c>
      <c r="U955">
        <f t="shared" si="105"/>
        <v>2014</v>
      </c>
    </row>
    <row r="956" spans="1:21"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99"/>
        <v>43.406666666666666</v>
      </c>
      <c r="P956" s="6">
        <f t="shared" si="100"/>
        <v>89.191780821917803</v>
      </c>
      <c r="Q956" t="str">
        <f t="shared" si="101"/>
        <v>technology</v>
      </c>
      <c r="R956" t="str">
        <f t="shared" si="102"/>
        <v>wearables</v>
      </c>
      <c r="S956" s="11">
        <f t="shared" si="103"/>
        <v>42194</v>
      </c>
      <c r="T956" s="11">
        <f t="shared" si="104"/>
        <v>42236.625451388885</v>
      </c>
      <c r="U956">
        <f t="shared" si="105"/>
        <v>2015</v>
      </c>
    </row>
    <row r="957" spans="1:21"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99"/>
        <v>5.6613333333333333</v>
      </c>
      <c r="P957" s="6">
        <f t="shared" si="100"/>
        <v>182.6236559139785</v>
      </c>
      <c r="Q957" t="str">
        <f t="shared" si="101"/>
        <v>technology</v>
      </c>
      <c r="R957" t="str">
        <f t="shared" si="102"/>
        <v>wearables</v>
      </c>
      <c r="S957" s="11">
        <f t="shared" si="103"/>
        <v>42586</v>
      </c>
      <c r="T957" s="11">
        <f t="shared" si="104"/>
        <v>42626.086805555555</v>
      </c>
      <c r="U957">
        <f t="shared" si="105"/>
        <v>2016</v>
      </c>
    </row>
    <row r="958" spans="1:21"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99"/>
        <v>1.722</v>
      </c>
      <c r="P958" s="6">
        <f t="shared" si="100"/>
        <v>50.647058823529413</v>
      </c>
      <c r="Q958" t="str">
        <f t="shared" si="101"/>
        <v>technology</v>
      </c>
      <c r="R958" t="str">
        <f t="shared" si="102"/>
        <v>wearables</v>
      </c>
      <c r="S958" s="11">
        <f t="shared" si="103"/>
        <v>42060</v>
      </c>
      <c r="T958" s="11">
        <f t="shared" si="104"/>
        <v>42120.663877314808</v>
      </c>
      <c r="U958">
        <f t="shared" si="105"/>
        <v>2015</v>
      </c>
    </row>
    <row r="959" spans="1:21"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99"/>
        <v>1.9416666666666664</v>
      </c>
      <c r="P959" s="6">
        <f t="shared" si="100"/>
        <v>33.285714285714285</v>
      </c>
      <c r="Q959" t="str">
        <f t="shared" si="101"/>
        <v>technology</v>
      </c>
      <c r="R959" t="str">
        <f t="shared" si="102"/>
        <v>wearables</v>
      </c>
      <c r="S959" s="11">
        <f t="shared" si="103"/>
        <v>42660</v>
      </c>
      <c r="T959" s="11">
        <f t="shared" si="104"/>
        <v>42691.385798611103</v>
      </c>
      <c r="U959">
        <f t="shared" si="105"/>
        <v>2016</v>
      </c>
    </row>
    <row r="960" spans="1:21"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99"/>
        <v>11.328275684711327</v>
      </c>
      <c r="P960" s="6">
        <f t="shared" si="100"/>
        <v>51.823529411764703</v>
      </c>
      <c r="Q960" t="str">
        <f t="shared" si="101"/>
        <v>technology</v>
      </c>
      <c r="R960" t="str">
        <f t="shared" si="102"/>
        <v>wearables</v>
      </c>
      <c r="S960" s="11">
        <f t="shared" si="103"/>
        <v>42082</v>
      </c>
      <c r="T960" s="11">
        <f t="shared" si="104"/>
        <v>42103.999305555553</v>
      </c>
      <c r="U960">
        <f t="shared" si="105"/>
        <v>2015</v>
      </c>
    </row>
    <row r="961" spans="1:21"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99"/>
        <v>38.86</v>
      </c>
      <c r="P961" s="6">
        <f t="shared" si="100"/>
        <v>113.62573099415205</v>
      </c>
      <c r="Q961" t="str">
        <f t="shared" si="101"/>
        <v>technology</v>
      </c>
      <c r="R961" t="str">
        <f t="shared" si="102"/>
        <v>wearables</v>
      </c>
      <c r="S961" s="11">
        <f t="shared" si="103"/>
        <v>41992</v>
      </c>
      <c r="T961" s="11">
        <f t="shared" si="104"/>
        <v>42022.96603009259</v>
      </c>
      <c r="U961">
        <f t="shared" si="105"/>
        <v>2014</v>
      </c>
    </row>
    <row r="962" spans="1:21"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99"/>
        <v>46.100628930817614</v>
      </c>
      <c r="P962" s="6">
        <f t="shared" si="100"/>
        <v>136.46276595744681</v>
      </c>
      <c r="Q962" t="str">
        <f t="shared" si="101"/>
        <v>technology</v>
      </c>
      <c r="R962" t="str">
        <f t="shared" si="102"/>
        <v>wearables</v>
      </c>
      <c r="S962" s="11">
        <f t="shared" si="103"/>
        <v>42766</v>
      </c>
      <c r="T962" s="11">
        <f t="shared" si="104"/>
        <v>42808.376793981479</v>
      </c>
      <c r="U962">
        <f t="shared" si="105"/>
        <v>2017</v>
      </c>
    </row>
    <row r="963" spans="1:21"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106">E963/D963*100</f>
        <v>42.188421052631583</v>
      </c>
      <c r="P963" s="6">
        <f t="shared" ref="P963:P1026" si="107">IF(E963=0,0,E963/L963)</f>
        <v>364.35454545454547</v>
      </c>
      <c r="Q963" t="str">
        <f t="shared" ref="Q963:Q1026" si="108">LEFT(N963,LEN(N963)-(LEN(N963)-SEARCH("/",N963))-1)</f>
        <v>technology</v>
      </c>
      <c r="R963" t="str">
        <f t="shared" ref="R963:R1026" si="109">RIGHT(N963,(LEN(N963)-SEARCH("/",N963)))</f>
        <v>wearables</v>
      </c>
      <c r="S963" s="11">
        <f t="shared" ref="S963:S1026" si="110">VALUE(TEXT(CONCATENATE(YEAR(((J963/60)/60/24)+DATE(1970,1,1)+(-5/24)),"/",MONTH(((J963/60)/60/24)+DATE(1970,1,1)+(-5/24)),"/",DAY(((J963/60)/60/24)+DATE(1970,1,1)+(-5/24))),"YYYY/MM/DD"))</f>
        <v>42740</v>
      </c>
      <c r="T963" s="11">
        <f t="shared" ref="T963:T1026" si="111">((I963/60)/60/24)+DATE(1970,1,1)+(-5/24)</f>
        <v>42786.583333333336</v>
      </c>
      <c r="U963">
        <f t="shared" ref="U963:U1026" si="112">YEAR(((J963/60)/60/24)+DATE(1970,1,1)+(-5/24))</f>
        <v>2017</v>
      </c>
    </row>
    <row r="964" spans="1:21"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106"/>
        <v>28.48</v>
      </c>
      <c r="P964" s="6">
        <f t="shared" si="107"/>
        <v>19.243243243243242</v>
      </c>
      <c r="Q964" t="str">
        <f t="shared" si="108"/>
        <v>technology</v>
      </c>
      <c r="R964" t="str">
        <f t="shared" si="109"/>
        <v>wearables</v>
      </c>
      <c r="S964" s="11">
        <f t="shared" si="110"/>
        <v>42373</v>
      </c>
      <c r="T964" s="11">
        <f t="shared" si="111"/>
        <v>42411.504085648143</v>
      </c>
      <c r="U964">
        <f t="shared" si="112"/>
        <v>2016</v>
      </c>
    </row>
    <row r="965" spans="1:21"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106"/>
        <v>1.077142857142857</v>
      </c>
      <c r="P965" s="6">
        <f t="shared" si="107"/>
        <v>41.888888888888886</v>
      </c>
      <c r="Q965" t="str">
        <f t="shared" si="108"/>
        <v>technology</v>
      </c>
      <c r="R965" t="str">
        <f t="shared" si="109"/>
        <v>wearables</v>
      </c>
      <c r="S965" s="11">
        <f t="shared" si="110"/>
        <v>42625</v>
      </c>
      <c r="T965" s="11">
        <f t="shared" si="111"/>
        <v>42660.427303240744</v>
      </c>
      <c r="U965">
        <f t="shared" si="112"/>
        <v>2016</v>
      </c>
    </row>
    <row r="966" spans="1:21"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106"/>
        <v>0.79909090909090907</v>
      </c>
      <c r="P966" s="6">
        <f t="shared" si="107"/>
        <v>30.310344827586206</v>
      </c>
      <c r="Q966" t="str">
        <f t="shared" si="108"/>
        <v>technology</v>
      </c>
      <c r="R966" t="str">
        <f t="shared" si="109"/>
        <v>wearables</v>
      </c>
      <c r="S966" s="11">
        <f t="shared" si="110"/>
        <v>42208</v>
      </c>
      <c r="T966" s="11">
        <f t="shared" si="111"/>
        <v>42248.420358796291</v>
      </c>
      <c r="U966">
        <f t="shared" si="112"/>
        <v>2015</v>
      </c>
    </row>
    <row r="967" spans="1:21"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106"/>
        <v>1.1919999999999999</v>
      </c>
      <c r="P967" s="6">
        <f t="shared" si="107"/>
        <v>49.666666666666664</v>
      </c>
      <c r="Q967" t="str">
        <f t="shared" si="108"/>
        <v>technology</v>
      </c>
      <c r="R967" t="str">
        <f t="shared" si="109"/>
        <v>wearables</v>
      </c>
      <c r="S967" s="11">
        <f t="shared" si="110"/>
        <v>42636</v>
      </c>
      <c r="T967" s="11">
        <f t="shared" si="111"/>
        <v>42668.957638888889</v>
      </c>
      <c r="U967">
        <f t="shared" si="112"/>
        <v>2016</v>
      </c>
    </row>
    <row r="968" spans="1:21"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106"/>
        <v>14.799999999999999</v>
      </c>
      <c r="P968" s="6">
        <f t="shared" si="107"/>
        <v>59.2</v>
      </c>
      <c r="Q968" t="str">
        <f t="shared" si="108"/>
        <v>technology</v>
      </c>
      <c r="R968" t="str">
        <f t="shared" si="109"/>
        <v>wearables</v>
      </c>
      <c r="S968" s="11">
        <f t="shared" si="110"/>
        <v>42619</v>
      </c>
      <c r="T968" s="11">
        <f t="shared" si="111"/>
        <v>42649.427453703705</v>
      </c>
      <c r="U968">
        <f t="shared" si="112"/>
        <v>2016</v>
      </c>
    </row>
    <row r="969" spans="1:21"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106"/>
        <v>17.810000000000002</v>
      </c>
      <c r="P969" s="6">
        <f t="shared" si="107"/>
        <v>43.97530864197531</v>
      </c>
      <c r="Q969" t="str">
        <f t="shared" si="108"/>
        <v>technology</v>
      </c>
      <c r="R969" t="str">
        <f t="shared" si="109"/>
        <v>wearables</v>
      </c>
      <c r="S969" s="11">
        <f t="shared" si="110"/>
        <v>42422</v>
      </c>
      <c r="T969" s="11">
        <f t="shared" si="111"/>
        <v>42482.004328703704</v>
      </c>
      <c r="U969">
        <f t="shared" si="112"/>
        <v>2016</v>
      </c>
    </row>
    <row r="970" spans="1:21"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106"/>
        <v>1.325</v>
      </c>
      <c r="P970" s="6">
        <f t="shared" si="107"/>
        <v>26.5</v>
      </c>
      <c r="Q970" t="str">
        <f t="shared" si="108"/>
        <v>technology</v>
      </c>
      <c r="R970" t="str">
        <f t="shared" si="109"/>
        <v>wearables</v>
      </c>
      <c r="S970" s="11">
        <f t="shared" si="110"/>
        <v>41836</v>
      </c>
      <c r="T970" s="11">
        <f t="shared" si="111"/>
        <v>41866.639282407406</v>
      </c>
      <c r="U970">
        <f t="shared" si="112"/>
        <v>2014</v>
      </c>
    </row>
    <row r="971" spans="1:21"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106"/>
        <v>46.666666666666664</v>
      </c>
      <c r="P971" s="6">
        <f t="shared" si="107"/>
        <v>1272.7272727272727</v>
      </c>
      <c r="Q971" t="str">
        <f t="shared" si="108"/>
        <v>technology</v>
      </c>
      <c r="R971" t="str">
        <f t="shared" si="109"/>
        <v>wearables</v>
      </c>
      <c r="S971" s="11">
        <f t="shared" si="110"/>
        <v>42742</v>
      </c>
      <c r="T971" s="11">
        <f t="shared" si="111"/>
        <v>42775.094988425924</v>
      </c>
      <c r="U971">
        <f t="shared" si="112"/>
        <v>2017</v>
      </c>
    </row>
    <row r="972" spans="1:21"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106"/>
        <v>45.92</v>
      </c>
      <c r="P972" s="6">
        <f t="shared" si="107"/>
        <v>164</v>
      </c>
      <c r="Q972" t="str">
        <f t="shared" si="108"/>
        <v>technology</v>
      </c>
      <c r="R972" t="str">
        <f t="shared" si="109"/>
        <v>wearables</v>
      </c>
      <c r="S972" s="11">
        <f t="shared" si="110"/>
        <v>42721</v>
      </c>
      <c r="T972" s="11">
        <f t="shared" si="111"/>
        <v>42757.999305555553</v>
      </c>
      <c r="U972">
        <f t="shared" si="112"/>
        <v>2016</v>
      </c>
    </row>
    <row r="973" spans="1:21"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106"/>
        <v>0.22599999999999998</v>
      </c>
      <c r="P973" s="6">
        <f t="shared" si="107"/>
        <v>45.2</v>
      </c>
      <c r="Q973" t="str">
        <f t="shared" si="108"/>
        <v>technology</v>
      </c>
      <c r="R973" t="str">
        <f t="shared" si="109"/>
        <v>wearables</v>
      </c>
      <c r="S973" s="11">
        <f t="shared" si="110"/>
        <v>42111</v>
      </c>
      <c r="T973" s="11">
        <f t="shared" si="111"/>
        <v>42156.500694444439</v>
      </c>
      <c r="U973">
        <f t="shared" si="112"/>
        <v>2015</v>
      </c>
    </row>
    <row r="974" spans="1:21"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106"/>
        <v>34.625</v>
      </c>
      <c r="P974" s="6">
        <f t="shared" si="107"/>
        <v>153.88888888888889</v>
      </c>
      <c r="Q974" t="str">
        <f t="shared" si="108"/>
        <v>technology</v>
      </c>
      <c r="R974" t="str">
        <f t="shared" si="109"/>
        <v>wearables</v>
      </c>
      <c r="S974" s="11">
        <f t="shared" si="110"/>
        <v>41856</v>
      </c>
      <c r="T974" s="11">
        <f t="shared" si="111"/>
        <v>41886.082638888889</v>
      </c>
      <c r="U974">
        <f t="shared" si="112"/>
        <v>2014</v>
      </c>
    </row>
    <row r="975" spans="1:21"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106"/>
        <v>2.0549999999999997</v>
      </c>
      <c r="P975" s="6">
        <f t="shared" si="107"/>
        <v>51.375</v>
      </c>
      <c r="Q975" t="str">
        <f t="shared" si="108"/>
        <v>technology</v>
      </c>
      <c r="R975" t="str">
        <f t="shared" si="109"/>
        <v>wearables</v>
      </c>
      <c r="S975" s="11">
        <f t="shared" si="110"/>
        <v>42256</v>
      </c>
      <c r="T975" s="11">
        <f t="shared" si="111"/>
        <v>42316.848298611112</v>
      </c>
      <c r="U975">
        <f t="shared" si="112"/>
        <v>2015</v>
      </c>
    </row>
    <row r="976" spans="1:21"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106"/>
        <v>0.55999999999999994</v>
      </c>
      <c r="P976" s="6">
        <f t="shared" si="107"/>
        <v>93.333333333333329</v>
      </c>
      <c r="Q976" t="str">
        <f t="shared" si="108"/>
        <v>technology</v>
      </c>
      <c r="R976" t="str">
        <f t="shared" si="109"/>
        <v>wearables</v>
      </c>
      <c r="S976" s="11">
        <f t="shared" si="110"/>
        <v>42424</v>
      </c>
      <c r="T976" s="11">
        <f t="shared" si="111"/>
        <v>42454.499490740738</v>
      </c>
      <c r="U976">
        <f t="shared" si="112"/>
        <v>2016</v>
      </c>
    </row>
    <row r="977" spans="1:21"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106"/>
        <v>2.6069999999999998</v>
      </c>
      <c r="P977" s="6">
        <f t="shared" si="107"/>
        <v>108.625</v>
      </c>
      <c r="Q977" t="str">
        <f t="shared" si="108"/>
        <v>technology</v>
      </c>
      <c r="R977" t="str">
        <f t="shared" si="109"/>
        <v>wearables</v>
      </c>
      <c r="S977" s="11">
        <f t="shared" si="110"/>
        <v>42489</v>
      </c>
      <c r="T977" s="11">
        <f t="shared" si="111"/>
        <v>42549.488252314812</v>
      </c>
      <c r="U977">
        <f t="shared" si="112"/>
        <v>2016</v>
      </c>
    </row>
    <row r="978" spans="1:21"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106"/>
        <v>1.9259999999999999</v>
      </c>
      <c r="P978" s="6">
        <f t="shared" si="107"/>
        <v>160.5</v>
      </c>
      <c r="Q978" t="str">
        <f t="shared" si="108"/>
        <v>technology</v>
      </c>
      <c r="R978" t="str">
        <f t="shared" si="109"/>
        <v>wearables</v>
      </c>
      <c r="S978" s="11">
        <f t="shared" si="110"/>
        <v>42184</v>
      </c>
      <c r="T978" s="11">
        <f t="shared" si="111"/>
        <v>42229.850659722222</v>
      </c>
      <c r="U978">
        <f t="shared" si="112"/>
        <v>2015</v>
      </c>
    </row>
    <row r="979" spans="1:21"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106"/>
        <v>33.666666666666664</v>
      </c>
      <c r="P979" s="6">
        <f t="shared" si="107"/>
        <v>75.75</v>
      </c>
      <c r="Q979" t="str">
        <f t="shared" si="108"/>
        <v>technology</v>
      </c>
      <c r="R979" t="str">
        <f t="shared" si="109"/>
        <v>wearables</v>
      </c>
      <c r="S979" s="11">
        <f t="shared" si="110"/>
        <v>42391</v>
      </c>
      <c r="T979" s="11">
        <f t="shared" si="111"/>
        <v>42421.733761574076</v>
      </c>
      <c r="U979">
        <f t="shared" si="112"/>
        <v>2016</v>
      </c>
    </row>
    <row r="980" spans="1:21"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106"/>
        <v>56.263267182990241</v>
      </c>
      <c r="P980" s="6">
        <f t="shared" si="107"/>
        <v>790.83739837398377</v>
      </c>
      <c r="Q980" t="str">
        <f t="shared" si="108"/>
        <v>technology</v>
      </c>
      <c r="R980" t="str">
        <f t="shared" si="109"/>
        <v>wearables</v>
      </c>
      <c r="S980" s="11">
        <f t="shared" si="110"/>
        <v>42395</v>
      </c>
      <c r="T980" s="11">
        <f t="shared" si="111"/>
        <v>42425.100706018515</v>
      </c>
      <c r="U980">
        <f t="shared" si="112"/>
        <v>2016</v>
      </c>
    </row>
    <row r="981" spans="1:21"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106"/>
        <v>82.817599999999999</v>
      </c>
      <c r="P981" s="6">
        <f t="shared" si="107"/>
        <v>301.93916666666667</v>
      </c>
      <c r="Q981" t="str">
        <f t="shared" si="108"/>
        <v>technology</v>
      </c>
      <c r="R981" t="str">
        <f t="shared" si="109"/>
        <v>wearables</v>
      </c>
      <c r="S981" s="11">
        <f t="shared" si="110"/>
        <v>42506</v>
      </c>
      <c r="T981" s="11">
        <f t="shared" si="111"/>
        <v>42541.582638888889</v>
      </c>
      <c r="U981">
        <f t="shared" si="112"/>
        <v>2016</v>
      </c>
    </row>
    <row r="982" spans="1:21"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106"/>
        <v>14.860000000000001</v>
      </c>
      <c r="P982" s="6">
        <f t="shared" si="107"/>
        <v>47.935483870967744</v>
      </c>
      <c r="Q982" t="str">
        <f t="shared" si="108"/>
        <v>technology</v>
      </c>
      <c r="R982" t="str">
        <f t="shared" si="109"/>
        <v>wearables</v>
      </c>
      <c r="S982" s="11">
        <f t="shared" si="110"/>
        <v>41928</v>
      </c>
      <c r="T982" s="11">
        <f t="shared" si="111"/>
        <v>41973.737523148149</v>
      </c>
      <c r="U982">
        <f t="shared" si="112"/>
        <v>2014</v>
      </c>
    </row>
    <row r="983" spans="1:21"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106"/>
        <v>1.2375123751237513E-2</v>
      </c>
      <c r="P983" s="6">
        <f t="shared" si="107"/>
        <v>2.75</v>
      </c>
      <c r="Q983" t="str">
        <f t="shared" si="108"/>
        <v>technology</v>
      </c>
      <c r="R983" t="str">
        <f t="shared" si="109"/>
        <v>wearables</v>
      </c>
      <c r="S983" s="11">
        <f t="shared" si="110"/>
        <v>41830</v>
      </c>
      <c r="T983" s="11">
        <f t="shared" si="111"/>
        <v>41860.738680555551</v>
      </c>
      <c r="U983">
        <f t="shared" si="112"/>
        <v>2014</v>
      </c>
    </row>
    <row r="984" spans="1:21"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106"/>
        <v>1.7142857142857144E-2</v>
      </c>
      <c r="P984" s="6">
        <f t="shared" si="107"/>
        <v>1</v>
      </c>
      <c r="Q984" t="str">
        <f t="shared" si="108"/>
        <v>technology</v>
      </c>
      <c r="R984" t="str">
        <f t="shared" si="109"/>
        <v>wearables</v>
      </c>
      <c r="S984" s="11">
        <f t="shared" si="110"/>
        <v>42615</v>
      </c>
      <c r="T984" s="11">
        <f t="shared" si="111"/>
        <v>42645.544976851852</v>
      </c>
      <c r="U984">
        <f t="shared" si="112"/>
        <v>2016</v>
      </c>
    </row>
    <row r="985" spans="1:21"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106"/>
        <v>29.506136117214709</v>
      </c>
      <c r="P985" s="6">
        <f t="shared" si="107"/>
        <v>171.79329608938548</v>
      </c>
      <c r="Q985" t="str">
        <f t="shared" si="108"/>
        <v>technology</v>
      </c>
      <c r="R985" t="str">
        <f t="shared" si="109"/>
        <v>wearables</v>
      </c>
      <c r="S985" s="11">
        <f t="shared" si="110"/>
        <v>42574</v>
      </c>
      <c r="T985" s="11">
        <f t="shared" si="111"/>
        <v>42605.662499999999</v>
      </c>
      <c r="U985">
        <f t="shared" si="112"/>
        <v>2016</v>
      </c>
    </row>
    <row r="986" spans="1:21"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106"/>
        <v>1.06</v>
      </c>
      <c r="P986" s="6">
        <f t="shared" si="107"/>
        <v>35.333333333333336</v>
      </c>
      <c r="Q986" t="str">
        <f t="shared" si="108"/>
        <v>technology</v>
      </c>
      <c r="R986" t="str">
        <f t="shared" si="109"/>
        <v>wearables</v>
      </c>
      <c r="S986" s="11">
        <f t="shared" si="110"/>
        <v>42060</v>
      </c>
      <c r="T986" s="11">
        <f t="shared" si="111"/>
        <v>42090.865833333337</v>
      </c>
      <c r="U986">
        <f t="shared" si="112"/>
        <v>2015</v>
      </c>
    </row>
    <row r="987" spans="1:21"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106"/>
        <v>6.293333333333333</v>
      </c>
      <c r="P987" s="6">
        <f t="shared" si="107"/>
        <v>82.086956521739125</v>
      </c>
      <c r="Q987" t="str">
        <f t="shared" si="108"/>
        <v>technology</v>
      </c>
      <c r="R987" t="str">
        <f t="shared" si="109"/>
        <v>wearables</v>
      </c>
      <c r="S987" s="11">
        <f t="shared" si="110"/>
        <v>42339</v>
      </c>
      <c r="T987" s="11">
        <f t="shared" si="111"/>
        <v>42369.749999999993</v>
      </c>
      <c r="U987">
        <f t="shared" si="112"/>
        <v>2015</v>
      </c>
    </row>
    <row r="988" spans="1:21"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106"/>
        <v>12.75</v>
      </c>
      <c r="P988" s="6">
        <f t="shared" si="107"/>
        <v>110.8695652173913</v>
      </c>
      <c r="Q988" t="str">
        <f t="shared" si="108"/>
        <v>technology</v>
      </c>
      <c r="R988" t="str">
        <f t="shared" si="109"/>
        <v>wearables</v>
      </c>
      <c r="S988" s="11">
        <f t="shared" si="110"/>
        <v>42324</v>
      </c>
      <c r="T988" s="11">
        <f t="shared" si="111"/>
        <v>42378.791666666664</v>
      </c>
      <c r="U988">
        <f t="shared" si="112"/>
        <v>2015</v>
      </c>
    </row>
    <row r="989" spans="1:21"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106"/>
        <v>13.22</v>
      </c>
      <c r="P989" s="6">
        <f t="shared" si="107"/>
        <v>161.21951219512195</v>
      </c>
      <c r="Q989" t="str">
        <f t="shared" si="108"/>
        <v>technology</v>
      </c>
      <c r="R989" t="str">
        <f t="shared" si="109"/>
        <v>wearables</v>
      </c>
      <c r="S989" s="11">
        <f t="shared" si="110"/>
        <v>41773</v>
      </c>
      <c r="T989" s="11">
        <f t="shared" si="111"/>
        <v>41813.086226851847</v>
      </c>
      <c r="U989">
        <f t="shared" si="112"/>
        <v>2014</v>
      </c>
    </row>
    <row r="990" spans="1:21"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106"/>
        <v>0</v>
      </c>
      <c r="P990" s="6">
        <f t="shared" si="107"/>
        <v>0</v>
      </c>
      <c r="Q990" t="str">
        <f t="shared" si="108"/>
        <v>technology</v>
      </c>
      <c r="R990" t="str">
        <f t="shared" si="109"/>
        <v>wearables</v>
      </c>
      <c r="S990" s="11">
        <f t="shared" si="110"/>
        <v>42614</v>
      </c>
      <c r="T990" s="11">
        <f t="shared" si="111"/>
        <v>42644.148437499993</v>
      </c>
      <c r="U990">
        <f t="shared" si="112"/>
        <v>2016</v>
      </c>
    </row>
    <row r="991" spans="1:21"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106"/>
        <v>16.77</v>
      </c>
      <c r="P991" s="6">
        <f t="shared" si="107"/>
        <v>52.40625</v>
      </c>
      <c r="Q991" t="str">
        <f t="shared" si="108"/>
        <v>technology</v>
      </c>
      <c r="R991" t="str">
        <f t="shared" si="109"/>
        <v>wearables</v>
      </c>
      <c r="S991" s="11">
        <f t="shared" si="110"/>
        <v>42611</v>
      </c>
      <c r="T991" s="11">
        <f t="shared" si="111"/>
        <v>42641.725636574069</v>
      </c>
      <c r="U991">
        <f t="shared" si="112"/>
        <v>2016</v>
      </c>
    </row>
    <row r="992" spans="1:21"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106"/>
        <v>0.104</v>
      </c>
      <c r="P992" s="6">
        <f t="shared" si="107"/>
        <v>13</v>
      </c>
      <c r="Q992" t="str">
        <f t="shared" si="108"/>
        <v>technology</v>
      </c>
      <c r="R992" t="str">
        <f t="shared" si="109"/>
        <v>wearables</v>
      </c>
      <c r="S992" s="11">
        <f t="shared" si="110"/>
        <v>41855</v>
      </c>
      <c r="T992" s="11">
        <f t="shared" si="111"/>
        <v>41885.575972222221</v>
      </c>
      <c r="U992">
        <f t="shared" si="112"/>
        <v>2014</v>
      </c>
    </row>
    <row r="993" spans="1:21"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106"/>
        <v>4.24</v>
      </c>
      <c r="P993" s="6">
        <f t="shared" si="107"/>
        <v>30.285714285714285</v>
      </c>
      <c r="Q993" t="str">
        <f t="shared" si="108"/>
        <v>technology</v>
      </c>
      <c r="R993" t="str">
        <f t="shared" si="109"/>
        <v>wearables</v>
      </c>
      <c r="S993" s="11">
        <f t="shared" si="110"/>
        <v>42538</v>
      </c>
      <c r="T993" s="11">
        <f t="shared" si="111"/>
        <v>42563.57708333333</v>
      </c>
      <c r="U993">
        <f t="shared" si="112"/>
        <v>2016</v>
      </c>
    </row>
    <row r="994" spans="1:21"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106"/>
        <v>0.46699999999999997</v>
      </c>
      <c r="P994" s="6">
        <f t="shared" si="107"/>
        <v>116.75</v>
      </c>
      <c r="Q994" t="str">
        <f t="shared" si="108"/>
        <v>technology</v>
      </c>
      <c r="R994" t="str">
        <f t="shared" si="109"/>
        <v>wearables</v>
      </c>
      <c r="S994" s="11">
        <f t="shared" si="110"/>
        <v>42437</v>
      </c>
      <c r="T994" s="11">
        <f t="shared" si="111"/>
        <v>42497.674988425926</v>
      </c>
      <c r="U994">
        <f t="shared" si="112"/>
        <v>2016</v>
      </c>
    </row>
    <row r="995" spans="1:21"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106"/>
        <v>25.087142857142858</v>
      </c>
      <c r="P995" s="6">
        <f t="shared" si="107"/>
        <v>89.59693877551021</v>
      </c>
      <c r="Q995" t="str">
        <f t="shared" si="108"/>
        <v>technology</v>
      </c>
      <c r="R995" t="str">
        <f t="shared" si="109"/>
        <v>wearables</v>
      </c>
      <c r="S995" s="11">
        <f t="shared" si="110"/>
        <v>42652</v>
      </c>
      <c r="T995" s="11">
        <f t="shared" si="111"/>
        <v>42685.999999999993</v>
      </c>
      <c r="U995">
        <f t="shared" si="112"/>
        <v>2016</v>
      </c>
    </row>
    <row r="996" spans="1:21"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106"/>
        <v>2.3345000000000002</v>
      </c>
      <c r="P996" s="6">
        <f t="shared" si="107"/>
        <v>424.45454545454544</v>
      </c>
      <c r="Q996" t="str">
        <f t="shared" si="108"/>
        <v>technology</v>
      </c>
      <c r="R996" t="str">
        <f t="shared" si="109"/>
        <v>wearables</v>
      </c>
      <c r="S996" s="11">
        <f t="shared" si="110"/>
        <v>41921</v>
      </c>
      <c r="T996" s="11">
        <f t="shared" si="111"/>
        <v>41973.749305555553</v>
      </c>
      <c r="U996">
        <f t="shared" si="112"/>
        <v>2014</v>
      </c>
    </row>
    <row r="997" spans="1:21"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106"/>
        <v>7.26</v>
      </c>
      <c r="P997" s="6">
        <f t="shared" si="107"/>
        <v>80.666666666666671</v>
      </c>
      <c r="Q997" t="str">
        <f t="shared" si="108"/>
        <v>technology</v>
      </c>
      <c r="R997" t="str">
        <f t="shared" si="109"/>
        <v>wearables</v>
      </c>
      <c r="S997" s="11">
        <f t="shared" si="110"/>
        <v>41947</v>
      </c>
      <c r="T997" s="11">
        <f t="shared" si="111"/>
        <v>41972.458333333336</v>
      </c>
      <c r="U997">
        <f t="shared" si="112"/>
        <v>2014</v>
      </c>
    </row>
    <row r="998" spans="1:21"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106"/>
        <v>1.625</v>
      </c>
      <c r="P998" s="6">
        <f t="shared" si="107"/>
        <v>13</v>
      </c>
      <c r="Q998" t="str">
        <f t="shared" si="108"/>
        <v>technology</v>
      </c>
      <c r="R998" t="str">
        <f t="shared" si="109"/>
        <v>wearables</v>
      </c>
      <c r="S998" s="11">
        <f t="shared" si="110"/>
        <v>41817</v>
      </c>
      <c r="T998" s="11">
        <f t="shared" si="111"/>
        <v>41847.435416666667</v>
      </c>
      <c r="U998">
        <f t="shared" si="112"/>
        <v>2014</v>
      </c>
    </row>
    <row r="999" spans="1:21"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106"/>
        <v>1.3</v>
      </c>
      <c r="P999" s="6">
        <f t="shared" si="107"/>
        <v>8.125</v>
      </c>
      <c r="Q999" t="str">
        <f t="shared" si="108"/>
        <v>technology</v>
      </c>
      <c r="R999" t="str">
        <f t="shared" si="109"/>
        <v>wearables</v>
      </c>
      <c r="S999" s="11">
        <f t="shared" si="110"/>
        <v>41940</v>
      </c>
      <c r="T999" s="11">
        <f t="shared" si="111"/>
        <v>41970.936307870368</v>
      </c>
      <c r="U999">
        <f t="shared" si="112"/>
        <v>2014</v>
      </c>
    </row>
    <row r="1000" spans="1:21"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106"/>
        <v>58.558333333333337</v>
      </c>
      <c r="P1000" s="6">
        <f t="shared" si="107"/>
        <v>153.42794759825327</v>
      </c>
      <c r="Q1000" t="str">
        <f t="shared" si="108"/>
        <v>technology</v>
      </c>
      <c r="R1000" t="str">
        <f t="shared" si="109"/>
        <v>wearables</v>
      </c>
      <c r="S1000" s="11">
        <f t="shared" si="110"/>
        <v>42281</v>
      </c>
      <c r="T1000" s="11">
        <f t="shared" si="111"/>
        <v>42327.002326388887</v>
      </c>
      <c r="U1000">
        <f t="shared" si="112"/>
        <v>2015</v>
      </c>
    </row>
    <row r="1001" spans="1:21"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106"/>
        <v>7.7886666666666677</v>
      </c>
      <c r="P1001" s="6">
        <f t="shared" si="107"/>
        <v>292.07499999999999</v>
      </c>
      <c r="Q1001" t="str">
        <f t="shared" si="108"/>
        <v>technology</v>
      </c>
      <c r="R1001" t="str">
        <f t="shared" si="109"/>
        <v>wearables</v>
      </c>
      <c r="S1001" s="11">
        <f t="shared" si="110"/>
        <v>41926</v>
      </c>
      <c r="T1001" s="11">
        <f t="shared" si="111"/>
        <v>41956.126388888886</v>
      </c>
      <c r="U1001">
        <f t="shared" si="112"/>
        <v>2014</v>
      </c>
    </row>
    <row r="1002" spans="1:21"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106"/>
        <v>2.2157147647256061</v>
      </c>
      <c r="P1002" s="6">
        <f t="shared" si="107"/>
        <v>3304</v>
      </c>
      <c r="Q1002" t="str">
        <f t="shared" si="108"/>
        <v>technology</v>
      </c>
      <c r="R1002" t="str">
        <f t="shared" si="109"/>
        <v>wearables</v>
      </c>
      <c r="S1002" s="11">
        <f t="shared" si="110"/>
        <v>42748</v>
      </c>
      <c r="T1002" s="11">
        <f t="shared" si="111"/>
        <v>42808.80972222222</v>
      </c>
      <c r="U1002">
        <f t="shared" si="112"/>
        <v>2017</v>
      </c>
    </row>
    <row r="1003" spans="1:21"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106"/>
        <v>104</v>
      </c>
      <c r="P1003" s="6">
        <f t="shared" si="107"/>
        <v>1300</v>
      </c>
      <c r="Q1003" t="str">
        <f t="shared" si="108"/>
        <v>technology</v>
      </c>
      <c r="R1003" t="str">
        <f t="shared" si="109"/>
        <v>wearables</v>
      </c>
      <c r="S1003" s="11">
        <f t="shared" si="110"/>
        <v>42720</v>
      </c>
      <c r="T1003" s="11">
        <f t="shared" si="111"/>
        <v>42765.511724537035</v>
      </c>
      <c r="U1003">
        <f t="shared" si="112"/>
        <v>2016</v>
      </c>
    </row>
    <row r="1004" spans="1:21"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106"/>
        <v>29.6029602960296</v>
      </c>
      <c r="P1004" s="6">
        <f t="shared" si="107"/>
        <v>134.54545454545453</v>
      </c>
      <c r="Q1004" t="str">
        <f t="shared" si="108"/>
        <v>technology</v>
      </c>
      <c r="R1004" t="str">
        <f t="shared" si="109"/>
        <v>wearables</v>
      </c>
      <c r="S1004" s="11">
        <f t="shared" si="110"/>
        <v>42325</v>
      </c>
      <c r="T1004" s="11">
        <f t="shared" si="111"/>
        <v>42355.040972222218</v>
      </c>
      <c r="U1004">
        <f t="shared" si="112"/>
        <v>2015</v>
      </c>
    </row>
    <row r="1005" spans="1:21"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106"/>
        <v>16.055</v>
      </c>
      <c r="P1005" s="6">
        <f t="shared" si="107"/>
        <v>214.06666666666666</v>
      </c>
      <c r="Q1005" t="str">
        <f t="shared" si="108"/>
        <v>technology</v>
      </c>
      <c r="R1005" t="str">
        <f t="shared" si="109"/>
        <v>wearables</v>
      </c>
      <c r="S1005" s="11">
        <f t="shared" si="110"/>
        <v>42780</v>
      </c>
      <c r="T1005" s="11">
        <f t="shared" si="111"/>
        <v>42810.459039351852</v>
      </c>
      <c r="U1005">
        <f t="shared" si="112"/>
        <v>2017</v>
      </c>
    </row>
    <row r="1006" spans="1:21"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106"/>
        <v>82.207999999999998</v>
      </c>
      <c r="P1006" s="6">
        <f t="shared" si="107"/>
        <v>216.33684210526314</v>
      </c>
      <c r="Q1006" t="str">
        <f t="shared" si="108"/>
        <v>technology</v>
      </c>
      <c r="R1006" t="str">
        <f t="shared" si="109"/>
        <v>wearables</v>
      </c>
      <c r="S1006" s="11">
        <f t="shared" si="110"/>
        <v>42388</v>
      </c>
      <c r="T1006" s="11">
        <f t="shared" si="111"/>
        <v>42418.5003125</v>
      </c>
      <c r="U1006">
        <f t="shared" si="112"/>
        <v>2016</v>
      </c>
    </row>
    <row r="1007" spans="1:21"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106"/>
        <v>75.051000000000002</v>
      </c>
      <c r="P1007" s="6">
        <f t="shared" si="107"/>
        <v>932.31055900621118</v>
      </c>
      <c r="Q1007" t="str">
        <f t="shared" si="108"/>
        <v>technology</v>
      </c>
      <c r="R1007" t="str">
        <f t="shared" si="109"/>
        <v>wearables</v>
      </c>
      <c r="S1007" s="11">
        <f t="shared" si="110"/>
        <v>42276</v>
      </c>
      <c r="T1007" s="11">
        <f t="shared" si="111"/>
        <v>42307.416469907403</v>
      </c>
      <c r="U1007">
        <f t="shared" si="112"/>
        <v>2015</v>
      </c>
    </row>
    <row r="1008" spans="1:21"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106"/>
        <v>5.8500000000000005</v>
      </c>
      <c r="P1008" s="6">
        <f t="shared" si="107"/>
        <v>29.25</v>
      </c>
      <c r="Q1008" t="str">
        <f t="shared" si="108"/>
        <v>technology</v>
      </c>
      <c r="R1008" t="str">
        <f t="shared" si="109"/>
        <v>wearables</v>
      </c>
      <c r="S1008" s="11">
        <f t="shared" si="110"/>
        <v>41976</v>
      </c>
      <c r="T1008" s="11">
        <f t="shared" si="111"/>
        <v>41985.09097222222</v>
      </c>
      <c r="U1008">
        <f t="shared" si="112"/>
        <v>2014</v>
      </c>
    </row>
    <row r="1009" spans="1:21"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106"/>
        <v>44.32</v>
      </c>
      <c r="P1009" s="6">
        <f t="shared" si="107"/>
        <v>174.94736842105263</v>
      </c>
      <c r="Q1009" t="str">
        <f t="shared" si="108"/>
        <v>technology</v>
      </c>
      <c r="R1009" t="str">
        <f t="shared" si="109"/>
        <v>wearables</v>
      </c>
      <c r="S1009" s="11">
        <f t="shared" si="110"/>
        <v>42676</v>
      </c>
      <c r="T1009" s="11">
        <f t="shared" si="111"/>
        <v>42718.416932870365</v>
      </c>
      <c r="U1009">
        <f t="shared" si="112"/>
        <v>2016</v>
      </c>
    </row>
    <row r="1010" spans="1:21"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106"/>
        <v>0.26737967914438499</v>
      </c>
      <c r="P1010" s="6">
        <f t="shared" si="107"/>
        <v>250</v>
      </c>
      <c r="Q1010" t="str">
        <f t="shared" si="108"/>
        <v>technology</v>
      </c>
      <c r="R1010" t="str">
        <f t="shared" si="109"/>
        <v>wearables</v>
      </c>
      <c r="S1010" s="11">
        <f t="shared" si="110"/>
        <v>42702</v>
      </c>
      <c r="T1010" s="11">
        <f t="shared" si="111"/>
        <v>42732.600868055553</v>
      </c>
      <c r="U1010">
        <f t="shared" si="112"/>
        <v>2016</v>
      </c>
    </row>
    <row r="1011" spans="1:21"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106"/>
        <v>13.13</v>
      </c>
      <c r="P1011" s="6">
        <f t="shared" si="107"/>
        <v>65</v>
      </c>
      <c r="Q1011" t="str">
        <f t="shared" si="108"/>
        <v>technology</v>
      </c>
      <c r="R1011" t="str">
        <f t="shared" si="109"/>
        <v>wearables</v>
      </c>
      <c r="S1011" s="11">
        <f t="shared" si="110"/>
        <v>42510</v>
      </c>
      <c r="T1011" s="11">
        <f t="shared" si="111"/>
        <v>42540.396365740737</v>
      </c>
      <c r="U1011">
        <f t="shared" si="112"/>
        <v>2016</v>
      </c>
    </row>
    <row r="1012" spans="1:21"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106"/>
        <v>0.19088937093275488</v>
      </c>
      <c r="P1012" s="6">
        <f t="shared" si="107"/>
        <v>55</v>
      </c>
      <c r="Q1012" t="str">
        <f t="shared" si="108"/>
        <v>technology</v>
      </c>
      <c r="R1012" t="str">
        <f t="shared" si="109"/>
        <v>wearables</v>
      </c>
      <c r="S1012" s="11">
        <f t="shared" si="110"/>
        <v>42561</v>
      </c>
      <c r="T1012" s="11">
        <f t="shared" si="111"/>
        <v>42617.915972222218</v>
      </c>
      <c r="U1012">
        <f t="shared" si="112"/>
        <v>2016</v>
      </c>
    </row>
    <row r="1013" spans="1:21"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106"/>
        <v>0.375</v>
      </c>
      <c r="P1013" s="6">
        <f t="shared" si="107"/>
        <v>75</v>
      </c>
      <c r="Q1013" t="str">
        <f t="shared" si="108"/>
        <v>technology</v>
      </c>
      <c r="R1013" t="str">
        <f t="shared" si="109"/>
        <v>wearables</v>
      </c>
      <c r="S1013" s="11">
        <f t="shared" si="110"/>
        <v>41946</v>
      </c>
      <c r="T1013" s="11">
        <f t="shared" si="111"/>
        <v>41991.689756944441</v>
      </c>
      <c r="U1013">
        <f t="shared" si="112"/>
        <v>2014</v>
      </c>
    </row>
    <row r="1014" spans="1:21"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106"/>
        <v>21535.021000000001</v>
      </c>
      <c r="P1014" s="6">
        <f t="shared" si="107"/>
        <v>1389.3561935483872</v>
      </c>
      <c r="Q1014" t="str">
        <f t="shared" si="108"/>
        <v>technology</v>
      </c>
      <c r="R1014" t="str">
        <f t="shared" si="109"/>
        <v>wearables</v>
      </c>
      <c r="S1014" s="11">
        <f t="shared" si="110"/>
        <v>42714</v>
      </c>
      <c r="T1014" s="11">
        <f t="shared" si="111"/>
        <v>42759.232083333329</v>
      </c>
      <c r="U1014">
        <f t="shared" si="112"/>
        <v>2016</v>
      </c>
    </row>
    <row r="1015" spans="1:21"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106"/>
        <v>34.527999999999999</v>
      </c>
      <c r="P1015" s="6">
        <f t="shared" si="107"/>
        <v>95.911111111111111</v>
      </c>
      <c r="Q1015" t="str">
        <f t="shared" si="108"/>
        <v>technology</v>
      </c>
      <c r="R1015" t="str">
        <f t="shared" si="109"/>
        <v>wearables</v>
      </c>
      <c r="S1015" s="11">
        <f t="shared" si="110"/>
        <v>42339</v>
      </c>
      <c r="T1015" s="11">
        <f t="shared" si="111"/>
        <v>42367.624999999993</v>
      </c>
      <c r="U1015">
        <f t="shared" si="112"/>
        <v>2015</v>
      </c>
    </row>
    <row r="1016" spans="1:21"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106"/>
        <v>30.599999999999998</v>
      </c>
      <c r="P1016" s="6">
        <f t="shared" si="107"/>
        <v>191.25</v>
      </c>
      <c r="Q1016" t="str">
        <f t="shared" si="108"/>
        <v>technology</v>
      </c>
      <c r="R1016" t="str">
        <f t="shared" si="109"/>
        <v>wearables</v>
      </c>
      <c r="S1016" s="11">
        <f t="shared" si="110"/>
        <v>41954</v>
      </c>
      <c r="T1016" s="11">
        <f t="shared" si="111"/>
        <v>42004.79415509259</v>
      </c>
      <c r="U1016">
        <f t="shared" si="112"/>
        <v>2014</v>
      </c>
    </row>
    <row r="1017" spans="1:21"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106"/>
        <v>2.666666666666667</v>
      </c>
      <c r="P1017" s="6">
        <f t="shared" si="107"/>
        <v>40</v>
      </c>
      <c r="Q1017" t="str">
        <f t="shared" si="108"/>
        <v>technology</v>
      </c>
      <c r="R1017" t="str">
        <f t="shared" si="109"/>
        <v>wearables</v>
      </c>
      <c r="S1017" s="11">
        <f t="shared" si="110"/>
        <v>42303</v>
      </c>
      <c r="T1017" s="11">
        <f t="shared" si="111"/>
        <v>42333.711747685178</v>
      </c>
      <c r="U1017">
        <f t="shared" si="112"/>
        <v>2015</v>
      </c>
    </row>
    <row r="1018" spans="1:21"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106"/>
        <v>2.8420000000000001</v>
      </c>
      <c r="P1018" s="6">
        <f t="shared" si="107"/>
        <v>74.78947368421052</v>
      </c>
      <c r="Q1018" t="str">
        <f t="shared" si="108"/>
        <v>technology</v>
      </c>
      <c r="R1018" t="str">
        <f t="shared" si="109"/>
        <v>wearables</v>
      </c>
      <c r="S1018" s="11">
        <f t="shared" si="110"/>
        <v>42421</v>
      </c>
      <c r="T1018" s="11">
        <f t="shared" si="111"/>
        <v>42466.857129629621</v>
      </c>
      <c r="U1018">
        <f t="shared" si="112"/>
        <v>2016</v>
      </c>
    </row>
    <row r="1019" spans="1:21"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106"/>
        <v>22.878799999999998</v>
      </c>
      <c r="P1019" s="6">
        <f t="shared" si="107"/>
        <v>161.11830985915492</v>
      </c>
      <c r="Q1019" t="str">
        <f t="shared" si="108"/>
        <v>technology</v>
      </c>
      <c r="R1019" t="str">
        <f t="shared" si="109"/>
        <v>wearables</v>
      </c>
      <c r="S1019" s="11">
        <f t="shared" si="110"/>
        <v>42289</v>
      </c>
      <c r="T1019" s="11">
        <f t="shared" si="111"/>
        <v>42329.508506944439</v>
      </c>
      <c r="U1019">
        <f t="shared" si="112"/>
        <v>2015</v>
      </c>
    </row>
    <row r="1020" spans="1:21"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106"/>
        <v>3.105</v>
      </c>
      <c r="P1020" s="6">
        <f t="shared" si="107"/>
        <v>88.714285714285708</v>
      </c>
      <c r="Q1020" t="str">
        <f t="shared" si="108"/>
        <v>technology</v>
      </c>
      <c r="R1020" t="str">
        <f t="shared" si="109"/>
        <v>wearables</v>
      </c>
      <c r="S1020" s="11">
        <f t="shared" si="110"/>
        <v>42535</v>
      </c>
      <c r="T1020" s="11">
        <f t="shared" si="111"/>
        <v>42565.283946759257</v>
      </c>
      <c r="U1020">
        <f t="shared" si="112"/>
        <v>2016</v>
      </c>
    </row>
    <row r="1021" spans="1:21"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106"/>
        <v>47.333333333333336</v>
      </c>
      <c r="P1021" s="6">
        <f t="shared" si="107"/>
        <v>53.25</v>
      </c>
      <c r="Q1021" t="str">
        <f t="shared" si="108"/>
        <v>technology</v>
      </c>
      <c r="R1021" t="str">
        <f t="shared" si="109"/>
        <v>wearables</v>
      </c>
      <c r="S1021" s="11">
        <f t="shared" si="110"/>
        <v>42009</v>
      </c>
      <c r="T1021" s="11">
        <f t="shared" si="111"/>
        <v>42039.765613425923</v>
      </c>
      <c r="U1021">
        <f t="shared" si="112"/>
        <v>2015</v>
      </c>
    </row>
    <row r="1022" spans="1:21"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106"/>
        <v>205.54838709677421</v>
      </c>
      <c r="P1022" s="6">
        <f t="shared" si="107"/>
        <v>106.2</v>
      </c>
      <c r="Q1022" t="str">
        <f t="shared" si="108"/>
        <v>music</v>
      </c>
      <c r="R1022" t="str">
        <f t="shared" si="109"/>
        <v>electronic music</v>
      </c>
      <c r="S1022" s="11">
        <f t="shared" si="110"/>
        <v>42126</v>
      </c>
      <c r="T1022" s="11">
        <f t="shared" si="111"/>
        <v>42156.824305555558</v>
      </c>
      <c r="U1022">
        <f t="shared" si="112"/>
        <v>2015</v>
      </c>
    </row>
    <row r="1023" spans="1:21"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106"/>
        <v>351.80366666666669</v>
      </c>
      <c r="P1023" s="6">
        <f t="shared" si="107"/>
        <v>22.079728033472804</v>
      </c>
      <c r="Q1023" t="str">
        <f t="shared" si="108"/>
        <v>music</v>
      </c>
      <c r="R1023" t="str">
        <f t="shared" si="109"/>
        <v>electronic music</v>
      </c>
      <c r="S1023" s="11">
        <f t="shared" si="110"/>
        <v>42271</v>
      </c>
      <c r="T1023" s="11">
        <f t="shared" si="111"/>
        <v>42293.958333333336</v>
      </c>
      <c r="U1023">
        <f t="shared" si="112"/>
        <v>2015</v>
      </c>
    </row>
    <row r="1024" spans="1:21"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106"/>
        <v>114.9</v>
      </c>
      <c r="P1024" s="6">
        <f t="shared" si="107"/>
        <v>31.054054054054053</v>
      </c>
      <c r="Q1024" t="str">
        <f t="shared" si="108"/>
        <v>music</v>
      </c>
      <c r="R1024" t="str">
        <f t="shared" si="109"/>
        <v>electronic music</v>
      </c>
      <c r="S1024" s="11">
        <f t="shared" si="110"/>
        <v>42111</v>
      </c>
      <c r="T1024" s="11">
        <f t="shared" si="111"/>
        <v>42141.438391203708</v>
      </c>
      <c r="U1024">
        <f t="shared" si="112"/>
        <v>2015</v>
      </c>
    </row>
    <row r="1025" spans="1:21"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106"/>
        <v>237.15</v>
      </c>
      <c r="P1025" s="6">
        <f t="shared" si="107"/>
        <v>36.206106870229007</v>
      </c>
      <c r="Q1025" t="str">
        <f t="shared" si="108"/>
        <v>music</v>
      </c>
      <c r="R1025" t="str">
        <f t="shared" si="109"/>
        <v>electronic music</v>
      </c>
      <c r="S1025" s="11">
        <f t="shared" si="110"/>
        <v>42145</v>
      </c>
      <c r="T1025" s="11">
        <f t="shared" si="111"/>
        <v>42175.711354166669</v>
      </c>
      <c r="U1025">
        <f t="shared" si="112"/>
        <v>2015</v>
      </c>
    </row>
    <row r="1026" spans="1:21"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106"/>
        <v>118.63774999999998</v>
      </c>
      <c r="P1026" s="6">
        <f t="shared" si="107"/>
        <v>388.9762295081967</v>
      </c>
      <c r="Q1026" t="str">
        <f t="shared" si="108"/>
        <v>music</v>
      </c>
      <c r="R1026" t="str">
        <f t="shared" si="109"/>
        <v>electronic music</v>
      </c>
      <c r="S1026" s="11">
        <f t="shared" si="110"/>
        <v>42370</v>
      </c>
      <c r="T1026" s="11">
        <f t="shared" si="111"/>
        <v>42400.372256944444</v>
      </c>
      <c r="U1026">
        <f t="shared" si="112"/>
        <v>2016</v>
      </c>
    </row>
    <row r="1027" spans="1:21"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113">E1027/D1027*100</f>
        <v>109.92831428571431</v>
      </c>
      <c r="P1027" s="6">
        <f t="shared" ref="P1027:P1090" si="114">IF(E1027=0,0,E1027/L1027)</f>
        <v>71.848571428571432</v>
      </c>
      <c r="Q1027" t="str">
        <f t="shared" ref="Q1027:Q1090" si="115">LEFT(N1027,LEN(N1027)-(LEN(N1027)-SEARCH("/",N1027))-1)</f>
        <v>music</v>
      </c>
      <c r="R1027" t="str">
        <f t="shared" ref="R1027:R1090" si="116">RIGHT(N1027,(LEN(N1027)-SEARCH("/",N1027)))</f>
        <v>electronic music</v>
      </c>
      <c r="S1027" s="11">
        <f t="shared" ref="S1027:S1090" si="117">VALUE(TEXT(CONCATENATE(YEAR(((J1027/60)/60/24)+DATE(1970,1,1)+(-5/24)),"/",MONTH(((J1027/60)/60/24)+DATE(1970,1,1)+(-5/24)),"/",DAY(((J1027/60)/60/24)+DATE(1970,1,1)+(-5/24))),"YYYY/MM/DD"))</f>
        <v>42049</v>
      </c>
      <c r="T1027" s="11">
        <f t="shared" ref="T1027:T1090" si="118">((I1027/60)/60/24)+DATE(1970,1,1)+(-5/24)</f>
        <v>42079.583761574067</v>
      </c>
      <c r="U1027">
        <f t="shared" ref="U1027:U1090" si="119">YEAR(((J1027/60)/60/24)+DATE(1970,1,1)+(-5/24))</f>
        <v>2015</v>
      </c>
    </row>
    <row r="1028" spans="1:21"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113"/>
        <v>100.00828571428571</v>
      </c>
      <c r="P1028" s="6">
        <f t="shared" si="114"/>
        <v>57.381803278688523</v>
      </c>
      <c r="Q1028" t="str">
        <f t="shared" si="115"/>
        <v>music</v>
      </c>
      <c r="R1028" t="str">
        <f t="shared" si="116"/>
        <v>electronic music</v>
      </c>
      <c r="S1028" s="11">
        <f t="shared" si="117"/>
        <v>42426</v>
      </c>
      <c r="T1028" s="11">
        <f t="shared" si="118"/>
        <v>42460.157592592594</v>
      </c>
      <c r="U1028">
        <f t="shared" si="119"/>
        <v>2016</v>
      </c>
    </row>
    <row r="1029" spans="1:21"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113"/>
        <v>103.09292094387415</v>
      </c>
      <c r="P1029" s="6">
        <f t="shared" si="114"/>
        <v>69.666666666666671</v>
      </c>
      <c r="Q1029" t="str">
        <f t="shared" si="115"/>
        <v>music</v>
      </c>
      <c r="R1029" t="str">
        <f t="shared" si="116"/>
        <v>electronic music</v>
      </c>
      <c r="S1029" s="11">
        <f t="shared" si="117"/>
        <v>41904</v>
      </c>
      <c r="T1029" s="11">
        <f t="shared" si="118"/>
        <v>41934.825775462959</v>
      </c>
      <c r="U1029">
        <f t="shared" si="119"/>
        <v>2014</v>
      </c>
    </row>
    <row r="1030" spans="1:21"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113"/>
        <v>117.27000000000001</v>
      </c>
      <c r="P1030" s="6">
        <f t="shared" si="114"/>
        <v>45.988235294117644</v>
      </c>
      <c r="Q1030" t="str">
        <f t="shared" si="115"/>
        <v>music</v>
      </c>
      <c r="R1030" t="str">
        <f t="shared" si="116"/>
        <v>electronic music</v>
      </c>
      <c r="S1030" s="11">
        <f t="shared" si="117"/>
        <v>42755</v>
      </c>
      <c r="T1030" s="11">
        <f t="shared" si="118"/>
        <v>42800.624999999993</v>
      </c>
      <c r="U1030">
        <f t="shared" si="119"/>
        <v>2017</v>
      </c>
    </row>
    <row r="1031" spans="1:21"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113"/>
        <v>111.75999999999999</v>
      </c>
      <c r="P1031" s="6">
        <f t="shared" si="114"/>
        <v>79.262411347517727</v>
      </c>
      <c r="Q1031" t="str">
        <f t="shared" si="115"/>
        <v>music</v>
      </c>
      <c r="R1031" t="str">
        <f t="shared" si="116"/>
        <v>electronic music</v>
      </c>
      <c r="S1031" s="11">
        <f t="shared" si="117"/>
        <v>42044</v>
      </c>
      <c r="T1031" s="11">
        <f t="shared" si="118"/>
        <v>42098.707638888889</v>
      </c>
      <c r="U1031">
        <f t="shared" si="119"/>
        <v>2015</v>
      </c>
    </row>
    <row r="1032" spans="1:21"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113"/>
        <v>342.09999999999997</v>
      </c>
      <c r="P1032" s="6">
        <f t="shared" si="114"/>
        <v>43.031446540880502</v>
      </c>
      <c r="Q1032" t="str">
        <f t="shared" si="115"/>
        <v>music</v>
      </c>
      <c r="R1032" t="str">
        <f t="shared" si="116"/>
        <v>electronic music</v>
      </c>
      <c r="S1032" s="11">
        <f t="shared" si="117"/>
        <v>42611</v>
      </c>
      <c r="T1032" s="11">
        <f t="shared" si="118"/>
        <v>42625.274872685179</v>
      </c>
      <c r="U1032">
        <f t="shared" si="119"/>
        <v>2016</v>
      </c>
    </row>
    <row r="1033" spans="1:21"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113"/>
        <v>107.4</v>
      </c>
      <c r="P1033" s="6">
        <f t="shared" si="114"/>
        <v>108.48484848484848</v>
      </c>
      <c r="Q1033" t="str">
        <f t="shared" si="115"/>
        <v>music</v>
      </c>
      <c r="R1033" t="str">
        <f t="shared" si="116"/>
        <v>electronic music</v>
      </c>
      <c r="S1033" s="11">
        <f t="shared" si="117"/>
        <v>42324</v>
      </c>
      <c r="T1033" s="11">
        <f t="shared" si="118"/>
        <v>42354.555671296293</v>
      </c>
      <c r="U1033">
        <f t="shared" si="119"/>
        <v>2015</v>
      </c>
    </row>
    <row r="1034" spans="1:21"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113"/>
        <v>108.49703703703703</v>
      </c>
      <c r="P1034" s="6">
        <f t="shared" si="114"/>
        <v>61.029583333333335</v>
      </c>
      <c r="Q1034" t="str">
        <f t="shared" si="115"/>
        <v>music</v>
      </c>
      <c r="R1034" t="str">
        <f t="shared" si="116"/>
        <v>electronic music</v>
      </c>
      <c r="S1034" s="11">
        <f t="shared" si="117"/>
        <v>42514</v>
      </c>
      <c r="T1034" s="11">
        <f t="shared" si="118"/>
        <v>42544.458622685182</v>
      </c>
      <c r="U1034">
        <f t="shared" si="119"/>
        <v>2016</v>
      </c>
    </row>
    <row r="1035" spans="1:21"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113"/>
        <v>102.86144578313252</v>
      </c>
      <c r="P1035" s="6">
        <f t="shared" si="114"/>
        <v>50.592592592592595</v>
      </c>
      <c r="Q1035" t="str">
        <f t="shared" si="115"/>
        <v>music</v>
      </c>
      <c r="R1035" t="str">
        <f t="shared" si="116"/>
        <v>electronic music</v>
      </c>
      <c r="S1035" s="11">
        <f t="shared" si="117"/>
        <v>42688</v>
      </c>
      <c r="T1035" s="11">
        <f t="shared" si="118"/>
        <v>42716.524074074077</v>
      </c>
      <c r="U1035">
        <f t="shared" si="119"/>
        <v>2016</v>
      </c>
    </row>
    <row r="1036" spans="1:21"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113"/>
        <v>130.0018</v>
      </c>
      <c r="P1036" s="6">
        <f t="shared" si="114"/>
        <v>39.157168674698795</v>
      </c>
      <c r="Q1036" t="str">
        <f t="shared" si="115"/>
        <v>music</v>
      </c>
      <c r="R1036" t="str">
        <f t="shared" si="116"/>
        <v>electronic music</v>
      </c>
      <c r="S1036" s="11">
        <f t="shared" si="117"/>
        <v>42554</v>
      </c>
      <c r="T1036" s="11">
        <f t="shared" si="118"/>
        <v>42586.957638888889</v>
      </c>
      <c r="U1036">
        <f t="shared" si="119"/>
        <v>2016</v>
      </c>
    </row>
    <row r="1037" spans="1:21"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113"/>
        <v>107.65217391304347</v>
      </c>
      <c r="P1037" s="6">
        <f t="shared" si="114"/>
        <v>65.15789473684211</v>
      </c>
      <c r="Q1037" t="str">
        <f t="shared" si="115"/>
        <v>music</v>
      </c>
      <c r="R1037" t="str">
        <f t="shared" si="116"/>
        <v>electronic music</v>
      </c>
      <c r="S1037" s="11">
        <f t="shared" si="117"/>
        <v>42016</v>
      </c>
      <c r="T1037" s="11">
        <f t="shared" si="118"/>
        <v>42046.43310185185</v>
      </c>
      <c r="U1037">
        <f t="shared" si="119"/>
        <v>2015</v>
      </c>
    </row>
    <row r="1038" spans="1:21"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113"/>
        <v>112.36044444444444</v>
      </c>
      <c r="P1038" s="6">
        <f t="shared" si="114"/>
        <v>23.963127962085309</v>
      </c>
      <c r="Q1038" t="str">
        <f t="shared" si="115"/>
        <v>music</v>
      </c>
      <c r="R1038" t="str">
        <f t="shared" si="116"/>
        <v>electronic music</v>
      </c>
      <c r="S1038" s="11">
        <f t="shared" si="117"/>
        <v>41249</v>
      </c>
      <c r="T1038" s="11">
        <f t="shared" si="118"/>
        <v>41281.125</v>
      </c>
      <c r="U1038">
        <f t="shared" si="119"/>
        <v>2012</v>
      </c>
    </row>
    <row r="1039" spans="1:21"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113"/>
        <v>102.1</v>
      </c>
      <c r="P1039" s="6">
        <f t="shared" si="114"/>
        <v>48.61904761904762</v>
      </c>
      <c r="Q1039" t="str">
        <f t="shared" si="115"/>
        <v>music</v>
      </c>
      <c r="R1039" t="str">
        <f t="shared" si="116"/>
        <v>electronic music</v>
      </c>
      <c r="S1039" s="11">
        <f t="shared" si="117"/>
        <v>42119</v>
      </c>
      <c r="T1039" s="11">
        <f t="shared" si="118"/>
        <v>42141.999999999993</v>
      </c>
      <c r="U1039">
        <f t="shared" si="119"/>
        <v>2015</v>
      </c>
    </row>
    <row r="1040" spans="1:21"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113"/>
        <v>145.33333333333334</v>
      </c>
      <c r="P1040" s="6">
        <f t="shared" si="114"/>
        <v>35.73770491803279</v>
      </c>
      <c r="Q1040" t="str">
        <f t="shared" si="115"/>
        <v>music</v>
      </c>
      <c r="R1040" t="str">
        <f t="shared" si="116"/>
        <v>electronic music</v>
      </c>
      <c r="S1040" s="11">
        <f t="shared" si="117"/>
        <v>42418</v>
      </c>
      <c r="T1040" s="11">
        <f t="shared" si="118"/>
        <v>42447.981747685182</v>
      </c>
      <c r="U1040">
        <f t="shared" si="119"/>
        <v>2016</v>
      </c>
    </row>
    <row r="1041" spans="1:21"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113"/>
        <v>128.19999999999999</v>
      </c>
      <c r="P1041" s="6">
        <f t="shared" si="114"/>
        <v>21.366666666666667</v>
      </c>
      <c r="Q1041" t="str">
        <f t="shared" si="115"/>
        <v>music</v>
      </c>
      <c r="R1041" t="str">
        <f t="shared" si="116"/>
        <v>electronic music</v>
      </c>
      <c r="S1041" s="11">
        <f t="shared" si="117"/>
        <v>42691</v>
      </c>
      <c r="T1041" s="11">
        <f t="shared" si="118"/>
        <v>42717.124305555553</v>
      </c>
      <c r="U1041">
        <f t="shared" si="119"/>
        <v>2016</v>
      </c>
    </row>
    <row r="1042" spans="1:21"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113"/>
        <v>0.29411764705882354</v>
      </c>
      <c r="P1042" s="6">
        <f t="shared" si="114"/>
        <v>250</v>
      </c>
      <c r="Q1042" t="str">
        <f t="shared" si="115"/>
        <v>journalism</v>
      </c>
      <c r="R1042" t="str">
        <f t="shared" si="116"/>
        <v>audio</v>
      </c>
      <c r="S1042" s="11">
        <f t="shared" si="117"/>
        <v>42579</v>
      </c>
      <c r="T1042" s="11">
        <f t="shared" si="118"/>
        <v>42609.500104166662</v>
      </c>
      <c r="U1042">
        <f t="shared" si="119"/>
        <v>2016</v>
      </c>
    </row>
    <row r="1043" spans="1:21"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113"/>
        <v>0</v>
      </c>
      <c r="P1043" s="6">
        <f t="shared" si="114"/>
        <v>0</v>
      </c>
      <c r="Q1043" t="str">
        <f t="shared" si="115"/>
        <v>journalism</v>
      </c>
      <c r="R1043" t="str">
        <f t="shared" si="116"/>
        <v>audio</v>
      </c>
      <c r="S1043" s="11">
        <f t="shared" si="117"/>
        <v>41830</v>
      </c>
      <c r="T1043" s="11">
        <f t="shared" si="118"/>
        <v>41850.851759259262</v>
      </c>
      <c r="U1043">
        <f t="shared" si="119"/>
        <v>2014</v>
      </c>
    </row>
    <row r="1044" spans="1:21"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113"/>
        <v>1.5384615384615385</v>
      </c>
      <c r="P1044" s="6">
        <f t="shared" si="114"/>
        <v>10</v>
      </c>
      <c r="Q1044" t="str">
        <f t="shared" si="115"/>
        <v>journalism</v>
      </c>
      <c r="R1044" t="str">
        <f t="shared" si="116"/>
        <v>audio</v>
      </c>
      <c r="S1044" s="11">
        <f t="shared" si="117"/>
        <v>41851</v>
      </c>
      <c r="T1044" s="11">
        <f t="shared" si="118"/>
        <v>41894.208333333328</v>
      </c>
      <c r="U1044">
        <f t="shared" si="119"/>
        <v>2014</v>
      </c>
    </row>
    <row r="1045" spans="1:21"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113"/>
        <v>8.5370000000000008</v>
      </c>
      <c r="P1045" s="6">
        <f t="shared" si="114"/>
        <v>29.236301369863014</v>
      </c>
      <c r="Q1045" t="str">
        <f t="shared" si="115"/>
        <v>journalism</v>
      </c>
      <c r="R1045" t="str">
        <f t="shared" si="116"/>
        <v>audio</v>
      </c>
      <c r="S1045" s="11">
        <f t="shared" si="117"/>
        <v>42114</v>
      </c>
      <c r="T1045" s="11">
        <f t="shared" si="118"/>
        <v>42144.044618055552</v>
      </c>
      <c r="U1045">
        <f t="shared" si="119"/>
        <v>2015</v>
      </c>
    </row>
    <row r="1046" spans="1:21"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113"/>
        <v>8.5714285714285715E-2</v>
      </c>
      <c r="P1046" s="6">
        <f t="shared" si="114"/>
        <v>3</v>
      </c>
      <c r="Q1046" t="str">
        <f t="shared" si="115"/>
        <v>journalism</v>
      </c>
      <c r="R1046" t="str">
        <f t="shared" si="116"/>
        <v>audio</v>
      </c>
      <c r="S1046" s="11">
        <f t="shared" si="117"/>
        <v>42011</v>
      </c>
      <c r="T1046" s="11">
        <f t="shared" si="118"/>
        <v>42068.643749999996</v>
      </c>
      <c r="U1046">
        <f t="shared" si="119"/>
        <v>2015</v>
      </c>
    </row>
    <row r="1047" spans="1:21"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113"/>
        <v>2.6599999999999997</v>
      </c>
      <c r="P1047" s="6">
        <f t="shared" si="114"/>
        <v>33.25</v>
      </c>
      <c r="Q1047" t="str">
        <f t="shared" si="115"/>
        <v>journalism</v>
      </c>
      <c r="R1047" t="str">
        <f t="shared" si="116"/>
        <v>audio</v>
      </c>
      <c r="S1047" s="11">
        <f t="shared" si="117"/>
        <v>41844</v>
      </c>
      <c r="T1047" s="11">
        <f t="shared" si="118"/>
        <v>41874.666087962964</v>
      </c>
      <c r="U1047">
        <f t="shared" si="119"/>
        <v>2014</v>
      </c>
    </row>
    <row r="1048" spans="1:21"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113"/>
        <v>0</v>
      </c>
      <c r="P1048" s="6">
        <f t="shared" si="114"/>
        <v>0</v>
      </c>
      <c r="Q1048" t="str">
        <f t="shared" si="115"/>
        <v>journalism</v>
      </c>
      <c r="R1048" t="str">
        <f t="shared" si="116"/>
        <v>audio</v>
      </c>
      <c r="S1048" s="11">
        <f t="shared" si="117"/>
        <v>42319</v>
      </c>
      <c r="T1048" s="11">
        <f t="shared" si="118"/>
        <v>42364.643055555549</v>
      </c>
      <c r="U1048">
        <f t="shared" si="119"/>
        <v>2015</v>
      </c>
    </row>
    <row r="1049" spans="1:21"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113"/>
        <v>0.05</v>
      </c>
      <c r="P1049" s="6">
        <f t="shared" si="114"/>
        <v>1</v>
      </c>
      <c r="Q1049" t="str">
        <f t="shared" si="115"/>
        <v>journalism</v>
      </c>
      <c r="R1049" t="str">
        <f t="shared" si="116"/>
        <v>audio</v>
      </c>
      <c r="S1049" s="11">
        <f t="shared" si="117"/>
        <v>41918</v>
      </c>
      <c r="T1049" s="11">
        <f t="shared" si="118"/>
        <v>41948.65179398148</v>
      </c>
      <c r="U1049">
        <f t="shared" si="119"/>
        <v>2014</v>
      </c>
    </row>
    <row r="1050" spans="1:21"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113"/>
        <v>1.4133333333333333</v>
      </c>
      <c r="P1050" s="6">
        <f t="shared" si="114"/>
        <v>53</v>
      </c>
      <c r="Q1050" t="str">
        <f t="shared" si="115"/>
        <v>journalism</v>
      </c>
      <c r="R1050" t="str">
        <f t="shared" si="116"/>
        <v>audio</v>
      </c>
      <c r="S1050" s="11">
        <f t="shared" si="117"/>
        <v>42597</v>
      </c>
      <c r="T1050" s="11">
        <f t="shared" si="118"/>
        <v>42637.844780092586</v>
      </c>
      <c r="U1050">
        <f t="shared" si="119"/>
        <v>2016</v>
      </c>
    </row>
    <row r="1051" spans="1:21"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113"/>
        <v>0</v>
      </c>
      <c r="P1051" s="6">
        <f t="shared" si="114"/>
        <v>0</v>
      </c>
      <c r="Q1051" t="str">
        <f t="shared" si="115"/>
        <v>journalism</v>
      </c>
      <c r="R1051" t="str">
        <f t="shared" si="116"/>
        <v>audio</v>
      </c>
      <c r="S1051" s="11">
        <f t="shared" si="117"/>
        <v>42382</v>
      </c>
      <c r="T1051" s="11">
        <f t="shared" si="118"/>
        <v>42412.222743055558</v>
      </c>
      <c r="U1051">
        <f t="shared" si="119"/>
        <v>2016</v>
      </c>
    </row>
    <row r="1052" spans="1:21"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113"/>
        <v>0</v>
      </c>
      <c r="P1052" s="6">
        <f t="shared" si="114"/>
        <v>0</v>
      </c>
      <c r="Q1052" t="str">
        <f t="shared" si="115"/>
        <v>journalism</v>
      </c>
      <c r="R1052" t="str">
        <f t="shared" si="116"/>
        <v>audio</v>
      </c>
      <c r="S1052" s="11">
        <f t="shared" si="117"/>
        <v>42231</v>
      </c>
      <c r="T1052" s="11">
        <f t="shared" si="118"/>
        <v>42261.588854166665</v>
      </c>
      <c r="U1052">
        <f t="shared" si="119"/>
        <v>2015</v>
      </c>
    </row>
    <row r="1053" spans="1:21"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113"/>
        <v>0</v>
      </c>
      <c r="P1053" s="6">
        <f t="shared" si="114"/>
        <v>0</v>
      </c>
      <c r="Q1053" t="str">
        <f t="shared" si="115"/>
        <v>journalism</v>
      </c>
      <c r="R1053" t="str">
        <f t="shared" si="116"/>
        <v>audio</v>
      </c>
      <c r="S1053" s="11">
        <f t="shared" si="117"/>
        <v>41849</v>
      </c>
      <c r="T1053" s="11">
        <f t="shared" si="118"/>
        <v>41877.805844907409</v>
      </c>
      <c r="U1053">
        <f t="shared" si="119"/>
        <v>2014</v>
      </c>
    </row>
    <row r="1054" spans="1:21"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113"/>
        <v>0</v>
      </c>
      <c r="P1054" s="6">
        <f t="shared" si="114"/>
        <v>0</v>
      </c>
      <c r="Q1054" t="str">
        <f t="shared" si="115"/>
        <v>journalism</v>
      </c>
      <c r="R1054" t="str">
        <f t="shared" si="116"/>
        <v>audio</v>
      </c>
      <c r="S1054" s="11">
        <f t="shared" si="117"/>
        <v>42483</v>
      </c>
      <c r="T1054" s="11">
        <f t="shared" si="118"/>
        <v>42527.631249999999</v>
      </c>
      <c r="U1054">
        <f t="shared" si="119"/>
        <v>2016</v>
      </c>
    </row>
    <row r="1055" spans="1:21"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113"/>
        <v>1</v>
      </c>
      <c r="P1055" s="6">
        <f t="shared" si="114"/>
        <v>15</v>
      </c>
      <c r="Q1055" t="str">
        <f t="shared" si="115"/>
        <v>journalism</v>
      </c>
      <c r="R1055" t="str">
        <f t="shared" si="116"/>
        <v>audio</v>
      </c>
      <c r="S1055" s="11">
        <f t="shared" si="117"/>
        <v>42774</v>
      </c>
      <c r="T1055" s="11">
        <f t="shared" si="118"/>
        <v>42799.964490740742</v>
      </c>
      <c r="U1055">
        <f t="shared" si="119"/>
        <v>2017</v>
      </c>
    </row>
    <row r="1056" spans="1:21"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113"/>
        <v>0</v>
      </c>
      <c r="P1056" s="6">
        <f t="shared" si="114"/>
        <v>0</v>
      </c>
      <c r="Q1056" t="str">
        <f t="shared" si="115"/>
        <v>journalism</v>
      </c>
      <c r="R1056" t="str">
        <f t="shared" si="116"/>
        <v>audio</v>
      </c>
      <c r="S1056" s="11">
        <f t="shared" si="117"/>
        <v>41831</v>
      </c>
      <c r="T1056" s="11">
        <f t="shared" si="118"/>
        <v>41861.708333333328</v>
      </c>
      <c r="U1056">
        <f t="shared" si="119"/>
        <v>2014</v>
      </c>
    </row>
    <row r="1057" spans="1:21"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113"/>
        <v>0</v>
      </c>
      <c r="P1057" s="6">
        <f t="shared" si="114"/>
        <v>0</v>
      </c>
      <c r="Q1057" t="str">
        <f t="shared" si="115"/>
        <v>journalism</v>
      </c>
      <c r="R1057" t="str">
        <f t="shared" si="116"/>
        <v>audio</v>
      </c>
      <c r="S1057" s="11">
        <f t="shared" si="117"/>
        <v>42406</v>
      </c>
      <c r="T1057" s="11">
        <f t="shared" si="118"/>
        <v>42436.784085648142</v>
      </c>
      <c r="U1057">
        <f t="shared" si="119"/>
        <v>2016</v>
      </c>
    </row>
    <row r="1058" spans="1:21"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113"/>
        <v>0</v>
      </c>
      <c r="P1058" s="6">
        <f t="shared" si="114"/>
        <v>0</v>
      </c>
      <c r="Q1058" t="str">
        <f t="shared" si="115"/>
        <v>journalism</v>
      </c>
      <c r="R1058" t="str">
        <f t="shared" si="116"/>
        <v>audio</v>
      </c>
      <c r="S1058" s="11">
        <f t="shared" si="117"/>
        <v>42058</v>
      </c>
      <c r="T1058" s="11">
        <f t="shared" si="118"/>
        <v>42118.469641203708</v>
      </c>
      <c r="U1058">
        <f t="shared" si="119"/>
        <v>2015</v>
      </c>
    </row>
    <row r="1059" spans="1:21"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113"/>
        <v>0</v>
      </c>
      <c r="P1059" s="6">
        <f t="shared" si="114"/>
        <v>0</v>
      </c>
      <c r="Q1059" t="str">
        <f t="shared" si="115"/>
        <v>journalism</v>
      </c>
      <c r="R1059" t="str">
        <f t="shared" si="116"/>
        <v>audio</v>
      </c>
      <c r="S1059" s="11">
        <f t="shared" si="117"/>
        <v>42678</v>
      </c>
      <c r="T1059" s="11">
        <f t="shared" si="118"/>
        <v>42708.704664351848</v>
      </c>
      <c r="U1059">
        <f t="shared" si="119"/>
        <v>2016</v>
      </c>
    </row>
    <row r="1060" spans="1:21"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113"/>
        <v>0</v>
      </c>
      <c r="P1060" s="6">
        <f t="shared" si="114"/>
        <v>0</v>
      </c>
      <c r="Q1060" t="str">
        <f t="shared" si="115"/>
        <v>journalism</v>
      </c>
      <c r="R1060" t="str">
        <f t="shared" si="116"/>
        <v>audio</v>
      </c>
      <c r="S1060" s="11">
        <f t="shared" si="117"/>
        <v>42047</v>
      </c>
      <c r="T1060" s="11">
        <f t="shared" si="118"/>
        <v>42088.791666666664</v>
      </c>
      <c r="U1060">
        <f t="shared" si="119"/>
        <v>2015</v>
      </c>
    </row>
    <row r="1061" spans="1:21"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113"/>
        <v>0</v>
      </c>
      <c r="P1061" s="6">
        <f t="shared" si="114"/>
        <v>0</v>
      </c>
      <c r="Q1061" t="str">
        <f t="shared" si="115"/>
        <v>journalism</v>
      </c>
      <c r="R1061" t="str">
        <f t="shared" si="116"/>
        <v>audio</v>
      </c>
      <c r="S1061" s="11">
        <f t="shared" si="117"/>
        <v>42046</v>
      </c>
      <c r="T1061" s="11">
        <f t="shared" si="118"/>
        <v>42076.54</v>
      </c>
      <c r="U1061">
        <f t="shared" si="119"/>
        <v>2015</v>
      </c>
    </row>
    <row r="1062" spans="1:21"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113"/>
        <v>1</v>
      </c>
      <c r="P1062" s="6">
        <f t="shared" si="114"/>
        <v>50</v>
      </c>
      <c r="Q1062" t="str">
        <f t="shared" si="115"/>
        <v>journalism</v>
      </c>
      <c r="R1062" t="str">
        <f t="shared" si="116"/>
        <v>audio</v>
      </c>
      <c r="S1062" s="11">
        <f t="shared" si="117"/>
        <v>42079</v>
      </c>
      <c r="T1062" s="11">
        <f t="shared" si="118"/>
        <v>42109.704780092587</v>
      </c>
      <c r="U1062">
        <f t="shared" si="119"/>
        <v>2015</v>
      </c>
    </row>
    <row r="1063" spans="1:21"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113"/>
        <v>0</v>
      </c>
      <c r="P1063" s="6">
        <f t="shared" si="114"/>
        <v>0</v>
      </c>
      <c r="Q1063" t="str">
        <f t="shared" si="115"/>
        <v>journalism</v>
      </c>
      <c r="R1063" t="str">
        <f t="shared" si="116"/>
        <v>audio</v>
      </c>
      <c r="S1063" s="11">
        <f t="shared" si="117"/>
        <v>42432</v>
      </c>
      <c r="T1063" s="11">
        <f t="shared" si="118"/>
        <v>42491.833333333336</v>
      </c>
      <c r="U1063">
        <f t="shared" si="119"/>
        <v>2016</v>
      </c>
    </row>
    <row r="1064" spans="1:21"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113"/>
        <v>95.477386934673376</v>
      </c>
      <c r="P1064" s="6">
        <f t="shared" si="114"/>
        <v>47.5</v>
      </c>
      <c r="Q1064" t="str">
        <f t="shared" si="115"/>
        <v>journalism</v>
      </c>
      <c r="R1064" t="str">
        <f t="shared" si="116"/>
        <v>audio</v>
      </c>
      <c r="S1064" s="11">
        <f t="shared" si="117"/>
        <v>42556</v>
      </c>
      <c r="T1064" s="11">
        <f t="shared" si="118"/>
        <v>42563.598854166667</v>
      </c>
      <c r="U1064">
        <f t="shared" si="119"/>
        <v>2016</v>
      </c>
    </row>
    <row r="1065" spans="1:21"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113"/>
        <v>0</v>
      </c>
      <c r="P1065" s="6">
        <f t="shared" si="114"/>
        <v>0</v>
      </c>
      <c r="Q1065" t="str">
        <f t="shared" si="115"/>
        <v>journalism</v>
      </c>
      <c r="R1065" t="str">
        <f t="shared" si="116"/>
        <v>audio</v>
      </c>
      <c r="S1065" s="11">
        <f t="shared" si="117"/>
        <v>42582</v>
      </c>
      <c r="T1065" s="11">
        <f t="shared" si="118"/>
        <v>42612.822476851848</v>
      </c>
      <c r="U1065">
        <f t="shared" si="119"/>
        <v>2016</v>
      </c>
    </row>
    <row r="1066" spans="1:21"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113"/>
        <v>8.974444444444444</v>
      </c>
      <c r="P1066" s="6">
        <f t="shared" si="114"/>
        <v>65.666666666666671</v>
      </c>
      <c r="Q1066" t="str">
        <f t="shared" si="115"/>
        <v>games</v>
      </c>
      <c r="R1066" t="str">
        <f t="shared" si="116"/>
        <v>video games</v>
      </c>
      <c r="S1066" s="11">
        <f t="shared" si="117"/>
        <v>41417</v>
      </c>
      <c r="T1066" s="11">
        <f t="shared" si="118"/>
        <v>41462.019710648143</v>
      </c>
      <c r="U1066">
        <f t="shared" si="119"/>
        <v>2013</v>
      </c>
    </row>
    <row r="1067" spans="1:21"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113"/>
        <v>2.7</v>
      </c>
      <c r="P1067" s="6">
        <f t="shared" si="114"/>
        <v>16.2</v>
      </c>
      <c r="Q1067" t="str">
        <f t="shared" si="115"/>
        <v>games</v>
      </c>
      <c r="R1067" t="str">
        <f t="shared" si="116"/>
        <v>video games</v>
      </c>
      <c r="S1067" s="11">
        <f t="shared" si="117"/>
        <v>41661</v>
      </c>
      <c r="T1067" s="11">
        <f t="shared" si="118"/>
        <v>41689.172708333332</v>
      </c>
      <c r="U1067">
        <f t="shared" si="119"/>
        <v>2014</v>
      </c>
    </row>
    <row r="1068" spans="1:21"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113"/>
        <v>3.3673333333333333</v>
      </c>
      <c r="P1068" s="6">
        <f t="shared" si="114"/>
        <v>34.128378378378379</v>
      </c>
      <c r="Q1068" t="str">
        <f t="shared" si="115"/>
        <v>games</v>
      </c>
      <c r="R1068" t="str">
        <f t="shared" si="116"/>
        <v>video games</v>
      </c>
      <c r="S1068" s="11">
        <f t="shared" si="117"/>
        <v>41445</v>
      </c>
      <c r="T1068" s="11">
        <f t="shared" si="118"/>
        <v>41490.754421296297</v>
      </c>
      <c r="U1068">
        <f t="shared" si="119"/>
        <v>2013</v>
      </c>
    </row>
    <row r="1069" spans="1:21"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113"/>
        <v>26</v>
      </c>
      <c r="P1069" s="6">
        <f t="shared" si="114"/>
        <v>13</v>
      </c>
      <c r="Q1069" t="str">
        <f t="shared" si="115"/>
        <v>games</v>
      </c>
      <c r="R1069" t="str">
        <f t="shared" si="116"/>
        <v>video games</v>
      </c>
      <c r="S1069" s="11">
        <f t="shared" si="117"/>
        <v>41599</v>
      </c>
      <c r="T1069" s="11">
        <f t="shared" si="118"/>
        <v>41629.647349537037</v>
      </c>
      <c r="U1069">
        <f t="shared" si="119"/>
        <v>2013</v>
      </c>
    </row>
    <row r="1070" spans="1:21"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113"/>
        <v>0.15</v>
      </c>
      <c r="P1070" s="6">
        <f t="shared" si="114"/>
        <v>11.25</v>
      </c>
      <c r="Q1070" t="str">
        <f t="shared" si="115"/>
        <v>games</v>
      </c>
      <c r="R1070" t="str">
        <f t="shared" si="116"/>
        <v>video games</v>
      </c>
      <c r="S1070" s="11">
        <f t="shared" si="117"/>
        <v>42440</v>
      </c>
      <c r="T1070" s="11">
        <f t="shared" si="118"/>
        <v>42470.121111111112</v>
      </c>
      <c r="U1070">
        <f t="shared" si="119"/>
        <v>2016</v>
      </c>
    </row>
    <row r="1071" spans="1:21"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113"/>
        <v>38.636363636363633</v>
      </c>
      <c r="P1071" s="6">
        <f t="shared" si="114"/>
        <v>40.476190476190474</v>
      </c>
      <c r="Q1071" t="str">
        <f t="shared" si="115"/>
        <v>games</v>
      </c>
      <c r="R1071" t="str">
        <f t="shared" si="116"/>
        <v>video games</v>
      </c>
      <c r="S1071" s="11">
        <f t="shared" si="117"/>
        <v>41572</v>
      </c>
      <c r="T1071" s="11">
        <f t="shared" si="118"/>
        <v>41604.06318287037</v>
      </c>
      <c r="U1071">
        <f t="shared" si="119"/>
        <v>2013</v>
      </c>
    </row>
    <row r="1072" spans="1:21"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113"/>
        <v>0.70000000000000007</v>
      </c>
      <c r="P1072" s="6">
        <f t="shared" si="114"/>
        <v>35</v>
      </c>
      <c r="Q1072" t="str">
        <f t="shared" si="115"/>
        <v>games</v>
      </c>
      <c r="R1072" t="str">
        <f t="shared" si="116"/>
        <v>video games</v>
      </c>
      <c r="S1072" s="11">
        <f t="shared" si="117"/>
        <v>41162</v>
      </c>
      <c r="T1072" s="11">
        <f t="shared" si="118"/>
        <v>41182.803495370368</v>
      </c>
      <c r="U1072">
        <f t="shared" si="119"/>
        <v>2012</v>
      </c>
    </row>
    <row r="1073" spans="1:21"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113"/>
        <v>0</v>
      </c>
      <c r="P1073" s="6">
        <f t="shared" si="114"/>
        <v>0</v>
      </c>
      <c r="Q1073" t="str">
        <f t="shared" si="115"/>
        <v>games</v>
      </c>
      <c r="R1073" t="str">
        <f t="shared" si="116"/>
        <v>video games</v>
      </c>
      <c r="S1073" s="11">
        <f t="shared" si="117"/>
        <v>42295</v>
      </c>
      <c r="T1073" s="11">
        <f t="shared" si="118"/>
        <v>42325.586724537039</v>
      </c>
      <c r="U1073">
        <f t="shared" si="119"/>
        <v>2015</v>
      </c>
    </row>
    <row r="1074" spans="1:21"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113"/>
        <v>6.8000000000000005E-2</v>
      </c>
      <c r="P1074" s="6">
        <f t="shared" si="114"/>
        <v>12.75</v>
      </c>
      <c r="Q1074" t="str">
        <f t="shared" si="115"/>
        <v>games</v>
      </c>
      <c r="R1074" t="str">
        <f t="shared" si="116"/>
        <v>video games</v>
      </c>
      <c r="S1074" s="11">
        <f t="shared" si="117"/>
        <v>41645</v>
      </c>
      <c r="T1074" s="11">
        <f t="shared" si="118"/>
        <v>41675.623807870368</v>
      </c>
      <c r="U1074">
        <f t="shared" si="119"/>
        <v>2014</v>
      </c>
    </row>
    <row r="1075" spans="1:21"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113"/>
        <v>1.3333333333333335</v>
      </c>
      <c r="P1075" s="6">
        <f t="shared" si="114"/>
        <v>10</v>
      </c>
      <c r="Q1075" t="str">
        <f t="shared" si="115"/>
        <v>games</v>
      </c>
      <c r="R1075" t="str">
        <f t="shared" si="116"/>
        <v>video games</v>
      </c>
      <c r="S1075" s="11">
        <f t="shared" si="117"/>
        <v>40802</v>
      </c>
      <c r="T1075" s="11">
        <f t="shared" si="118"/>
        <v>40832.756261574068</v>
      </c>
      <c r="U1075">
        <f t="shared" si="119"/>
        <v>2011</v>
      </c>
    </row>
    <row r="1076" spans="1:21"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113"/>
        <v>6.3092592592592585</v>
      </c>
      <c r="P1076" s="6">
        <f t="shared" si="114"/>
        <v>113.56666666666666</v>
      </c>
      <c r="Q1076" t="str">
        <f t="shared" si="115"/>
        <v>games</v>
      </c>
      <c r="R1076" t="str">
        <f t="shared" si="116"/>
        <v>video games</v>
      </c>
      <c r="S1076" s="11">
        <f t="shared" si="117"/>
        <v>41612</v>
      </c>
      <c r="T1076" s="11">
        <f t="shared" si="118"/>
        <v>41642.964641203704</v>
      </c>
      <c r="U1076">
        <f t="shared" si="119"/>
        <v>2013</v>
      </c>
    </row>
    <row r="1077" spans="1:21"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113"/>
        <v>4.5</v>
      </c>
      <c r="P1077" s="6">
        <f t="shared" si="114"/>
        <v>15</v>
      </c>
      <c r="Q1077" t="str">
        <f t="shared" si="115"/>
        <v>games</v>
      </c>
      <c r="R1077" t="str">
        <f t="shared" si="116"/>
        <v>video games</v>
      </c>
      <c r="S1077" s="11">
        <f t="shared" si="117"/>
        <v>41005</v>
      </c>
      <c r="T1077" s="11">
        <f t="shared" si="118"/>
        <v>41035.695787037032</v>
      </c>
      <c r="U1077">
        <f t="shared" si="119"/>
        <v>2012</v>
      </c>
    </row>
    <row r="1078" spans="1:21"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113"/>
        <v>62.765333333333331</v>
      </c>
      <c r="P1078" s="6">
        <f t="shared" si="114"/>
        <v>48.281025641025643</v>
      </c>
      <c r="Q1078" t="str">
        <f t="shared" si="115"/>
        <v>games</v>
      </c>
      <c r="R1078" t="str">
        <f t="shared" si="116"/>
        <v>video games</v>
      </c>
      <c r="S1078" s="11">
        <f t="shared" si="117"/>
        <v>41838</v>
      </c>
      <c r="T1078" s="11">
        <f t="shared" si="118"/>
        <v>41893.169560185182</v>
      </c>
      <c r="U1078">
        <f t="shared" si="119"/>
        <v>2014</v>
      </c>
    </row>
    <row r="1079" spans="1:21"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113"/>
        <v>29.376000000000001</v>
      </c>
      <c r="P1079" s="6">
        <f t="shared" si="114"/>
        <v>43.976047904191617</v>
      </c>
      <c r="Q1079" t="str">
        <f t="shared" si="115"/>
        <v>games</v>
      </c>
      <c r="R1079" t="str">
        <f t="shared" si="116"/>
        <v>video games</v>
      </c>
      <c r="S1079" s="11">
        <f t="shared" si="117"/>
        <v>42352</v>
      </c>
      <c r="T1079" s="11">
        <f t="shared" si="118"/>
        <v>42382.958460648144</v>
      </c>
      <c r="U1079">
        <f t="shared" si="119"/>
        <v>2015</v>
      </c>
    </row>
    <row r="1080" spans="1:21"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113"/>
        <v>7.5</v>
      </c>
      <c r="P1080" s="6">
        <f t="shared" si="114"/>
        <v>9</v>
      </c>
      <c r="Q1080" t="str">
        <f t="shared" si="115"/>
        <v>games</v>
      </c>
      <c r="R1080" t="str">
        <f t="shared" si="116"/>
        <v>video games</v>
      </c>
      <c r="S1080" s="11">
        <f t="shared" si="117"/>
        <v>40700</v>
      </c>
      <c r="T1080" s="11">
        <f t="shared" si="118"/>
        <v>40745.987511574072</v>
      </c>
      <c r="U1080">
        <f t="shared" si="119"/>
        <v>2011</v>
      </c>
    </row>
    <row r="1081" spans="1:21"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113"/>
        <v>2.6076923076923078</v>
      </c>
      <c r="P1081" s="6">
        <f t="shared" si="114"/>
        <v>37.666666666666664</v>
      </c>
      <c r="Q1081" t="str">
        <f t="shared" si="115"/>
        <v>games</v>
      </c>
      <c r="R1081" t="str">
        <f t="shared" si="116"/>
        <v>video games</v>
      </c>
      <c r="S1081" s="11">
        <f t="shared" si="117"/>
        <v>42479</v>
      </c>
      <c r="T1081" s="11">
        <f t="shared" si="118"/>
        <v>42504.35805555556</v>
      </c>
      <c r="U1081">
        <f t="shared" si="119"/>
        <v>2016</v>
      </c>
    </row>
    <row r="1082" spans="1:21"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113"/>
        <v>9.1050000000000004</v>
      </c>
      <c r="P1082" s="6">
        <f t="shared" si="114"/>
        <v>18.581632653061224</v>
      </c>
      <c r="Q1082" t="str">
        <f t="shared" si="115"/>
        <v>games</v>
      </c>
      <c r="R1082" t="str">
        <f t="shared" si="116"/>
        <v>video games</v>
      </c>
      <c r="S1082" s="11">
        <f t="shared" si="117"/>
        <v>41739</v>
      </c>
      <c r="T1082" s="11">
        <f t="shared" si="118"/>
        <v>41769.929780092592</v>
      </c>
      <c r="U1082">
        <f t="shared" si="119"/>
        <v>2014</v>
      </c>
    </row>
    <row r="1083" spans="1:21"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113"/>
        <v>1.7647058823529412E-2</v>
      </c>
      <c r="P1083" s="6">
        <f t="shared" si="114"/>
        <v>3</v>
      </c>
      <c r="Q1083" t="str">
        <f t="shared" si="115"/>
        <v>games</v>
      </c>
      <c r="R1083" t="str">
        <f t="shared" si="116"/>
        <v>video games</v>
      </c>
      <c r="S1083" s="11">
        <f t="shared" si="117"/>
        <v>42002</v>
      </c>
      <c r="T1083" s="11">
        <f t="shared" si="118"/>
        <v>42032.718657407408</v>
      </c>
      <c r="U1083">
        <f t="shared" si="119"/>
        <v>2014</v>
      </c>
    </row>
    <row r="1084" spans="1:21"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113"/>
        <v>0.55999999999999994</v>
      </c>
      <c r="P1084" s="6">
        <f t="shared" si="114"/>
        <v>18.666666666666668</v>
      </c>
      <c r="Q1084" t="str">
        <f t="shared" si="115"/>
        <v>games</v>
      </c>
      <c r="R1084" t="str">
        <f t="shared" si="116"/>
        <v>video games</v>
      </c>
      <c r="S1084" s="11">
        <f t="shared" si="117"/>
        <v>41101</v>
      </c>
      <c r="T1084" s="11">
        <f t="shared" si="118"/>
        <v>41131.697777777779</v>
      </c>
      <c r="U1084">
        <f t="shared" si="119"/>
        <v>2012</v>
      </c>
    </row>
    <row r="1085" spans="1:21"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113"/>
        <v>0.82000000000000006</v>
      </c>
      <c r="P1085" s="6">
        <f t="shared" si="114"/>
        <v>410</v>
      </c>
      <c r="Q1085" t="str">
        <f t="shared" si="115"/>
        <v>games</v>
      </c>
      <c r="R1085" t="str">
        <f t="shared" si="116"/>
        <v>video games</v>
      </c>
      <c r="S1085" s="11">
        <f t="shared" si="117"/>
        <v>41793</v>
      </c>
      <c r="T1085" s="11">
        <f t="shared" si="118"/>
        <v>41853.451192129629</v>
      </c>
      <c r="U1085">
        <f t="shared" si="119"/>
        <v>2014</v>
      </c>
    </row>
    <row r="1086" spans="1:21"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113"/>
        <v>0</v>
      </c>
      <c r="P1086" s="6">
        <f t="shared" si="114"/>
        <v>0</v>
      </c>
      <c r="Q1086" t="str">
        <f t="shared" si="115"/>
        <v>games</v>
      </c>
      <c r="R1086" t="str">
        <f t="shared" si="116"/>
        <v>video games</v>
      </c>
      <c r="S1086" s="11">
        <f t="shared" si="117"/>
        <v>41829</v>
      </c>
      <c r="T1086" s="11">
        <f t="shared" si="118"/>
        <v>41859.703749999993</v>
      </c>
      <c r="U1086">
        <f t="shared" si="119"/>
        <v>2014</v>
      </c>
    </row>
    <row r="1087" spans="1:21"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113"/>
        <v>3.42</v>
      </c>
      <c r="P1087" s="6">
        <f t="shared" si="114"/>
        <v>114</v>
      </c>
      <c r="Q1087" t="str">
        <f t="shared" si="115"/>
        <v>games</v>
      </c>
      <c r="R1087" t="str">
        <f t="shared" si="116"/>
        <v>video games</v>
      </c>
      <c r="S1087" s="11">
        <f t="shared" si="117"/>
        <v>42413</v>
      </c>
      <c r="T1087" s="11">
        <f t="shared" si="118"/>
        <v>42443.421006944445</v>
      </c>
      <c r="U1087">
        <f t="shared" si="119"/>
        <v>2016</v>
      </c>
    </row>
    <row r="1088" spans="1:21"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113"/>
        <v>8.3333333333333343E-2</v>
      </c>
      <c r="P1088" s="6">
        <f t="shared" si="114"/>
        <v>7.5</v>
      </c>
      <c r="Q1088" t="str">
        <f t="shared" si="115"/>
        <v>games</v>
      </c>
      <c r="R1088" t="str">
        <f t="shared" si="116"/>
        <v>video games</v>
      </c>
      <c r="S1088" s="11">
        <f t="shared" si="117"/>
        <v>41845</v>
      </c>
      <c r="T1088" s="11">
        <f t="shared" si="118"/>
        <v>41875.658460648148</v>
      </c>
      <c r="U1088">
        <f t="shared" si="119"/>
        <v>2014</v>
      </c>
    </row>
    <row r="1089" spans="1:21"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113"/>
        <v>0</v>
      </c>
      <c r="P1089" s="6">
        <f t="shared" si="114"/>
        <v>0</v>
      </c>
      <c r="Q1089" t="str">
        <f t="shared" si="115"/>
        <v>games</v>
      </c>
      <c r="R1089" t="str">
        <f t="shared" si="116"/>
        <v>video games</v>
      </c>
      <c r="S1089" s="11">
        <f t="shared" si="117"/>
        <v>41775</v>
      </c>
      <c r="T1089" s="11">
        <f t="shared" si="118"/>
        <v>41805.505636574075</v>
      </c>
      <c r="U1089">
        <f t="shared" si="119"/>
        <v>2014</v>
      </c>
    </row>
    <row r="1090" spans="1:21"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113"/>
        <v>14.182977777777777</v>
      </c>
      <c r="P1090" s="6">
        <f t="shared" si="114"/>
        <v>43.41727891156463</v>
      </c>
      <c r="Q1090" t="str">
        <f t="shared" si="115"/>
        <v>games</v>
      </c>
      <c r="R1090" t="str">
        <f t="shared" si="116"/>
        <v>video games</v>
      </c>
      <c r="S1090" s="11">
        <f t="shared" si="117"/>
        <v>41723</v>
      </c>
      <c r="T1090" s="11">
        <f t="shared" si="118"/>
        <v>41753.591053240736</v>
      </c>
      <c r="U1090">
        <f t="shared" si="119"/>
        <v>2014</v>
      </c>
    </row>
    <row r="1091" spans="1:21"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20">E1091/D1091*100</f>
        <v>7.8266666666666662</v>
      </c>
      <c r="P1091" s="6">
        <f t="shared" ref="P1091:P1154" si="121">IF(E1091=0,0,E1091/L1091)</f>
        <v>23.959183673469386</v>
      </c>
      <c r="Q1091" t="str">
        <f t="shared" ref="Q1091:Q1154" si="122">LEFT(N1091,LEN(N1091)-(LEN(N1091)-SEARCH("/",N1091))-1)</f>
        <v>games</v>
      </c>
      <c r="R1091" t="str">
        <f t="shared" ref="R1091:R1154" si="123">RIGHT(N1091,(LEN(N1091)-SEARCH("/",N1091)))</f>
        <v>video games</v>
      </c>
      <c r="S1091" s="11">
        <f t="shared" ref="S1091:S1154" si="124">VALUE(TEXT(CONCATENATE(YEAR(((J1091/60)/60/24)+DATE(1970,1,1)+(-5/24)),"/",MONTH(((J1091/60)/60/24)+DATE(1970,1,1)+(-5/24)),"/",DAY(((J1091/60)/60/24)+DATE(1970,1,1)+(-5/24))),"YYYY/MM/DD"))</f>
        <v>42150</v>
      </c>
      <c r="T1091" s="11">
        <f t="shared" ref="T1091:T1154" si="125">((I1091/60)/60/24)+DATE(1970,1,1)+(-5/24)</f>
        <v>42180.981192129628</v>
      </c>
      <c r="U1091">
        <f t="shared" ref="U1091:U1154" si="126">YEAR(((J1091/60)/60/24)+DATE(1970,1,1)+(-5/24))</f>
        <v>2015</v>
      </c>
    </row>
    <row r="1092" spans="1:21"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20"/>
        <v>3.8464497269020695E-2</v>
      </c>
      <c r="P1092" s="6">
        <f t="shared" si="121"/>
        <v>5</v>
      </c>
      <c r="Q1092" t="str">
        <f t="shared" si="122"/>
        <v>games</v>
      </c>
      <c r="R1092" t="str">
        <f t="shared" si="123"/>
        <v>video games</v>
      </c>
      <c r="S1092" s="11">
        <f t="shared" si="124"/>
        <v>42122</v>
      </c>
      <c r="T1092" s="11">
        <f t="shared" si="125"/>
        <v>42152.977465277778</v>
      </c>
      <c r="U1092">
        <f t="shared" si="126"/>
        <v>2015</v>
      </c>
    </row>
    <row r="1093" spans="1:21"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20"/>
        <v>12.5</v>
      </c>
      <c r="P1093" s="6">
        <f t="shared" si="121"/>
        <v>12.5</v>
      </c>
      <c r="Q1093" t="str">
        <f t="shared" si="122"/>
        <v>games</v>
      </c>
      <c r="R1093" t="str">
        <f t="shared" si="123"/>
        <v>video games</v>
      </c>
      <c r="S1093" s="11">
        <f t="shared" si="124"/>
        <v>42440</v>
      </c>
      <c r="T1093" s="11">
        <f t="shared" si="125"/>
        <v>42470.57027777777</v>
      </c>
      <c r="U1093">
        <f t="shared" si="126"/>
        <v>2016</v>
      </c>
    </row>
    <row r="1094" spans="1:21"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20"/>
        <v>1.05</v>
      </c>
      <c r="P1094" s="6">
        <f t="shared" si="121"/>
        <v>3</v>
      </c>
      <c r="Q1094" t="str">
        <f t="shared" si="122"/>
        <v>games</v>
      </c>
      <c r="R1094" t="str">
        <f t="shared" si="123"/>
        <v>video games</v>
      </c>
      <c r="S1094" s="11">
        <f t="shared" si="124"/>
        <v>41249</v>
      </c>
      <c r="T1094" s="11">
        <f t="shared" si="125"/>
        <v>41279.817569444444</v>
      </c>
      <c r="U1094">
        <f t="shared" si="126"/>
        <v>2012</v>
      </c>
    </row>
    <row r="1095" spans="1:21"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20"/>
        <v>14.083333333333334</v>
      </c>
      <c r="P1095" s="6">
        <f t="shared" si="121"/>
        <v>10.5625</v>
      </c>
      <c r="Q1095" t="str">
        <f t="shared" si="122"/>
        <v>games</v>
      </c>
      <c r="R1095" t="str">
        <f t="shared" si="123"/>
        <v>video games</v>
      </c>
      <c r="S1095" s="11">
        <f t="shared" si="124"/>
        <v>42396</v>
      </c>
      <c r="T1095" s="11">
        <f t="shared" si="125"/>
        <v>42411.765474537031</v>
      </c>
      <c r="U1095">
        <f t="shared" si="126"/>
        <v>2016</v>
      </c>
    </row>
    <row r="1096" spans="1:21"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20"/>
        <v>18.300055555555556</v>
      </c>
      <c r="P1096" s="6">
        <f t="shared" si="121"/>
        <v>122.00037037037038</v>
      </c>
      <c r="Q1096" t="str">
        <f t="shared" si="122"/>
        <v>games</v>
      </c>
      <c r="R1096" t="str">
        <f t="shared" si="123"/>
        <v>video games</v>
      </c>
      <c r="S1096" s="11">
        <f t="shared" si="124"/>
        <v>40795</v>
      </c>
      <c r="T1096" s="11">
        <f t="shared" si="125"/>
        <v>40825.505011574067</v>
      </c>
      <c r="U1096">
        <f t="shared" si="126"/>
        <v>2011</v>
      </c>
    </row>
    <row r="1097" spans="1:21"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20"/>
        <v>5.0347999999999997</v>
      </c>
      <c r="P1097" s="6">
        <f t="shared" si="121"/>
        <v>267.80851063829789</v>
      </c>
      <c r="Q1097" t="str">
        <f t="shared" si="122"/>
        <v>games</v>
      </c>
      <c r="R1097" t="str">
        <f t="shared" si="123"/>
        <v>video games</v>
      </c>
      <c r="S1097" s="11">
        <f t="shared" si="124"/>
        <v>41486</v>
      </c>
      <c r="T1097" s="11">
        <f t="shared" si="125"/>
        <v>41516.328935185185</v>
      </c>
      <c r="U1097">
        <f t="shared" si="126"/>
        <v>2013</v>
      </c>
    </row>
    <row r="1098" spans="1:21"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20"/>
        <v>17.933333333333334</v>
      </c>
      <c r="P1098" s="6">
        <f t="shared" si="121"/>
        <v>74.206896551724142</v>
      </c>
      <c r="Q1098" t="str">
        <f t="shared" si="122"/>
        <v>games</v>
      </c>
      <c r="R1098" t="str">
        <f t="shared" si="123"/>
        <v>video games</v>
      </c>
      <c r="S1098" s="11">
        <f t="shared" si="124"/>
        <v>41885</v>
      </c>
      <c r="T1098" s="11">
        <f t="shared" si="125"/>
        <v>41915.9375</v>
      </c>
      <c r="U1098">
        <f t="shared" si="126"/>
        <v>2014</v>
      </c>
    </row>
    <row r="1099" spans="1:21"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20"/>
        <v>4.7E-2</v>
      </c>
      <c r="P1099" s="6">
        <f t="shared" si="121"/>
        <v>6.7142857142857144</v>
      </c>
      <c r="Q1099" t="str">
        <f t="shared" si="122"/>
        <v>games</v>
      </c>
      <c r="R1099" t="str">
        <f t="shared" si="123"/>
        <v>video games</v>
      </c>
      <c r="S1099" s="11">
        <f t="shared" si="124"/>
        <v>41660</v>
      </c>
      <c r="T1099" s="11">
        <f t="shared" si="125"/>
        <v>41700.584224537037</v>
      </c>
      <c r="U1099">
        <f t="shared" si="126"/>
        <v>2014</v>
      </c>
    </row>
    <row r="1100" spans="1:21"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20"/>
        <v>7.2120000000000006</v>
      </c>
      <c r="P1100" s="6">
        <f t="shared" si="121"/>
        <v>81.954545454545453</v>
      </c>
      <c r="Q1100" t="str">
        <f t="shared" si="122"/>
        <v>games</v>
      </c>
      <c r="R1100" t="str">
        <f t="shared" si="123"/>
        <v>video games</v>
      </c>
      <c r="S1100" s="11">
        <f t="shared" si="124"/>
        <v>41712</v>
      </c>
      <c r="T1100" s="11">
        <f t="shared" si="125"/>
        <v>41742.554340277777</v>
      </c>
      <c r="U1100">
        <f t="shared" si="126"/>
        <v>2014</v>
      </c>
    </row>
    <row r="1101" spans="1:21"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20"/>
        <v>0.5</v>
      </c>
      <c r="P1101" s="6">
        <f t="shared" si="121"/>
        <v>25</v>
      </c>
      <c r="Q1101" t="str">
        <f t="shared" si="122"/>
        <v>games</v>
      </c>
      <c r="R1101" t="str">
        <f t="shared" si="123"/>
        <v>video games</v>
      </c>
      <c r="S1101" s="11">
        <f t="shared" si="124"/>
        <v>42107</v>
      </c>
      <c r="T1101" s="11">
        <f t="shared" si="125"/>
        <v>42137.628101851849</v>
      </c>
      <c r="U1101">
        <f t="shared" si="126"/>
        <v>2015</v>
      </c>
    </row>
    <row r="1102" spans="1:21"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20"/>
        <v>2.5</v>
      </c>
      <c r="P1102" s="6">
        <f t="shared" si="121"/>
        <v>10</v>
      </c>
      <c r="Q1102" t="str">
        <f t="shared" si="122"/>
        <v>games</v>
      </c>
      <c r="R1102" t="str">
        <f t="shared" si="123"/>
        <v>video games</v>
      </c>
      <c r="S1102" s="11">
        <f t="shared" si="124"/>
        <v>42383</v>
      </c>
      <c r="T1102" s="11">
        <f t="shared" si="125"/>
        <v>42413.902442129627</v>
      </c>
      <c r="U1102">
        <f t="shared" si="126"/>
        <v>2016</v>
      </c>
    </row>
    <row r="1103" spans="1:21"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20"/>
        <v>4.1000000000000002E-2</v>
      </c>
      <c r="P1103" s="6">
        <f t="shared" si="121"/>
        <v>6.833333333333333</v>
      </c>
      <c r="Q1103" t="str">
        <f t="shared" si="122"/>
        <v>games</v>
      </c>
      <c r="R1103" t="str">
        <f t="shared" si="123"/>
        <v>video games</v>
      </c>
      <c r="S1103" s="11">
        <f t="shared" si="124"/>
        <v>42538</v>
      </c>
      <c r="T1103" s="11">
        <f t="shared" si="125"/>
        <v>42565.549999999996</v>
      </c>
      <c r="U1103">
        <f t="shared" si="126"/>
        <v>2016</v>
      </c>
    </row>
    <row r="1104" spans="1:21"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20"/>
        <v>5.3125</v>
      </c>
      <c r="P1104" s="6">
        <f t="shared" si="121"/>
        <v>17.708333333333332</v>
      </c>
      <c r="Q1104" t="str">
        <f t="shared" si="122"/>
        <v>games</v>
      </c>
      <c r="R1104" t="str">
        <f t="shared" si="123"/>
        <v>video games</v>
      </c>
      <c r="S1104" s="11">
        <f t="shared" si="124"/>
        <v>41576</v>
      </c>
      <c r="T1104" s="11">
        <f t="shared" si="125"/>
        <v>41617.040972222218</v>
      </c>
      <c r="U1104">
        <f t="shared" si="126"/>
        <v>2013</v>
      </c>
    </row>
    <row r="1105" spans="1:21"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20"/>
        <v>1.6199999999999999</v>
      </c>
      <c r="P1105" s="6">
        <f t="shared" si="121"/>
        <v>16.2</v>
      </c>
      <c r="Q1105" t="str">
        <f t="shared" si="122"/>
        <v>games</v>
      </c>
      <c r="R1105" t="str">
        <f t="shared" si="123"/>
        <v>video games</v>
      </c>
      <c r="S1105" s="11">
        <f t="shared" si="124"/>
        <v>42479</v>
      </c>
      <c r="T1105" s="11">
        <f t="shared" si="125"/>
        <v>42539.013773148145</v>
      </c>
      <c r="U1105">
        <f t="shared" si="126"/>
        <v>2016</v>
      </c>
    </row>
    <row r="1106" spans="1:21"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20"/>
        <v>4.9516666666666671</v>
      </c>
      <c r="P1106" s="6">
        <f t="shared" si="121"/>
        <v>80.297297297297291</v>
      </c>
      <c r="Q1106" t="str">
        <f t="shared" si="122"/>
        <v>games</v>
      </c>
      <c r="R1106" t="str">
        <f t="shared" si="123"/>
        <v>video games</v>
      </c>
      <c r="S1106" s="11">
        <f t="shared" si="124"/>
        <v>41771</v>
      </c>
      <c r="T1106" s="11">
        <f t="shared" si="125"/>
        <v>41801.201631944445</v>
      </c>
      <c r="U1106">
        <f t="shared" si="126"/>
        <v>2014</v>
      </c>
    </row>
    <row r="1107" spans="1:21"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20"/>
        <v>0.159</v>
      </c>
      <c r="P1107" s="6">
        <f t="shared" si="121"/>
        <v>71.55</v>
      </c>
      <c r="Q1107" t="str">
        <f t="shared" si="122"/>
        <v>games</v>
      </c>
      <c r="R1107" t="str">
        <f t="shared" si="123"/>
        <v>video games</v>
      </c>
      <c r="S1107" s="11">
        <f t="shared" si="124"/>
        <v>41691</v>
      </c>
      <c r="T1107" s="11">
        <f t="shared" si="125"/>
        <v>41721.885729166665</v>
      </c>
      <c r="U1107">
        <f t="shared" si="126"/>
        <v>2014</v>
      </c>
    </row>
    <row r="1108" spans="1:21"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20"/>
        <v>41.25</v>
      </c>
      <c r="P1108" s="6">
        <f t="shared" si="121"/>
        <v>23.571428571428573</v>
      </c>
      <c r="Q1108" t="str">
        <f t="shared" si="122"/>
        <v>games</v>
      </c>
      <c r="R1108" t="str">
        <f t="shared" si="123"/>
        <v>video games</v>
      </c>
      <c r="S1108" s="11">
        <f t="shared" si="124"/>
        <v>40973</v>
      </c>
      <c r="T1108" s="11">
        <f t="shared" si="125"/>
        <v>41003.490451388883</v>
      </c>
      <c r="U1108">
        <f t="shared" si="126"/>
        <v>2012</v>
      </c>
    </row>
    <row r="1109" spans="1:21"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20"/>
        <v>0</v>
      </c>
      <c r="P1109" s="6">
        <f t="shared" si="121"/>
        <v>0</v>
      </c>
      <c r="Q1109" t="str">
        <f t="shared" si="122"/>
        <v>games</v>
      </c>
      <c r="R1109" t="str">
        <f t="shared" si="123"/>
        <v>video games</v>
      </c>
      <c r="S1109" s="11">
        <f t="shared" si="124"/>
        <v>41813</v>
      </c>
      <c r="T1109" s="11">
        <f t="shared" si="125"/>
        <v>41843.653055555551</v>
      </c>
      <c r="U1109">
        <f t="shared" si="126"/>
        <v>2014</v>
      </c>
    </row>
    <row r="1110" spans="1:21"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20"/>
        <v>2.93</v>
      </c>
      <c r="P1110" s="6">
        <f t="shared" si="121"/>
        <v>34.88095238095238</v>
      </c>
      <c r="Q1110" t="str">
        <f t="shared" si="122"/>
        <v>games</v>
      </c>
      <c r="R1110" t="str">
        <f t="shared" si="123"/>
        <v>video games</v>
      </c>
      <c r="S1110" s="11">
        <f t="shared" si="124"/>
        <v>40952</v>
      </c>
      <c r="T1110" s="11">
        <f t="shared" si="125"/>
        <v>41012.386979166666</v>
      </c>
      <c r="U1110">
        <f t="shared" si="126"/>
        <v>2012</v>
      </c>
    </row>
    <row r="1111" spans="1:21"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20"/>
        <v>0.44999999999999996</v>
      </c>
      <c r="P1111" s="6">
        <f t="shared" si="121"/>
        <v>15</v>
      </c>
      <c r="Q1111" t="str">
        <f t="shared" si="122"/>
        <v>games</v>
      </c>
      <c r="R1111" t="str">
        <f t="shared" si="123"/>
        <v>video games</v>
      </c>
      <c r="S1111" s="11">
        <f t="shared" si="124"/>
        <v>42662</v>
      </c>
      <c r="T1111" s="11">
        <f t="shared" si="125"/>
        <v>42692.5855324074</v>
      </c>
      <c r="U1111">
        <f t="shared" si="126"/>
        <v>2016</v>
      </c>
    </row>
    <row r="1112" spans="1:21"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20"/>
        <v>0.51</v>
      </c>
      <c r="P1112" s="6">
        <f t="shared" si="121"/>
        <v>23.181818181818183</v>
      </c>
      <c r="Q1112" t="str">
        <f t="shared" si="122"/>
        <v>games</v>
      </c>
      <c r="R1112" t="str">
        <f t="shared" si="123"/>
        <v>video games</v>
      </c>
      <c r="S1112" s="11">
        <f t="shared" si="124"/>
        <v>41220</v>
      </c>
      <c r="T1112" s="11">
        <f t="shared" si="125"/>
        <v>41250.72479166666</v>
      </c>
      <c r="U1112">
        <f t="shared" si="126"/>
        <v>2012</v>
      </c>
    </row>
    <row r="1113" spans="1:21"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20"/>
        <v>0.04</v>
      </c>
      <c r="P1113" s="6">
        <f t="shared" si="121"/>
        <v>1</v>
      </c>
      <c r="Q1113" t="str">
        <f t="shared" si="122"/>
        <v>games</v>
      </c>
      <c r="R1113" t="str">
        <f t="shared" si="123"/>
        <v>video games</v>
      </c>
      <c r="S1113" s="11">
        <f t="shared" si="124"/>
        <v>42346</v>
      </c>
      <c r="T1113" s="11">
        <f t="shared" si="125"/>
        <v>42376.995254629634</v>
      </c>
      <c r="U1113">
        <f t="shared" si="126"/>
        <v>2015</v>
      </c>
    </row>
    <row r="1114" spans="1:21"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20"/>
        <v>35.537409090909087</v>
      </c>
      <c r="P1114" s="6">
        <f t="shared" si="121"/>
        <v>100.23371794871794</v>
      </c>
      <c r="Q1114" t="str">
        <f t="shared" si="122"/>
        <v>games</v>
      </c>
      <c r="R1114" t="str">
        <f t="shared" si="123"/>
        <v>video games</v>
      </c>
      <c r="S1114" s="11">
        <f t="shared" si="124"/>
        <v>41963</v>
      </c>
      <c r="T1114" s="11">
        <f t="shared" si="125"/>
        <v>42023.145833333336</v>
      </c>
      <c r="U1114">
        <f t="shared" si="126"/>
        <v>2014</v>
      </c>
    </row>
    <row r="1115" spans="1:21"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20"/>
        <v>0.5</v>
      </c>
      <c r="P1115" s="6">
        <f t="shared" si="121"/>
        <v>5</v>
      </c>
      <c r="Q1115" t="str">
        <f t="shared" si="122"/>
        <v>games</v>
      </c>
      <c r="R1115" t="str">
        <f t="shared" si="123"/>
        <v>video games</v>
      </c>
      <c r="S1115" s="11">
        <f t="shared" si="124"/>
        <v>41835</v>
      </c>
      <c r="T1115" s="11">
        <f t="shared" si="125"/>
        <v>41865.768749999996</v>
      </c>
      <c r="U1115">
        <f t="shared" si="126"/>
        <v>2014</v>
      </c>
    </row>
    <row r="1116" spans="1:21"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20"/>
        <v>0.16666666666666669</v>
      </c>
      <c r="P1116" s="6">
        <f t="shared" si="121"/>
        <v>3.3333333333333335</v>
      </c>
      <c r="Q1116" t="str">
        <f t="shared" si="122"/>
        <v>games</v>
      </c>
      <c r="R1116" t="str">
        <f t="shared" si="123"/>
        <v>video games</v>
      </c>
      <c r="S1116" s="11">
        <f t="shared" si="124"/>
        <v>41526</v>
      </c>
      <c r="T1116" s="11">
        <f t="shared" si="125"/>
        <v>41556.13758101852</v>
      </c>
      <c r="U1116">
        <f t="shared" si="126"/>
        <v>2013</v>
      </c>
    </row>
    <row r="1117" spans="1:21"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20"/>
        <v>0.13250000000000001</v>
      </c>
      <c r="P1117" s="6">
        <f t="shared" si="121"/>
        <v>13.25</v>
      </c>
      <c r="Q1117" t="str">
        <f t="shared" si="122"/>
        <v>games</v>
      </c>
      <c r="R1117" t="str">
        <f t="shared" si="123"/>
        <v>video games</v>
      </c>
      <c r="S1117" s="11">
        <f t="shared" si="124"/>
        <v>42429</v>
      </c>
      <c r="T1117" s="11">
        <f t="shared" si="125"/>
        <v>42459.445543981477</v>
      </c>
      <c r="U1117">
        <f t="shared" si="126"/>
        <v>2016</v>
      </c>
    </row>
    <row r="1118" spans="1:21"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20"/>
        <v>3.5704000000000007E-2</v>
      </c>
      <c r="P1118" s="6">
        <f t="shared" si="121"/>
        <v>17.852</v>
      </c>
      <c r="Q1118" t="str">
        <f t="shared" si="122"/>
        <v>games</v>
      </c>
      <c r="R1118" t="str">
        <f t="shared" si="123"/>
        <v>video games</v>
      </c>
      <c r="S1118" s="11">
        <f t="shared" si="124"/>
        <v>41009</v>
      </c>
      <c r="T1118" s="11">
        <f t="shared" si="125"/>
        <v>41069.638981481476</v>
      </c>
      <c r="U1118">
        <f t="shared" si="126"/>
        <v>2012</v>
      </c>
    </row>
    <row r="1119" spans="1:21"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20"/>
        <v>8.3000000000000007</v>
      </c>
      <c r="P1119" s="6">
        <f t="shared" si="121"/>
        <v>10.375</v>
      </c>
      <c r="Q1119" t="str">
        <f t="shared" si="122"/>
        <v>games</v>
      </c>
      <c r="R1119" t="str">
        <f t="shared" si="123"/>
        <v>video games</v>
      </c>
      <c r="S1119" s="11">
        <f t="shared" si="124"/>
        <v>42333</v>
      </c>
      <c r="T1119" s="11">
        <f t="shared" si="125"/>
        <v>42363.390196759261</v>
      </c>
      <c r="U1119">
        <f t="shared" si="126"/>
        <v>2015</v>
      </c>
    </row>
    <row r="1120" spans="1:21"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20"/>
        <v>2.4222222222222221</v>
      </c>
      <c r="P1120" s="6">
        <f t="shared" si="121"/>
        <v>36.333333333333336</v>
      </c>
      <c r="Q1120" t="str">
        <f t="shared" si="122"/>
        <v>games</v>
      </c>
      <c r="R1120" t="str">
        <f t="shared" si="123"/>
        <v>video games</v>
      </c>
      <c r="S1120" s="11">
        <f t="shared" si="124"/>
        <v>41703</v>
      </c>
      <c r="T1120" s="11">
        <f t="shared" si="125"/>
        <v>41733.91642361111</v>
      </c>
      <c r="U1120">
        <f t="shared" si="126"/>
        <v>2014</v>
      </c>
    </row>
    <row r="1121" spans="1:21"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20"/>
        <v>0.23809523809523811</v>
      </c>
      <c r="P1121" s="6">
        <f t="shared" si="121"/>
        <v>5</v>
      </c>
      <c r="Q1121" t="str">
        <f t="shared" si="122"/>
        <v>games</v>
      </c>
      <c r="R1121" t="str">
        <f t="shared" si="123"/>
        <v>video games</v>
      </c>
      <c r="S1121" s="11">
        <f t="shared" si="124"/>
        <v>41722</v>
      </c>
      <c r="T1121" s="11">
        <f t="shared" si="125"/>
        <v>41735.584074074075</v>
      </c>
      <c r="U1121">
        <f t="shared" si="126"/>
        <v>2014</v>
      </c>
    </row>
    <row r="1122" spans="1:21"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20"/>
        <v>0</v>
      </c>
      <c r="P1122" s="6">
        <f t="shared" si="121"/>
        <v>0</v>
      </c>
      <c r="Q1122" t="str">
        <f t="shared" si="122"/>
        <v>games</v>
      </c>
      <c r="R1122" t="str">
        <f t="shared" si="123"/>
        <v>video games</v>
      </c>
      <c r="S1122" s="11">
        <f t="shared" si="124"/>
        <v>40799</v>
      </c>
      <c r="T1122" s="11">
        <f t="shared" si="125"/>
        <v>40844.664351851847</v>
      </c>
      <c r="U1122">
        <f t="shared" si="126"/>
        <v>2011</v>
      </c>
    </row>
    <row r="1123" spans="1:21"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20"/>
        <v>1.1599999999999999E-2</v>
      </c>
      <c r="P1123" s="6">
        <f t="shared" si="121"/>
        <v>5.8</v>
      </c>
      <c r="Q1123" t="str">
        <f t="shared" si="122"/>
        <v>games</v>
      </c>
      <c r="R1123" t="str">
        <f t="shared" si="123"/>
        <v>video games</v>
      </c>
      <c r="S1123" s="11">
        <f t="shared" si="124"/>
        <v>42412</v>
      </c>
      <c r="T1123" s="11">
        <f t="shared" si="125"/>
        <v>42442.684212962959</v>
      </c>
      <c r="U1123">
        <f t="shared" si="126"/>
        <v>2016</v>
      </c>
    </row>
    <row r="1124" spans="1:21"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20"/>
        <v>0</v>
      </c>
      <c r="P1124" s="6">
        <f t="shared" si="121"/>
        <v>0</v>
      </c>
      <c r="Q1124" t="str">
        <f t="shared" si="122"/>
        <v>games</v>
      </c>
      <c r="R1124" t="str">
        <f t="shared" si="123"/>
        <v>video games</v>
      </c>
      <c r="S1124" s="11">
        <f t="shared" si="124"/>
        <v>41410</v>
      </c>
      <c r="T1124" s="11">
        <f t="shared" si="125"/>
        <v>41424.495659722219</v>
      </c>
      <c r="U1124">
        <f t="shared" si="126"/>
        <v>2013</v>
      </c>
    </row>
    <row r="1125" spans="1:21"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20"/>
        <v>0.22</v>
      </c>
      <c r="P1125" s="6">
        <f t="shared" si="121"/>
        <v>3.6666666666666665</v>
      </c>
      <c r="Q1125" t="str">
        <f t="shared" si="122"/>
        <v>games</v>
      </c>
      <c r="R1125" t="str">
        <f t="shared" si="123"/>
        <v>video games</v>
      </c>
      <c r="S1125" s="11">
        <f t="shared" si="124"/>
        <v>41718</v>
      </c>
      <c r="T1125" s="11">
        <f t="shared" si="125"/>
        <v>41748.315370370365</v>
      </c>
      <c r="U1125">
        <f t="shared" si="126"/>
        <v>2014</v>
      </c>
    </row>
    <row r="1126" spans="1:21"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20"/>
        <v>0.47222222222222221</v>
      </c>
      <c r="P1126" s="6">
        <f t="shared" si="121"/>
        <v>60.714285714285715</v>
      </c>
      <c r="Q1126" t="str">
        <f t="shared" si="122"/>
        <v>games</v>
      </c>
      <c r="R1126" t="str">
        <f t="shared" si="123"/>
        <v>mobile games</v>
      </c>
      <c r="S1126" s="11">
        <f t="shared" si="124"/>
        <v>42094</v>
      </c>
      <c r="T1126" s="11">
        <f t="shared" si="125"/>
        <v>42124.458923611113</v>
      </c>
      <c r="U1126">
        <f t="shared" si="126"/>
        <v>2015</v>
      </c>
    </row>
    <row r="1127" spans="1:21"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20"/>
        <v>0</v>
      </c>
      <c r="P1127" s="6">
        <f t="shared" si="121"/>
        <v>0</v>
      </c>
      <c r="Q1127" t="str">
        <f t="shared" si="122"/>
        <v>games</v>
      </c>
      <c r="R1127" t="str">
        <f t="shared" si="123"/>
        <v>mobile games</v>
      </c>
      <c r="S1127" s="11">
        <f t="shared" si="124"/>
        <v>42212</v>
      </c>
      <c r="T1127" s="11">
        <f t="shared" si="125"/>
        <v>42272.415856481479</v>
      </c>
      <c r="U1127">
        <f t="shared" si="126"/>
        <v>2015</v>
      </c>
    </row>
    <row r="1128" spans="1:21"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20"/>
        <v>0.5</v>
      </c>
      <c r="P1128" s="6">
        <f t="shared" si="121"/>
        <v>5</v>
      </c>
      <c r="Q1128" t="str">
        <f t="shared" si="122"/>
        <v>games</v>
      </c>
      <c r="R1128" t="str">
        <f t="shared" si="123"/>
        <v>mobile games</v>
      </c>
      <c r="S1128" s="11">
        <f t="shared" si="124"/>
        <v>42535</v>
      </c>
      <c r="T1128" s="11">
        <f t="shared" si="125"/>
        <v>42565.11914351851</v>
      </c>
      <c r="U1128">
        <f t="shared" si="126"/>
        <v>2016</v>
      </c>
    </row>
    <row r="1129" spans="1:21"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20"/>
        <v>1.6714285714285713</v>
      </c>
      <c r="P1129" s="6">
        <f t="shared" si="121"/>
        <v>25.434782608695652</v>
      </c>
      <c r="Q1129" t="str">
        <f t="shared" si="122"/>
        <v>games</v>
      </c>
      <c r="R1129" t="str">
        <f t="shared" si="123"/>
        <v>mobile games</v>
      </c>
      <c r="S1129" s="11">
        <f t="shared" si="124"/>
        <v>41926</v>
      </c>
      <c r="T1129" s="11">
        <f t="shared" si="125"/>
        <v>41957.687499999993</v>
      </c>
      <c r="U1129">
        <f t="shared" si="126"/>
        <v>2014</v>
      </c>
    </row>
    <row r="1130" spans="1:21"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20"/>
        <v>0.1</v>
      </c>
      <c r="P1130" s="6">
        <f t="shared" si="121"/>
        <v>1</v>
      </c>
      <c r="Q1130" t="str">
        <f t="shared" si="122"/>
        <v>games</v>
      </c>
      <c r="R1130" t="str">
        <f t="shared" si="123"/>
        <v>mobile games</v>
      </c>
      <c r="S1130" s="11">
        <f t="shared" si="124"/>
        <v>41828</v>
      </c>
      <c r="T1130" s="11">
        <f t="shared" si="125"/>
        <v>41858.441168981481</v>
      </c>
      <c r="U1130">
        <f t="shared" si="126"/>
        <v>2014</v>
      </c>
    </row>
    <row r="1131" spans="1:21"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20"/>
        <v>0.105</v>
      </c>
      <c r="P1131" s="6">
        <f t="shared" si="121"/>
        <v>10.5</v>
      </c>
      <c r="Q1131" t="str">
        <f t="shared" si="122"/>
        <v>games</v>
      </c>
      <c r="R1131" t="str">
        <f t="shared" si="123"/>
        <v>mobile games</v>
      </c>
      <c r="S1131" s="11">
        <f t="shared" si="124"/>
        <v>42496</v>
      </c>
      <c r="T1131" s="11">
        <f t="shared" si="125"/>
        <v>42526.056631944441</v>
      </c>
      <c r="U1131">
        <f t="shared" si="126"/>
        <v>2016</v>
      </c>
    </row>
    <row r="1132" spans="1:21"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20"/>
        <v>0.22</v>
      </c>
      <c r="P1132" s="6">
        <f t="shared" si="121"/>
        <v>3.6666666666666665</v>
      </c>
      <c r="Q1132" t="str">
        <f t="shared" si="122"/>
        <v>games</v>
      </c>
      <c r="R1132" t="str">
        <f t="shared" si="123"/>
        <v>mobile games</v>
      </c>
      <c r="S1132" s="11">
        <f t="shared" si="124"/>
        <v>41908</v>
      </c>
      <c r="T1132" s="11">
        <f t="shared" si="125"/>
        <v>41968.829861111109</v>
      </c>
      <c r="U1132">
        <f t="shared" si="126"/>
        <v>2014</v>
      </c>
    </row>
    <row r="1133" spans="1:21"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20"/>
        <v>0</v>
      </c>
      <c r="P1133" s="6">
        <f t="shared" si="121"/>
        <v>0</v>
      </c>
      <c r="Q1133" t="str">
        <f t="shared" si="122"/>
        <v>games</v>
      </c>
      <c r="R1133" t="str">
        <f t="shared" si="123"/>
        <v>mobile games</v>
      </c>
      <c r="S1133" s="11">
        <f t="shared" si="124"/>
        <v>42332</v>
      </c>
      <c r="T1133" s="11">
        <f t="shared" si="125"/>
        <v>42362.699861111112</v>
      </c>
      <c r="U1133">
        <f t="shared" si="126"/>
        <v>2015</v>
      </c>
    </row>
    <row r="1134" spans="1:21"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20"/>
        <v>14.38</v>
      </c>
      <c r="P1134" s="6">
        <f t="shared" si="121"/>
        <v>110.61538461538461</v>
      </c>
      <c r="Q1134" t="str">
        <f t="shared" si="122"/>
        <v>games</v>
      </c>
      <c r="R1134" t="str">
        <f t="shared" si="123"/>
        <v>mobile games</v>
      </c>
      <c r="S1134" s="11">
        <f t="shared" si="124"/>
        <v>42705</v>
      </c>
      <c r="T1134" s="11">
        <f t="shared" si="125"/>
        <v>42735.907071759262</v>
      </c>
      <c r="U1134">
        <f t="shared" si="126"/>
        <v>2016</v>
      </c>
    </row>
    <row r="1135" spans="1:21"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20"/>
        <v>0.66666666666666674</v>
      </c>
      <c r="P1135" s="6">
        <f t="shared" si="121"/>
        <v>20</v>
      </c>
      <c r="Q1135" t="str">
        <f t="shared" si="122"/>
        <v>games</v>
      </c>
      <c r="R1135" t="str">
        <f t="shared" si="123"/>
        <v>mobile games</v>
      </c>
      <c r="S1135" s="11">
        <f t="shared" si="124"/>
        <v>41821</v>
      </c>
      <c r="T1135" s="11">
        <f t="shared" si="125"/>
        <v>41851.198854166665</v>
      </c>
      <c r="U1135">
        <f t="shared" si="126"/>
        <v>2014</v>
      </c>
    </row>
    <row r="1136" spans="1:21"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20"/>
        <v>4.0000000000000001E-3</v>
      </c>
      <c r="P1136" s="6">
        <f t="shared" si="121"/>
        <v>1</v>
      </c>
      <c r="Q1136" t="str">
        <f t="shared" si="122"/>
        <v>games</v>
      </c>
      <c r="R1136" t="str">
        <f t="shared" si="123"/>
        <v>mobile games</v>
      </c>
      <c r="S1136" s="11">
        <f t="shared" si="124"/>
        <v>41958</v>
      </c>
      <c r="T1136" s="11">
        <f t="shared" si="125"/>
        <v>41971.981249999997</v>
      </c>
      <c r="U1136">
        <f t="shared" si="126"/>
        <v>2014</v>
      </c>
    </row>
    <row r="1137" spans="1:21"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20"/>
        <v>5</v>
      </c>
      <c r="P1137" s="6">
        <f t="shared" si="121"/>
        <v>50</v>
      </c>
      <c r="Q1137" t="str">
        <f t="shared" si="122"/>
        <v>games</v>
      </c>
      <c r="R1137" t="str">
        <f t="shared" si="123"/>
        <v>mobile games</v>
      </c>
      <c r="S1137" s="11">
        <f t="shared" si="124"/>
        <v>42558</v>
      </c>
      <c r="T1137" s="11">
        <f t="shared" si="125"/>
        <v>42588.781180555547</v>
      </c>
      <c r="U1137">
        <f t="shared" si="126"/>
        <v>2016</v>
      </c>
    </row>
    <row r="1138" spans="1:21"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20"/>
        <v>6.4439140811455857</v>
      </c>
      <c r="P1138" s="6">
        <f t="shared" si="121"/>
        <v>45</v>
      </c>
      <c r="Q1138" t="str">
        <f t="shared" si="122"/>
        <v>games</v>
      </c>
      <c r="R1138" t="str">
        <f t="shared" si="123"/>
        <v>mobile games</v>
      </c>
      <c r="S1138" s="11">
        <f t="shared" si="124"/>
        <v>42327</v>
      </c>
      <c r="T1138" s="11">
        <f t="shared" si="125"/>
        <v>42357.463298611103</v>
      </c>
      <c r="U1138">
        <f t="shared" si="126"/>
        <v>2015</v>
      </c>
    </row>
    <row r="1139" spans="1:21"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20"/>
        <v>39.5</v>
      </c>
      <c r="P1139" s="6">
        <f t="shared" si="121"/>
        <v>253.2051282051282</v>
      </c>
      <c r="Q1139" t="str">
        <f t="shared" si="122"/>
        <v>games</v>
      </c>
      <c r="R1139" t="str">
        <f t="shared" si="123"/>
        <v>mobile games</v>
      </c>
      <c r="S1139" s="11">
        <f t="shared" si="124"/>
        <v>42453</v>
      </c>
      <c r="T1139" s="11">
        <f t="shared" si="125"/>
        <v>42483.611354166664</v>
      </c>
      <c r="U1139">
        <f t="shared" si="126"/>
        <v>2016</v>
      </c>
    </row>
    <row r="1140" spans="1:21"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20"/>
        <v>0.35714285714285715</v>
      </c>
      <c r="P1140" s="6">
        <f t="shared" si="121"/>
        <v>31.25</v>
      </c>
      <c r="Q1140" t="str">
        <f t="shared" si="122"/>
        <v>games</v>
      </c>
      <c r="R1140" t="str">
        <f t="shared" si="123"/>
        <v>mobile games</v>
      </c>
      <c r="S1140" s="11">
        <f t="shared" si="124"/>
        <v>42736</v>
      </c>
      <c r="T1140" s="11">
        <f t="shared" si="125"/>
        <v>42756.698275462964</v>
      </c>
      <c r="U1140">
        <f t="shared" si="126"/>
        <v>2017</v>
      </c>
    </row>
    <row r="1141" spans="1:21"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20"/>
        <v>6.25E-2</v>
      </c>
      <c r="P1141" s="6">
        <f t="shared" si="121"/>
        <v>5</v>
      </c>
      <c r="Q1141" t="str">
        <f t="shared" si="122"/>
        <v>games</v>
      </c>
      <c r="R1141" t="str">
        <f t="shared" si="123"/>
        <v>mobile games</v>
      </c>
      <c r="S1141" s="11">
        <f t="shared" si="124"/>
        <v>41975</v>
      </c>
      <c r="T1141" s="11">
        <f t="shared" si="125"/>
        <v>42005.139189814807</v>
      </c>
      <c r="U1141">
        <f t="shared" si="126"/>
        <v>2014</v>
      </c>
    </row>
    <row r="1142" spans="1:21"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20"/>
        <v>0</v>
      </c>
      <c r="P1142" s="6">
        <f t="shared" si="121"/>
        <v>0</v>
      </c>
      <c r="Q1142" t="str">
        <f t="shared" si="122"/>
        <v>games</v>
      </c>
      <c r="R1142" t="str">
        <f t="shared" si="123"/>
        <v>mobile games</v>
      </c>
      <c r="S1142" s="11">
        <f t="shared" si="124"/>
        <v>42192</v>
      </c>
      <c r="T1142" s="11">
        <f t="shared" si="125"/>
        <v>42222.253715277773</v>
      </c>
      <c r="U1142">
        <f t="shared" si="126"/>
        <v>2015</v>
      </c>
    </row>
    <row r="1143" spans="1:21"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20"/>
        <v>0</v>
      </c>
      <c r="P1143" s="6">
        <f t="shared" si="121"/>
        <v>0</v>
      </c>
      <c r="Q1143" t="str">
        <f t="shared" si="122"/>
        <v>games</v>
      </c>
      <c r="R1143" t="str">
        <f t="shared" si="123"/>
        <v>mobile games</v>
      </c>
      <c r="S1143" s="11">
        <f t="shared" si="124"/>
        <v>42164</v>
      </c>
      <c r="T1143" s="11">
        <f t="shared" si="125"/>
        <v>42194.491319444445</v>
      </c>
      <c r="U1143">
        <f t="shared" si="126"/>
        <v>2015</v>
      </c>
    </row>
    <row r="1144" spans="1:21"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20"/>
        <v>0</v>
      </c>
      <c r="P1144" s="6">
        <f t="shared" si="121"/>
        <v>0</v>
      </c>
      <c r="Q1144" t="str">
        <f t="shared" si="122"/>
        <v>games</v>
      </c>
      <c r="R1144" t="str">
        <f t="shared" si="123"/>
        <v>mobile games</v>
      </c>
      <c r="S1144" s="11">
        <f t="shared" si="124"/>
        <v>42021</v>
      </c>
      <c r="T1144" s="11">
        <f t="shared" si="125"/>
        <v>42051.797766203708</v>
      </c>
      <c r="U1144">
        <f t="shared" si="126"/>
        <v>2015</v>
      </c>
    </row>
    <row r="1145" spans="1:21"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20"/>
        <v>0.41333333333333333</v>
      </c>
      <c r="P1145" s="6">
        <f t="shared" si="121"/>
        <v>23.25</v>
      </c>
      <c r="Q1145" t="str">
        <f t="shared" si="122"/>
        <v>games</v>
      </c>
      <c r="R1145" t="str">
        <f t="shared" si="123"/>
        <v>mobile games</v>
      </c>
      <c r="S1145" s="11">
        <f t="shared" si="124"/>
        <v>42324</v>
      </c>
      <c r="T1145" s="11">
        <f t="shared" si="125"/>
        <v>42354.985254629624</v>
      </c>
      <c r="U1145">
        <f t="shared" si="126"/>
        <v>2015</v>
      </c>
    </row>
    <row r="1146" spans="1:21"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20"/>
        <v>0</v>
      </c>
      <c r="P1146" s="6">
        <f t="shared" si="121"/>
        <v>0</v>
      </c>
      <c r="Q1146" t="str">
        <f t="shared" si="122"/>
        <v>food</v>
      </c>
      <c r="R1146" t="str">
        <f t="shared" si="123"/>
        <v>food trucks</v>
      </c>
      <c r="S1146" s="11">
        <f t="shared" si="124"/>
        <v>42092</v>
      </c>
      <c r="T1146" s="11">
        <f t="shared" si="125"/>
        <v>42122.973611111105</v>
      </c>
      <c r="U1146">
        <f t="shared" si="126"/>
        <v>2015</v>
      </c>
    </row>
    <row r="1147" spans="1:21"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20"/>
        <v>0.125</v>
      </c>
      <c r="P1147" s="6">
        <f t="shared" si="121"/>
        <v>100</v>
      </c>
      <c r="Q1147" t="str">
        <f t="shared" si="122"/>
        <v>food</v>
      </c>
      <c r="R1147" t="str">
        <f t="shared" si="123"/>
        <v>food trucks</v>
      </c>
      <c r="S1147" s="11">
        <f t="shared" si="124"/>
        <v>41854</v>
      </c>
      <c r="T1147" s="11">
        <f t="shared" si="125"/>
        <v>41914.539259259262</v>
      </c>
      <c r="U1147">
        <f t="shared" si="126"/>
        <v>2014</v>
      </c>
    </row>
    <row r="1148" spans="1:21"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20"/>
        <v>8.8333333333333339</v>
      </c>
      <c r="P1148" s="6">
        <f t="shared" si="121"/>
        <v>44.166666666666664</v>
      </c>
      <c r="Q1148" t="str">
        <f t="shared" si="122"/>
        <v>food</v>
      </c>
      <c r="R1148" t="str">
        <f t="shared" si="123"/>
        <v>food trucks</v>
      </c>
      <c r="S1148" s="11">
        <f t="shared" si="124"/>
        <v>41723</v>
      </c>
      <c r="T1148" s="11">
        <f t="shared" si="125"/>
        <v>41761.745057870365</v>
      </c>
      <c r="U1148">
        <f t="shared" si="126"/>
        <v>2014</v>
      </c>
    </row>
    <row r="1149" spans="1:21"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20"/>
        <v>0</v>
      </c>
      <c r="P1149" s="6">
        <f t="shared" si="121"/>
        <v>0</v>
      </c>
      <c r="Q1149" t="str">
        <f t="shared" si="122"/>
        <v>food</v>
      </c>
      <c r="R1149" t="str">
        <f t="shared" si="123"/>
        <v>food trucks</v>
      </c>
      <c r="S1149" s="11">
        <f t="shared" si="124"/>
        <v>41871</v>
      </c>
      <c r="T1149" s="11">
        <f t="shared" si="125"/>
        <v>41931.763692129629</v>
      </c>
      <c r="U1149">
        <f t="shared" si="126"/>
        <v>2014</v>
      </c>
    </row>
    <row r="1150" spans="1:21"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20"/>
        <v>0.48666666666666669</v>
      </c>
      <c r="P1150" s="6">
        <f t="shared" si="121"/>
        <v>24.333333333333332</v>
      </c>
      <c r="Q1150" t="str">
        <f t="shared" si="122"/>
        <v>food</v>
      </c>
      <c r="R1150" t="str">
        <f t="shared" si="123"/>
        <v>food trucks</v>
      </c>
      <c r="S1150" s="11">
        <f t="shared" si="124"/>
        <v>42674</v>
      </c>
      <c r="T1150" s="11">
        <f t="shared" si="125"/>
        <v>42705.00440972222</v>
      </c>
      <c r="U1150">
        <f t="shared" si="126"/>
        <v>2016</v>
      </c>
    </row>
    <row r="1151" spans="1:21"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20"/>
        <v>0.15</v>
      </c>
      <c r="P1151" s="6">
        <f t="shared" si="121"/>
        <v>37.5</v>
      </c>
      <c r="Q1151" t="str">
        <f t="shared" si="122"/>
        <v>food</v>
      </c>
      <c r="R1151" t="str">
        <f t="shared" si="123"/>
        <v>food trucks</v>
      </c>
      <c r="S1151" s="11">
        <f t="shared" si="124"/>
        <v>42507</v>
      </c>
      <c r="T1151" s="11">
        <f t="shared" si="125"/>
        <v>42537.501921296294</v>
      </c>
      <c r="U1151">
        <f t="shared" si="126"/>
        <v>2016</v>
      </c>
    </row>
    <row r="1152" spans="1:21"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20"/>
        <v>10.08</v>
      </c>
      <c r="P1152" s="6">
        <f t="shared" si="121"/>
        <v>42</v>
      </c>
      <c r="Q1152" t="str">
        <f t="shared" si="122"/>
        <v>food</v>
      </c>
      <c r="R1152" t="str">
        <f t="shared" si="123"/>
        <v>food trucks</v>
      </c>
      <c r="S1152" s="11">
        <f t="shared" si="124"/>
        <v>42317</v>
      </c>
      <c r="T1152" s="11">
        <f t="shared" si="125"/>
        <v>42377.74623842592</v>
      </c>
      <c r="U1152">
        <f t="shared" si="126"/>
        <v>2015</v>
      </c>
    </row>
    <row r="1153" spans="1:21"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20"/>
        <v>0</v>
      </c>
      <c r="P1153" s="6">
        <f t="shared" si="121"/>
        <v>0</v>
      </c>
      <c r="Q1153" t="str">
        <f t="shared" si="122"/>
        <v>food</v>
      </c>
      <c r="R1153" t="str">
        <f t="shared" si="123"/>
        <v>food trucks</v>
      </c>
      <c r="S1153" s="11">
        <f t="shared" si="124"/>
        <v>42223</v>
      </c>
      <c r="T1153" s="11">
        <f t="shared" si="125"/>
        <v>42253.894247685181</v>
      </c>
      <c r="U1153">
        <f t="shared" si="126"/>
        <v>2015</v>
      </c>
    </row>
    <row r="1154" spans="1:21"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20"/>
        <v>5.6937500000000005</v>
      </c>
      <c r="P1154" s="6">
        <f t="shared" si="121"/>
        <v>60.733333333333334</v>
      </c>
      <c r="Q1154" t="str">
        <f t="shared" si="122"/>
        <v>food</v>
      </c>
      <c r="R1154" t="str">
        <f t="shared" si="123"/>
        <v>food trucks</v>
      </c>
      <c r="S1154" s="11">
        <f t="shared" si="124"/>
        <v>42109</v>
      </c>
      <c r="T1154" s="11">
        <f t="shared" si="125"/>
        <v>42139.501296296294</v>
      </c>
      <c r="U1154">
        <f t="shared" si="126"/>
        <v>2015</v>
      </c>
    </row>
    <row r="1155" spans="1:21"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27">E1155/D1155*100</f>
        <v>0.625</v>
      </c>
      <c r="P1155" s="6">
        <f t="shared" ref="P1155:P1218" si="128">IF(E1155=0,0,E1155/L1155)</f>
        <v>50</v>
      </c>
      <c r="Q1155" t="str">
        <f t="shared" ref="Q1155:Q1218" si="129">LEFT(N1155,LEN(N1155)-(LEN(N1155)-SEARCH("/",N1155))-1)</f>
        <v>food</v>
      </c>
      <c r="R1155" t="str">
        <f t="shared" ref="R1155:R1218" si="130">RIGHT(N1155,(LEN(N1155)-SEARCH("/",N1155)))</f>
        <v>food trucks</v>
      </c>
      <c r="S1155" s="11">
        <f t="shared" ref="S1155:S1218" si="131">VALUE(TEXT(CONCATENATE(YEAR(((J1155/60)/60/24)+DATE(1970,1,1)+(-5/24)),"/",MONTH(((J1155/60)/60/24)+DATE(1970,1,1)+(-5/24)),"/",DAY(((J1155/60)/60/24)+DATE(1970,1,1)+(-5/24))),"YYYY/MM/DD"))</f>
        <v>42143</v>
      </c>
      <c r="T1155" s="11">
        <f t="shared" ref="T1155:T1218" si="132">((I1155/60)/60/24)+DATE(1970,1,1)+(-5/24)</f>
        <v>42173.505844907406</v>
      </c>
      <c r="U1155">
        <f t="shared" ref="U1155:U1218" si="133">YEAR(((J1155/60)/60/24)+DATE(1970,1,1)+(-5/24))</f>
        <v>2015</v>
      </c>
    </row>
    <row r="1156" spans="1:21"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27"/>
        <v>6.5</v>
      </c>
      <c r="P1156" s="6">
        <f t="shared" si="128"/>
        <v>108.33333333333333</v>
      </c>
      <c r="Q1156" t="str">
        <f t="shared" si="129"/>
        <v>food</v>
      </c>
      <c r="R1156" t="str">
        <f t="shared" si="130"/>
        <v>food trucks</v>
      </c>
      <c r="S1156" s="11">
        <f t="shared" si="131"/>
        <v>42222</v>
      </c>
      <c r="T1156" s="11">
        <f t="shared" si="132"/>
        <v>42252.900532407402</v>
      </c>
      <c r="U1156">
        <f t="shared" si="133"/>
        <v>2015</v>
      </c>
    </row>
    <row r="1157" spans="1:21"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27"/>
        <v>0.752</v>
      </c>
      <c r="P1157" s="6">
        <f t="shared" si="128"/>
        <v>23.5</v>
      </c>
      <c r="Q1157" t="str">
        <f t="shared" si="129"/>
        <v>food</v>
      </c>
      <c r="R1157" t="str">
        <f t="shared" si="130"/>
        <v>food trucks</v>
      </c>
      <c r="S1157" s="11">
        <f t="shared" si="131"/>
        <v>41835</v>
      </c>
      <c r="T1157" s="11">
        <f t="shared" si="132"/>
        <v>41865.555648148147</v>
      </c>
      <c r="U1157">
        <f t="shared" si="133"/>
        <v>2014</v>
      </c>
    </row>
    <row r="1158" spans="1:21"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27"/>
        <v>0</v>
      </c>
      <c r="P1158" s="6">
        <f t="shared" si="128"/>
        <v>0</v>
      </c>
      <c r="Q1158" t="str">
        <f t="shared" si="129"/>
        <v>food</v>
      </c>
      <c r="R1158" t="str">
        <f t="shared" si="130"/>
        <v>food trucks</v>
      </c>
      <c r="S1158" s="11">
        <f t="shared" si="131"/>
        <v>42028</v>
      </c>
      <c r="T1158" s="11">
        <f t="shared" si="132"/>
        <v>42058.862986111104</v>
      </c>
      <c r="U1158">
        <f t="shared" si="133"/>
        <v>2015</v>
      </c>
    </row>
    <row r="1159" spans="1:21"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27"/>
        <v>1.51</v>
      </c>
      <c r="P1159" s="6">
        <f t="shared" si="128"/>
        <v>50.333333333333336</v>
      </c>
      <c r="Q1159" t="str">
        <f t="shared" si="129"/>
        <v>food</v>
      </c>
      <c r="R1159" t="str">
        <f t="shared" si="130"/>
        <v>food trucks</v>
      </c>
      <c r="S1159" s="11">
        <f t="shared" si="131"/>
        <v>41918</v>
      </c>
      <c r="T1159" s="11">
        <f t="shared" si="132"/>
        <v>41978.461574074077</v>
      </c>
      <c r="U1159">
        <f t="shared" si="133"/>
        <v>2014</v>
      </c>
    </row>
    <row r="1160" spans="1:21"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27"/>
        <v>0.46666666666666673</v>
      </c>
      <c r="P1160" s="6">
        <f t="shared" si="128"/>
        <v>11.666666666666666</v>
      </c>
      <c r="Q1160" t="str">
        <f t="shared" si="129"/>
        <v>food</v>
      </c>
      <c r="R1160" t="str">
        <f t="shared" si="130"/>
        <v>food trucks</v>
      </c>
      <c r="S1160" s="11">
        <f t="shared" si="131"/>
        <v>41951</v>
      </c>
      <c r="T1160" s="11">
        <f t="shared" si="132"/>
        <v>41981.883425925924</v>
      </c>
      <c r="U1160">
        <f t="shared" si="133"/>
        <v>2014</v>
      </c>
    </row>
    <row r="1161" spans="1:21"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27"/>
        <v>0</v>
      </c>
      <c r="P1161" s="6">
        <f t="shared" si="128"/>
        <v>0</v>
      </c>
      <c r="Q1161" t="str">
        <f t="shared" si="129"/>
        <v>food</v>
      </c>
      <c r="R1161" t="str">
        <f t="shared" si="130"/>
        <v>food trucks</v>
      </c>
      <c r="S1161" s="11">
        <f t="shared" si="131"/>
        <v>42154</v>
      </c>
      <c r="T1161" s="11">
        <f t="shared" si="132"/>
        <v>42185.447916666664</v>
      </c>
      <c r="U1161">
        <f t="shared" si="133"/>
        <v>2015</v>
      </c>
    </row>
    <row r="1162" spans="1:21"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27"/>
        <v>3.85</v>
      </c>
      <c r="P1162" s="6">
        <f t="shared" si="128"/>
        <v>60.789473684210527</v>
      </c>
      <c r="Q1162" t="str">
        <f t="shared" si="129"/>
        <v>food</v>
      </c>
      <c r="R1162" t="str">
        <f t="shared" si="130"/>
        <v>food trucks</v>
      </c>
      <c r="S1162" s="11">
        <f t="shared" si="131"/>
        <v>42060</v>
      </c>
      <c r="T1162" s="11">
        <f t="shared" si="132"/>
        <v>42090.90493055556</v>
      </c>
      <c r="U1162">
        <f t="shared" si="133"/>
        <v>2015</v>
      </c>
    </row>
    <row r="1163" spans="1:21"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27"/>
        <v>0</v>
      </c>
      <c r="P1163" s="6">
        <f t="shared" si="128"/>
        <v>0</v>
      </c>
      <c r="Q1163" t="str">
        <f t="shared" si="129"/>
        <v>food</v>
      </c>
      <c r="R1163" t="str">
        <f t="shared" si="130"/>
        <v>food trucks</v>
      </c>
      <c r="S1163" s="11">
        <f t="shared" si="131"/>
        <v>42122</v>
      </c>
      <c r="T1163" s="11">
        <f t="shared" si="132"/>
        <v>42143.421168981477</v>
      </c>
      <c r="U1163">
        <f t="shared" si="133"/>
        <v>2015</v>
      </c>
    </row>
    <row r="1164" spans="1:21"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27"/>
        <v>5.8333333333333341E-2</v>
      </c>
      <c r="P1164" s="6">
        <f t="shared" si="128"/>
        <v>17.5</v>
      </c>
      <c r="Q1164" t="str">
        <f t="shared" si="129"/>
        <v>food</v>
      </c>
      <c r="R1164" t="str">
        <f t="shared" si="130"/>
        <v>food trucks</v>
      </c>
      <c r="S1164" s="11">
        <f t="shared" si="131"/>
        <v>41876</v>
      </c>
      <c r="T1164" s="11">
        <f t="shared" si="132"/>
        <v>41907.475277777776</v>
      </c>
      <c r="U1164">
        <f t="shared" si="133"/>
        <v>2014</v>
      </c>
    </row>
    <row r="1165" spans="1:21"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27"/>
        <v>0</v>
      </c>
      <c r="P1165" s="6">
        <f t="shared" si="128"/>
        <v>0</v>
      </c>
      <c r="Q1165" t="str">
        <f t="shared" si="129"/>
        <v>food</v>
      </c>
      <c r="R1165" t="str">
        <f t="shared" si="130"/>
        <v>food trucks</v>
      </c>
      <c r="S1165" s="11">
        <f t="shared" si="131"/>
        <v>41830</v>
      </c>
      <c r="T1165" s="11">
        <f t="shared" si="132"/>
        <v>41860.515277777777</v>
      </c>
      <c r="U1165">
        <f t="shared" si="133"/>
        <v>2014</v>
      </c>
    </row>
    <row r="1166" spans="1:21"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27"/>
        <v>0</v>
      </c>
      <c r="P1166" s="6">
        <f t="shared" si="128"/>
        <v>0</v>
      </c>
      <c r="Q1166" t="str">
        <f t="shared" si="129"/>
        <v>food</v>
      </c>
      <c r="R1166" t="str">
        <f t="shared" si="130"/>
        <v>food trucks</v>
      </c>
      <c r="S1166" s="11">
        <f t="shared" si="131"/>
        <v>42509</v>
      </c>
      <c r="T1166" s="11">
        <f t="shared" si="132"/>
        <v>42539.51599537037</v>
      </c>
      <c r="U1166">
        <f t="shared" si="133"/>
        <v>2016</v>
      </c>
    </row>
    <row r="1167" spans="1:21"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27"/>
        <v>20.705000000000002</v>
      </c>
      <c r="P1167" s="6">
        <f t="shared" si="128"/>
        <v>82.82</v>
      </c>
      <c r="Q1167" t="str">
        <f t="shared" si="129"/>
        <v>food</v>
      </c>
      <c r="R1167" t="str">
        <f t="shared" si="130"/>
        <v>food trucks</v>
      </c>
      <c r="S1167" s="11">
        <f t="shared" si="131"/>
        <v>41792</v>
      </c>
      <c r="T1167" s="11">
        <f t="shared" si="132"/>
        <v>41826.006134259253</v>
      </c>
      <c r="U1167">
        <f t="shared" si="133"/>
        <v>2014</v>
      </c>
    </row>
    <row r="1168" spans="1:21"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27"/>
        <v>19.139999999999997</v>
      </c>
      <c r="P1168" s="6">
        <f t="shared" si="128"/>
        <v>358.875</v>
      </c>
      <c r="Q1168" t="str">
        <f t="shared" si="129"/>
        <v>food</v>
      </c>
      <c r="R1168" t="str">
        <f t="shared" si="130"/>
        <v>food trucks</v>
      </c>
      <c r="S1168" s="11">
        <f t="shared" si="131"/>
        <v>42150</v>
      </c>
      <c r="T1168" s="11">
        <f t="shared" si="132"/>
        <v>42180.958333333336</v>
      </c>
      <c r="U1168">
        <f t="shared" si="133"/>
        <v>2015</v>
      </c>
    </row>
    <row r="1169" spans="1:21"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27"/>
        <v>1.6316666666666666</v>
      </c>
      <c r="P1169" s="6">
        <f t="shared" si="128"/>
        <v>61.1875</v>
      </c>
      <c r="Q1169" t="str">
        <f t="shared" si="129"/>
        <v>food</v>
      </c>
      <c r="R1169" t="str">
        <f t="shared" si="130"/>
        <v>food trucks</v>
      </c>
      <c r="S1169" s="11">
        <f t="shared" si="131"/>
        <v>41863</v>
      </c>
      <c r="T1169" s="11">
        <f t="shared" si="132"/>
        <v>41894.526562499996</v>
      </c>
      <c r="U1169">
        <f t="shared" si="133"/>
        <v>2014</v>
      </c>
    </row>
    <row r="1170" spans="1:21"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27"/>
        <v>5.6666666666666661</v>
      </c>
      <c r="P1170" s="6">
        <f t="shared" si="128"/>
        <v>340</v>
      </c>
      <c r="Q1170" t="str">
        <f t="shared" si="129"/>
        <v>food</v>
      </c>
      <c r="R1170" t="str">
        <f t="shared" si="130"/>
        <v>food trucks</v>
      </c>
      <c r="S1170" s="11">
        <f t="shared" si="131"/>
        <v>42604</v>
      </c>
      <c r="T1170" s="11">
        <f t="shared" si="132"/>
        <v>42634.845659722218</v>
      </c>
      <c r="U1170">
        <f t="shared" si="133"/>
        <v>2016</v>
      </c>
    </row>
    <row r="1171" spans="1:21"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27"/>
        <v>0.16999999999999998</v>
      </c>
      <c r="P1171" s="6">
        <f t="shared" si="128"/>
        <v>5.666666666666667</v>
      </c>
      <c r="Q1171" t="str">
        <f t="shared" si="129"/>
        <v>food</v>
      </c>
      <c r="R1171" t="str">
        <f t="shared" si="130"/>
        <v>food trucks</v>
      </c>
      <c r="S1171" s="11">
        <f t="shared" si="131"/>
        <v>42027</v>
      </c>
      <c r="T1171" s="11">
        <f t="shared" si="132"/>
        <v>42057.145405092589</v>
      </c>
      <c r="U1171">
        <f t="shared" si="133"/>
        <v>2015</v>
      </c>
    </row>
    <row r="1172" spans="1:21"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27"/>
        <v>0.4</v>
      </c>
      <c r="P1172" s="6">
        <f t="shared" si="128"/>
        <v>50</v>
      </c>
      <c r="Q1172" t="str">
        <f t="shared" si="129"/>
        <v>food</v>
      </c>
      <c r="R1172" t="str">
        <f t="shared" si="130"/>
        <v>food trucks</v>
      </c>
      <c r="S1172" s="11">
        <f t="shared" si="131"/>
        <v>42124</v>
      </c>
      <c r="T1172" s="11">
        <f t="shared" si="132"/>
        <v>42154.684849537036</v>
      </c>
      <c r="U1172">
        <f t="shared" si="133"/>
        <v>2015</v>
      </c>
    </row>
    <row r="1173" spans="1:21"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27"/>
        <v>0.1</v>
      </c>
      <c r="P1173" s="6">
        <f t="shared" si="128"/>
        <v>25</v>
      </c>
      <c r="Q1173" t="str">
        <f t="shared" si="129"/>
        <v>food</v>
      </c>
      <c r="R1173" t="str">
        <f t="shared" si="130"/>
        <v>food trucks</v>
      </c>
      <c r="S1173" s="11">
        <f t="shared" si="131"/>
        <v>41938</v>
      </c>
      <c r="T1173" s="11">
        <f t="shared" si="132"/>
        <v>41956.638043981475</v>
      </c>
      <c r="U1173">
        <f t="shared" si="133"/>
        <v>2014</v>
      </c>
    </row>
    <row r="1174" spans="1:21"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27"/>
        <v>0</v>
      </c>
      <c r="P1174" s="6">
        <f t="shared" si="128"/>
        <v>0</v>
      </c>
      <c r="Q1174" t="str">
        <f t="shared" si="129"/>
        <v>food</v>
      </c>
      <c r="R1174" t="str">
        <f t="shared" si="130"/>
        <v>food trucks</v>
      </c>
      <c r="S1174" s="11">
        <f t="shared" si="131"/>
        <v>41841</v>
      </c>
      <c r="T1174" s="11">
        <f t="shared" si="132"/>
        <v>41871.473981481482</v>
      </c>
      <c r="U1174">
        <f t="shared" si="133"/>
        <v>2014</v>
      </c>
    </row>
    <row r="1175" spans="1:21"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27"/>
        <v>2.4E-2</v>
      </c>
      <c r="P1175" s="6">
        <f t="shared" si="128"/>
        <v>30</v>
      </c>
      <c r="Q1175" t="str">
        <f t="shared" si="129"/>
        <v>food</v>
      </c>
      <c r="R1175" t="str">
        <f t="shared" si="130"/>
        <v>food trucks</v>
      </c>
      <c r="S1175" s="11">
        <f t="shared" si="131"/>
        <v>42183</v>
      </c>
      <c r="T1175" s="11">
        <f t="shared" si="132"/>
        <v>42218.97751157407</v>
      </c>
      <c r="U1175">
        <f t="shared" si="133"/>
        <v>2015</v>
      </c>
    </row>
    <row r="1176" spans="1:21"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27"/>
        <v>5.9066666666666672</v>
      </c>
      <c r="P1176" s="6">
        <f t="shared" si="128"/>
        <v>46.631578947368418</v>
      </c>
      <c r="Q1176" t="str">
        <f t="shared" si="129"/>
        <v>food</v>
      </c>
      <c r="R1176" t="str">
        <f t="shared" si="130"/>
        <v>food trucks</v>
      </c>
      <c r="S1176" s="11">
        <f t="shared" si="131"/>
        <v>42468</v>
      </c>
      <c r="T1176" s="11">
        <f t="shared" si="132"/>
        <v>42498.633414351854</v>
      </c>
      <c r="U1176">
        <f t="shared" si="133"/>
        <v>2016</v>
      </c>
    </row>
    <row r="1177" spans="1:21"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27"/>
        <v>2.9250000000000003</v>
      </c>
      <c r="P1177" s="6">
        <f t="shared" si="128"/>
        <v>65</v>
      </c>
      <c r="Q1177" t="str">
        <f t="shared" si="129"/>
        <v>food</v>
      </c>
      <c r="R1177" t="str">
        <f t="shared" si="130"/>
        <v>food trucks</v>
      </c>
      <c r="S1177" s="11">
        <f t="shared" si="131"/>
        <v>42170</v>
      </c>
      <c r="T1177" s="11">
        <f t="shared" si="132"/>
        <v>42200.520127314812</v>
      </c>
      <c r="U1177">
        <f t="shared" si="133"/>
        <v>2015</v>
      </c>
    </row>
    <row r="1178" spans="1:21"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27"/>
        <v>5.7142857142857143E-3</v>
      </c>
      <c r="P1178" s="6">
        <f t="shared" si="128"/>
        <v>10</v>
      </c>
      <c r="Q1178" t="str">
        <f t="shared" si="129"/>
        <v>food</v>
      </c>
      <c r="R1178" t="str">
        <f t="shared" si="130"/>
        <v>food trucks</v>
      </c>
      <c r="S1178" s="11">
        <f t="shared" si="131"/>
        <v>42745</v>
      </c>
      <c r="T1178" s="11">
        <f t="shared" si="132"/>
        <v>42800.333333333336</v>
      </c>
      <c r="U1178">
        <f t="shared" si="133"/>
        <v>2017</v>
      </c>
    </row>
    <row r="1179" spans="1:21"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27"/>
        <v>0</v>
      </c>
      <c r="P1179" s="6">
        <f t="shared" si="128"/>
        <v>0</v>
      </c>
      <c r="Q1179" t="str">
        <f t="shared" si="129"/>
        <v>food</v>
      </c>
      <c r="R1179" t="str">
        <f t="shared" si="130"/>
        <v>food trucks</v>
      </c>
      <c r="S1179" s="11">
        <f t="shared" si="131"/>
        <v>41897</v>
      </c>
      <c r="T1179" s="11">
        <f t="shared" si="132"/>
        <v>41927.452499999999</v>
      </c>
      <c r="U1179">
        <f t="shared" si="133"/>
        <v>2014</v>
      </c>
    </row>
    <row r="1180" spans="1:21"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27"/>
        <v>6.6666666666666671E-3</v>
      </c>
      <c r="P1180" s="6">
        <f t="shared" si="128"/>
        <v>5</v>
      </c>
      <c r="Q1180" t="str">
        <f t="shared" si="129"/>
        <v>food</v>
      </c>
      <c r="R1180" t="str">
        <f t="shared" si="130"/>
        <v>food trucks</v>
      </c>
      <c r="S1180" s="11">
        <f t="shared" si="131"/>
        <v>41837</v>
      </c>
      <c r="T1180" s="11">
        <f t="shared" si="132"/>
        <v>41867.69736111111</v>
      </c>
      <c r="U1180">
        <f t="shared" si="133"/>
        <v>2014</v>
      </c>
    </row>
    <row r="1181" spans="1:21"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27"/>
        <v>5.3333333333333339</v>
      </c>
      <c r="P1181" s="6">
        <f t="shared" si="128"/>
        <v>640</v>
      </c>
      <c r="Q1181" t="str">
        <f t="shared" si="129"/>
        <v>food</v>
      </c>
      <c r="R1181" t="str">
        <f t="shared" si="130"/>
        <v>food trucks</v>
      </c>
      <c r="S1181" s="11">
        <f t="shared" si="131"/>
        <v>42275</v>
      </c>
      <c r="T1181" s="11">
        <f t="shared" si="132"/>
        <v>42305.511886574073</v>
      </c>
      <c r="U1181">
        <f t="shared" si="133"/>
        <v>2015</v>
      </c>
    </row>
    <row r="1182" spans="1:21"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27"/>
        <v>11.75</v>
      </c>
      <c r="P1182" s="6">
        <f t="shared" si="128"/>
        <v>69.117647058823536</v>
      </c>
      <c r="Q1182" t="str">
        <f t="shared" si="129"/>
        <v>food</v>
      </c>
      <c r="R1182" t="str">
        <f t="shared" si="130"/>
        <v>food trucks</v>
      </c>
      <c r="S1182" s="11">
        <f t="shared" si="131"/>
        <v>41781</v>
      </c>
      <c r="T1182" s="11">
        <f t="shared" si="132"/>
        <v>41818.598541666666</v>
      </c>
      <c r="U1182">
        <f t="shared" si="133"/>
        <v>2014</v>
      </c>
    </row>
    <row r="1183" spans="1:21"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27"/>
        <v>8.0000000000000002E-3</v>
      </c>
      <c r="P1183" s="6">
        <f t="shared" si="128"/>
        <v>1.3333333333333333</v>
      </c>
      <c r="Q1183" t="str">
        <f t="shared" si="129"/>
        <v>food</v>
      </c>
      <c r="R1183" t="str">
        <f t="shared" si="130"/>
        <v>food trucks</v>
      </c>
      <c r="S1183" s="11">
        <f t="shared" si="131"/>
        <v>42034</v>
      </c>
      <c r="T1183" s="11">
        <f t="shared" si="132"/>
        <v>42064.131030092591</v>
      </c>
      <c r="U1183">
        <f t="shared" si="133"/>
        <v>2015</v>
      </c>
    </row>
    <row r="1184" spans="1:21"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27"/>
        <v>4.2</v>
      </c>
      <c r="P1184" s="6">
        <f t="shared" si="128"/>
        <v>10.5</v>
      </c>
      <c r="Q1184" t="str">
        <f t="shared" si="129"/>
        <v>food</v>
      </c>
      <c r="R1184" t="str">
        <f t="shared" si="130"/>
        <v>food trucks</v>
      </c>
      <c r="S1184" s="11">
        <f t="shared" si="131"/>
        <v>42728</v>
      </c>
      <c r="T1184" s="11">
        <f t="shared" si="132"/>
        <v>42747.487499999996</v>
      </c>
      <c r="U1184">
        <f t="shared" si="133"/>
        <v>2016</v>
      </c>
    </row>
    <row r="1185" spans="1:21"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27"/>
        <v>4</v>
      </c>
      <c r="P1185" s="6">
        <f t="shared" si="128"/>
        <v>33.333333333333336</v>
      </c>
      <c r="Q1185" t="str">
        <f t="shared" si="129"/>
        <v>food</v>
      </c>
      <c r="R1185" t="str">
        <f t="shared" si="130"/>
        <v>food trucks</v>
      </c>
      <c r="S1185" s="11">
        <f t="shared" si="131"/>
        <v>42656</v>
      </c>
      <c r="T1185" s="11">
        <f t="shared" si="132"/>
        <v>42675.957638888889</v>
      </c>
      <c r="U1185">
        <f t="shared" si="133"/>
        <v>2016</v>
      </c>
    </row>
    <row r="1186" spans="1:21"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27"/>
        <v>104.93636363636362</v>
      </c>
      <c r="P1186" s="6">
        <f t="shared" si="128"/>
        <v>61.562666666666665</v>
      </c>
      <c r="Q1186" t="str">
        <f t="shared" si="129"/>
        <v>photography</v>
      </c>
      <c r="R1186" t="str">
        <f t="shared" si="130"/>
        <v>photobooks</v>
      </c>
      <c r="S1186" s="11">
        <f t="shared" si="131"/>
        <v>42741</v>
      </c>
      <c r="T1186" s="11">
        <f t="shared" si="132"/>
        <v>42772.391331018516</v>
      </c>
      <c r="U1186">
        <f t="shared" si="133"/>
        <v>2017</v>
      </c>
    </row>
    <row r="1187" spans="1:21"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27"/>
        <v>105.44</v>
      </c>
      <c r="P1187" s="6">
        <f t="shared" si="128"/>
        <v>118.73873873873873</v>
      </c>
      <c r="Q1187" t="str">
        <f t="shared" si="129"/>
        <v>photography</v>
      </c>
      <c r="R1187" t="str">
        <f t="shared" si="130"/>
        <v>photobooks</v>
      </c>
      <c r="S1187" s="11">
        <f t="shared" si="131"/>
        <v>42130</v>
      </c>
      <c r="T1187" s="11">
        <f t="shared" si="132"/>
        <v>42162.958333333336</v>
      </c>
      <c r="U1187">
        <f t="shared" si="133"/>
        <v>2015</v>
      </c>
    </row>
    <row r="1188" spans="1:21"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27"/>
        <v>106.73333333333332</v>
      </c>
      <c r="P1188" s="6">
        <f t="shared" si="128"/>
        <v>65.081300813008127</v>
      </c>
      <c r="Q1188" t="str">
        <f t="shared" si="129"/>
        <v>photography</v>
      </c>
      <c r="R1188" t="str">
        <f t="shared" si="130"/>
        <v>photobooks</v>
      </c>
      <c r="S1188" s="11">
        <f t="shared" si="131"/>
        <v>42123</v>
      </c>
      <c r="T1188" s="11">
        <f t="shared" si="132"/>
        <v>42156.737499999996</v>
      </c>
      <c r="U1188">
        <f t="shared" si="133"/>
        <v>2015</v>
      </c>
    </row>
    <row r="1189" spans="1:21"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27"/>
        <v>104.12571428571428</v>
      </c>
      <c r="P1189" s="6">
        <f t="shared" si="128"/>
        <v>130.15714285714284</v>
      </c>
      <c r="Q1189" t="str">
        <f t="shared" si="129"/>
        <v>photography</v>
      </c>
      <c r="R1189" t="str">
        <f t="shared" si="130"/>
        <v>photobooks</v>
      </c>
      <c r="S1189" s="11">
        <f t="shared" si="131"/>
        <v>42109</v>
      </c>
      <c r="T1189" s="11">
        <f t="shared" si="132"/>
        <v>42141.541666666664</v>
      </c>
      <c r="U1189">
        <f t="shared" si="133"/>
        <v>2015</v>
      </c>
    </row>
    <row r="1190" spans="1:21"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27"/>
        <v>160.54999999999998</v>
      </c>
      <c r="P1190" s="6">
        <f t="shared" si="128"/>
        <v>37.776470588235291</v>
      </c>
      <c r="Q1190" t="str">
        <f t="shared" si="129"/>
        <v>photography</v>
      </c>
      <c r="R1190" t="str">
        <f t="shared" si="130"/>
        <v>photobooks</v>
      </c>
      <c r="S1190" s="11">
        <f t="shared" si="131"/>
        <v>42711</v>
      </c>
      <c r="T1190" s="11">
        <f t="shared" si="132"/>
        <v>42732.492361111108</v>
      </c>
      <c r="U1190">
        <f t="shared" si="133"/>
        <v>2016</v>
      </c>
    </row>
    <row r="1191" spans="1:21"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27"/>
        <v>107.77777777777777</v>
      </c>
      <c r="P1191" s="6">
        <f t="shared" si="128"/>
        <v>112.79069767441861</v>
      </c>
      <c r="Q1191" t="str">
        <f t="shared" si="129"/>
        <v>photography</v>
      </c>
      <c r="R1191" t="str">
        <f t="shared" si="130"/>
        <v>photobooks</v>
      </c>
      <c r="S1191" s="11">
        <f t="shared" si="131"/>
        <v>42529</v>
      </c>
      <c r="T1191" s="11">
        <f t="shared" si="132"/>
        <v>42550.770775462959</v>
      </c>
      <c r="U1191">
        <f t="shared" si="133"/>
        <v>2016</v>
      </c>
    </row>
    <row r="1192" spans="1:21"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27"/>
        <v>135</v>
      </c>
      <c r="P1192" s="6">
        <f t="shared" si="128"/>
        <v>51.92307692307692</v>
      </c>
      <c r="Q1192" t="str">
        <f t="shared" si="129"/>
        <v>photography</v>
      </c>
      <c r="R1192" t="str">
        <f t="shared" si="130"/>
        <v>photobooks</v>
      </c>
      <c r="S1192" s="11">
        <f t="shared" si="131"/>
        <v>41852</v>
      </c>
      <c r="T1192" s="11">
        <f t="shared" si="132"/>
        <v>41882.457465277774</v>
      </c>
      <c r="U1192">
        <f t="shared" si="133"/>
        <v>2014</v>
      </c>
    </row>
    <row r="1193" spans="1:21"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27"/>
        <v>109.07407407407408</v>
      </c>
      <c r="P1193" s="6">
        <f t="shared" si="128"/>
        <v>89.242424242424249</v>
      </c>
      <c r="Q1193" t="str">
        <f t="shared" si="129"/>
        <v>photography</v>
      </c>
      <c r="R1193" t="str">
        <f t="shared" si="130"/>
        <v>photobooks</v>
      </c>
      <c r="S1193" s="11">
        <f t="shared" si="131"/>
        <v>42419</v>
      </c>
      <c r="T1193" s="11">
        <f t="shared" si="132"/>
        <v>42449.353703703695</v>
      </c>
      <c r="U1193">
        <f t="shared" si="133"/>
        <v>2016</v>
      </c>
    </row>
    <row r="1194" spans="1:21"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27"/>
        <v>290</v>
      </c>
      <c r="P1194" s="6">
        <f t="shared" si="128"/>
        <v>19.333333333333332</v>
      </c>
      <c r="Q1194" t="str">
        <f t="shared" si="129"/>
        <v>photography</v>
      </c>
      <c r="R1194" t="str">
        <f t="shared" si="130"/>
        <v>photobooks</v>
      </c>
      <c r="S1194" s="11">
        <f t="shared" si="131"/>
        <v>42747</v>
      </c>
      <c r="T1194" s="11">
        <f t="shared" si="132"/>
        <v>42777.298356481479</v>
      </c>
      <c r="U1194">
        <f t="shared" si="133"/>
        <v>2017</v>
      </c>
    </row>
    <row r="1195" spans="1:21"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27"/>
        <v>103.95714285714286</v>
      </c>
      <c r="P1195" s="6">
        <f t="shared" si="128"/>
        <v>79.967032967032964</v>
      </c>
      <c r="Q1195" t="str">
        <f t="shared" si="129"/>
        <v>photography</v>
      </c>
      <c r="R1195" t="str">
        <f t="shared" si="130"/>
        <v>photobooks</v>
      </c>
      <c r="S1195" s="11">
        <f t="shared" si="131"/>
        <v>42409</v>
      </c>
      <c r="T1195" s="11">
        <f t="shared" si="132"/>
        <v>42469.526076388887</v>
      </c>
      <c r="U1195">
        <f t="shared" si="133"/>
        <v>2016</v>
      </c>
    </row>
    <row r="1196" spans="1:21"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27"/>
        <v>322.24</v>
      </c>
      <c r="P1196" s="6">
        <f t="shared" si="128"/>
        <v>56.414565826330531</v>
      </c>
      <c r="Q1196" t="str">
        <f t="shared" si="129"/>
        <v>photography</v>
      </c>
      <c r="R1196" t="str">
        <f t="shared" si="130"/>
        <v>photobooks</v>
      </c>
      <c r="S1196" s="11">
        <f t="shared" si="131"/>
        <v>42072</v>
      </c>
      <c r="T1196" s="11">
        <f t="shared" si="132"/>
        <v>42102.27984953703</v>
      </c>
      <c r="U1196">
        <f t="shared" si="133"/>
        <v>2015</v>
      </c>
    </row>
    <row r="1197" spans="1:21"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27"/>
        <v>135</v>
      </c>
      <c r="P1197" s="6">
        <f t="shared" si="128"/>
        <v>79.411764705882348</v>
      </c>
      <c r="Q1197" t="str">
        <f t="shared" si="129"/>
        <v>photography</v>
      </c>
      <c r="R1197" t="str">
        <f t="shared" si="130"/>
        <v>photobooks</v>
      </c>
      <c r="S1197" s="11">
        <f t="shared" si="131"/>
        <v>42298</v>
      </c>
      <c r="T1197" s="11">
        <f t="shared" si="132"/>
        <v>42358.166666666664</v>
      </c>
      <c r="U1197">
        <f t="shared" si="133"/>
        <v>2015</v>
      </c>
    </row>
    <row r="1198" spans="1:21"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27"/>
        <v>269.91034482758624</v>
      </c>
      <c r="P1198" s="6">
        <f t="shared" si="128"/>
        <v>76.439453125</v>
      </c>
      <c r="Q1198" t="str">
        <f t="shared" si="129"/>
        <v>photography</v>
      </c>
      <c r="R1198" t="str">
        <f t="shared" si="130"/>
        <v>photobooks</v>
      </c>
      <c r="S1198" s="11">
        <f t="shared" si="131"/>
        <v>42326</v>
      </c>
      <c r="T1198" s="11">
        <f t="shared" si="132"/>
        <v>42356.610405092586</v>
      </c>
      <c r="U1198">
        <f t="shared" si="133"/>
        <v>2015</v>
      </c>
    </row>
    <row r="1199" spans="1:21"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27"/>
        <v>253.29333333333332</v>
      </c>
      <c r="P1199" s="6">
        <f t="shared" si="128"/>
        <v>121</v>
      </c>
      <c r="Q1199" t="str">
        <f t="shared" si="129"/>
        <v>photography</v>
      </c>
      <c r="R1199" t="str">
        <f t="shared" si="130"/>
        <v>photobooks</v>
      </c>
      <c r="S1199" s="11">
        <f t="shared" si="131"/>
        <v>42503</v>
      </c>
      <c r="T1199" s="11">
        <f t="shared" si="132"/>
        <v>42534.040972222218</v>
      </c>
      <c r="U1199">
        <f t="shared" si="133"/>
        <v>2016</v>
      </c>
    </row>
    <row r="1200" spans="1:21"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27"/>
        <v>260.59999999999997</v>
      </c>
      <c r="P1200" s="6">
        <f t="shared" si="128"/>
        <v>54.616766467065865</v>
      </c>
      <c r="Q1200" t="str">
        <f t="shared" si="129"/>
        <v>photography</v>
      </c>
      <c r="R1200" t="str">
        <f t="shared" si="130"/>
        <v>photobooks</v>
      </c>
      <c r="S1200" s="11">
        <f t="shared" si="131"/>
        <v>42333</v>
      </c>
      <c r="T1200" s="11">
        <f t="shared" si="132"/>
        <v>42368.916666666664</v>
      </c>
      <c r="U1200">
        <f t="shared" si="133"/>
        <v>2015</v>
      </c>
    </row>
    <row r="1201" spans="1:21"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27"/>
        <v>101.31677953348381</v>
      </c>
      <c r="P1201" s="6">
        <f t="shared" si="128"/>
        <v>299.22222222222223</v>
      </c>
      <c r="Q1201" t="str">
        <f t="shared" si="129"/>
        <v>photography</v>
      </c>
      <c r="R1201" t="str">
        <f t="shared" si="130"/>
        <v>photobooks</v>
      </c>
      <c r="S1201" s="11">
        <f t="shared" si="131"/>
        <v>42161</v>
      </c>
      <c r="T1201" s="11">
        <f t="shared" si="132"/>
        <v>42193.562499999993</v>
      </c>
      <c r="U1201">
        <f t="shared" si="133"/>
        <v>2015</v>
      </c>
    </row>
    <row r="1202" spans="1:21"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27"/>
        <v>125.60416666666667</v>
      </c>
      <c r="P1202" s="6">
        <f t="shared" si="128"/>
        <v>58.533980582524272</v>
      </c>
      <c r="Q1202" t="str">
        <f t="shared" si="129"/>
        <v>photography</v>
      </c>
      <c r="R1202" t="str">
        <f t="shared" si="130"/>
        <v>photobooks</v>
      </c>
      <c r="S1202" s="11">
        <f t="shared" si="131"/>
        <v>42089</v>
      </c>
      <c r="T1202" s="11">
        <f t="shared" si="132"/>
        <v>42110.269166666665</v>
      </c>
      <c r="U1202">
        <f t="shared" si="133"/>
        <v>2015</v>
      </c>
    </row>
    <row r="1203" spans="1:21"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27"/>
        <v>102.43783333333334</v>
      </c>
      <c r="P1203" s="6">
        <f t="shared" si="128"/>
        <v>55.371801801801809</v>
      </c>
      <c r="Q1203" t="str">
        <f t="shared" si="129"/>
        <v>photography</v>
      </c>
      <c r="R1203" t="str">
        <f t="shared" si="130"/>
        <v>photobooks</v>
      </c>
      <c r="S1203" s="11">
        <f t="shared" si="131"/>
        <v>42536</v>
      </c>
      <c r="T1203" s="11">
        <f t="shared" si="132"/>
        <v>42566.398680555554</v>
      </c>
      <c r="U1203">
        <f t="shared" si="133"/>
        <v>2016</v>
      </c>
    </row>
    <row r="1204" spans="1:21"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27"/>
        <v>199.244</v>
      </c>
      <c r="P1204" s="6">
        <f t="shared" si="128"/>
        <v>183.80442804428046</v>
      </c>
      <c r="Q1204" t="str">
        <f t="shared" si="129"/>
        <v>photography</v>
      </c>
      <c r="R1204" t="str">
        <f t="shared" si="130"/>
        <v>photobooks</v>
      </c>
      <c r="S1204" s="11">
        <f t="shared" si="131"/>
        <v>42152</v>
      </c>
      <c r="T1204" s="11">
        <f t="shared" si="132"/>
        <v>42182.080486111103</v>
      </c>
      <c r="U1204">
        <f t="shared" si="133"/>
        <v>2015</v>
      </c>
    </row>
    <row r="1205" spans="1:21"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27"/>
        <v>102.45398773006136</v>
      </c>
      <c r="P1205" s="6">
        <f t="shared" si="128"/>
        <v>165.34653465346534</v>
      </c>
      <c r="Q1205" t="str">
        <f t="shared" si="129"/>
        <v>photography</v>
      </c>
      <c r="R1205" t="str">
        <f t="shared" si="130"/>
        <v>photobooks</v>
      </c>
      <c r="S1205" s="11">
        <f t="shared" si="131"/>
        <v>42125</v>
      </c>
      <c r="T1205" s="11">
        <f t="shared" si="132"/>
        <v>42155.4065625</v>
      </c>
      <c r="U1205">
        <f t="shared" si="133"/>
        <v>2015</v>
      </c>
    </row>
    <row r="1206" spans="1:21"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27"/>
        <v>102.94615384615385</v>
      </c>
      <c r="P1206" s="6">
        <f t="shared" si="128"/>
        <v>234.78947368421052</v>
      </c>
      <c r="Q1206" t="str">
        <f t="shared" si="129"/>
        <v>photography</v>
      </c>
      <c r="R1206" t="str">
        <f t="shared" si="130"/>
        <v>photobooks</v>
      </c>
      <c r="S1206" s="11">
        <f t="shared" si="131"/>
        <v>42297</v>
      </c>
      <c r="T1206" s="11">
        <f t="shared" si="132"/>
        <v>42341.999999999993</v>
      </c>
      <c r="U1206">
        <f t="shared" si="133"/>
        <v>2015</v>
      </c>
    </row>
    <row r="1207" spans="1:21"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27"/>
        <v>100.86153846153847</v>
      </c>
      <c r="P1207" s="6">
        <f t="shared" si="128"/>
        <v>211.48387096774192</v>
      </c>
      <c r="Q1207" t="str">
        <f t="shared" si="129"/>
        <v>photography</v>
      </c>
      <c r="R1207" t="str">
        <f t="shared" si="130"/>
        <v>photobooks</v>
      </c>
      <c r="S1207" s="11">
        <f t="shared" si="131"/>
        <v>42138</v>
      </c>
      <c r="T1207" s="11">
        <f t="shared" si="132"/>
        <v>42168.298043981478</v>
      </c>
      <c r="U1207">
        <f t="shared" si="133"/>
        <v>2015</v>
      </c>
    </row>
    <row r="1208" spans="1:21"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27"/>
        <v>114.99999999999999</v>
      </c>
      <c r="P1208" s="6">
        <f t="shared" si="128"/>
        <v>32.34375</v>
      </c>
      <c r="Q1208" t="str">
        <f t="shared" si="129"/>
        <v>photography</v>
      </c>
      <c r="R1208" t="str">
        <f t="shared" si="130"/>
        <v>photobooks</v>
      </c>
      <c r="S1208" s="11">
        <f t="shared" si="131"/>
        <v>42772</v>
      </c>
      <c r="T1208" s="11">
        <f t="shared" si="132"/>
        <v>42805.353472222218</v>
      </c>
      <c r="U1208">
        <f t="shared" si="133"/>
        <v>2017</v>
      </c>
    </row>
    <row r="1209" spans="1:21"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27"/>
        <v>104.16766467065868</v>
      </c>
      <c r="P1209" s="6">
        <f t="shared" si="128"/>
        <v>123.37588652482269</v>
      </c>
      <c r="Q1209" t="str">
        <f t="shared" si="129"/>
        <v>photography</v>
      </c>
      <c r="R1209" t="str">
        <f t="shared" si="130"/>
        <v>photobooks</v>
      </c>
      <c r="S1209" s="11">
        <f t="shared" si="131"/>
        <v>42430</v>
      </c>
      <c r="T1209" s="11">
        <f t="shared" si="132"/>
        <v>42460.208333333336</v>
      </c>
      <c r="U1209">
        <f t="shared" si="133"/>
        <v>2016</v>
      </c>
    </row>
    <row r="1210" spans="1:21"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27"/>
        <v>155.29999999999998</v>
      </c>
      <c r="P1210" s="6">
        <f t="shared" si="128"/>
        <v>207.06666666666666</v>
      </c>
      <c r="Q1210" t="str">
        <f t="shared" si="129"/>
        <v>photography</v>
      </c>
      <c r="R1210" t="str">
        <f t="shared" si="130"/>
        <v>photobooks</v>
      </c>
      <c r="S1210" s="11">
        <f t="shared" si="131"/>
        <v>42423</v>
      </c>
      <c r="T1210" s="11">
        <f t="shared" si="132"/>
        <v>42453.459074074075</v>
      </c>
      <c r="U1210">
        <f t="shared" si="133"/>
        <v>2016</v>
      </c>
    </row>
    <row r="1211" spans="1:21"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27"/>
        <v>106</v>
      </c>
      <c r="P1211" s="6">
        <f t="shared" si="128"/>
        <v>138.2608695652174</v>
      </c>
      <c r="Q1211" t="str">
        <f t="shared" si="129"/>
        <v>photography</v>
      </c>
      <c r="R1211" t="str">
        <f t="shared" si="130"/>
        <v>photobooks</v>
      </c>
      <c r="S1211" s="11">
        <f t="shared" si="131"/>
        <v>42761</v>
      </c>
      <c r="T1211" s="11">
        <f t="shared" si="132"/>
        <v>42791.637789351851</v>
      </c>
      <c r="U1211">
        <f t="shared" si="133"/>
        <v>2017</v>
      </c>
    </row>
    <row r="1212" spans="1:21"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27"/>
        <v>254.31499999999997</v>
      </c>
      <c r="P1212" s="6">
        <f t="shared" si="128"/>
        <v>493.81553398058253</v>
      </c>
      <c r="Q1212" t="str">
        <f t="shared" si="129"/>
        <v>photography</v>
      </c>
      <c r="R1212" t="str">
        <f t="shared" si="130"/>
        <v>photobooks</v>
      </c>
      <c r="S1212" s="11">
        <f t="shared" si="131"/>
        <v>42132</v>
      </c>
      <c r="T1212" s="11">
        <f t="shared" si="132"/>
        <v>42155.666666666664</v>
      </c>
      <c r="U1212">
        <f t="shared" si="133"/>
        <v>2015</v>
      </c>
    </row>
    <row r="1213" spans="1:21"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27"/>
        <v>101.1</v>
      </c>
      <c r="P1213" s="6">
        <f t="shared" si="128"/>
        <v>168.5</v>
      </c>
      <c r="Q1213" t="str">
        <f t="shared" si="129"/>
        <v>photography</v>
      </c>
      <c r="R1213" t="str">
        <f t="shared" si="130"/>
        <v>photobooks</v>
      </c>
      <c r="S1213" s="11">
        <f t="shared" si="131"/>
        <v>42515</v>
      </c>
      <c r="T1213" s="11">
        <f t="shared" si="132"/>
        <v>42530.658113425925</v>
      </c>
      <c r="U1213">
        <f t="shared" si="133"/>
        <v>2016</v>
      </c>
    </row>
    <row r="1214" spans="1:21"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27"/>
        <v>129.04</v>
      </c>
      <c r="P1214" s="6">
        <f t="shared" si="128"/>
        <v>38.867469879518069</v>
      </c>
      <c r="Q1214" t="str">
        <f t="shared" si="129"/>
        <v>photography</v>
      </c>
      <c r="R1214" t="str">
        <f t="shared" si="130"/>
        <v>photobooks</v>
      </c>
      <c r="S1214" s="11">
        <f t="shared" si="131"/>
        <v>42318</v>
      </c>
      <c r="T1214" s="11">
        <f t="shared" si="132"/>
        <v>42334.833333333336</v>
      </c>
      <c r="U1214">
        <f t="shared" si="133"/>
        <v>2015</v>
      </c>
    </row>
    <row r="1215" spans="1:21"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27"/>
        <v>102.23076923076924</v>
      </c>
      <c r="P1215" s="6">
        <f t="shared" si="128"/>
        <v>61.527777777777779</v>
      </c>
      <c r="Q1215" t="str">
        <f t="shared" si="129"/>
        <v>photography</v>
      </c>
      <c r="R1215" t="str">
        <f t="shared" si="130"/>
        <v>photobooks</v>
      </c>
      <c r="S1215" s="11">
        <f t="shared" si="131"/>
        <v>42731</v>
      </c>
      <c r="T1215" s="11">
        <f t="shared" si="132"/>
        <v>42766.547453703701</v>
      </c>
      <c r="U1215">
        <f t="shared" si="133"/>
        <v>2016</v>
      </c>
    </row>
    <row r="1216" spans="1:21"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27"/>
        <v>131.80000000000001</v>
      </c>
      <c r="P1216" s="6">
        <f t="shared" si="128"/>
        <v>105.44</v>
      </c>
      <c r="Q1216" t="str">
        <f t="shared" si="129"/>
        <v>photography</v>
      </c>
      <c r="R1216" t="str">
        <f t="shared" si="130"/>
        <v>photobooks</v>
      </c>
      <c r="S1216" s="11">
        <f t="shared" si="131"/>
        <v>42104</v>
      </c>
      <c r="T1216" s="11">
        <f t="shared" si="132"/>
        <v>42164.632002314807</v>
      </c>
      <c r="U1216">
        <f t="shared" si="133"/>
        <v>2015</v>
      </c>
    </row>
    <row r="1217" spans="1:21"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27"/>
        <v>786.0802000000001</v>
      </c>
      <c r="P1217" s="6">
        <f t="shared" si="128"/>
        <v>71.592003642987251</v>
      </c>
      <c r="Q1217" t="str">
        <f t="shared" si="129"/>
        <v>photography</v>
      </c>
      <c r="R1217" t="str">
        <f t="shared" si="130"/>
        <v>photobooks</v>
      </c>
      <c r="S1217" s="11">
        <f t="shared" si="131"/>
        <v>41759</v>
      </c>
      <c r="T1217" s="11">
        <f t="shared" si="132"/>
        <v>41789.714768518512</v>
      </c>
      <c r="U1217">
        <f t="shared" si="133"/>
        <v>2014</v>
      </c>
    </row>
    <row r="1218" spans="1:21"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27"/>
        <v>145.70000000000002</v>
      </c>
      <c r="P1218" s="6">
        <f t="shared" si="128"/>
        <v>91.882882882882882</v>
      </c>
      <c r="Q1218" t="str">
        <f t="shared" si="129"/>
        <v>photography</v>
      </c>
      <c r="R1218" t="str">
        <f t="shared" si="130"/>
        <v>photobooks</v>
      </c>
      <c r="S1218" s="11">
        <f t="shared" si="131"/>
        <v>42247</v>
      </c>
      <c r="T1218" s="11">
        <f t="shared" si="132"/>
        <v>42279.752083333333</v>
      </c>
      <c r="U1218">
        <f t="shared" si="133"/>
        <v>2015</v>
      </c>
    </row>
    <row r="1219" spans="1:21"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34">E1219/D1219*100</f>
        <v>102.60000000000001</v>
      </c>
      <c r="P1219" s="6">
        <f t="shared" ref="P1219:P1282" si="135">IF(E1219=0,0,E1219/L1219)</f>
        <v>148.57377049180329</v>
      </c>
      <c r="Q1219" t="str">
        <f t="shared" ref="Q1219:Q1282" si="136">LEFT(N1219,LEN(N1219)-(LEN(N1219)-SEARCH("/",N1219))-1)</f>
        <v>photography</v>
      </c>
      <c r="R1219" t="str">
        <f t="shared" ref="R1219:R1282" si="137">RIGHT(N1219,(LEN(N1219)-SEARCH("/",N1219)))</f>
        <v>photobooks</v>
      </c>
      <c r="S1219" s="11">
        <f t="shared" ref="S1219:S1282" si="138">VALUE(TEXT(CONCATENATE(YEAR(((J1219/60)/60/24)+DATE(1970,1,1)+(-5/24)),"/",MONTH(((J1219/60)/60/24)+DATE(1970,1,1)+(-5/24)),"/",DAY(((J1219/60)/60/24)+DATE(1970,1,1)+(-5/24))),"YYYY/MM/DD"))</f>
        <v>42535</v>
      </c>
      <c r="T1219" s="11">
        <f t="shared" ref="T1219:T1282" si="139">((I1219/60)/60/24)+DATE(1970,1,1)+(-5/24)</f>
        <v>42565.6011574074</v>
      </c>
      <c r="U1219">
        <f t="shared" ref="U1219:U1282" si="140">YEAR(((J1219/60)/60/24)+DATE(1970,1,1)+(-5/24))</f>
        <v>2016</v>
      </c>
    </row>
    <row r="1220" spans="1:21"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34"/>
        <v>172.27777777777777</v>
      </c>
      <c r="P1220" s="6">
        <f t="shared" si="135"/>
        <v>174.2134831460674</v>
      </c>
      <c r="Q1220" t="str">
        <f t="shared" si="136"/>
        <v>photography</v>
      </c>
      <c r="R1220" t="str">
        <f t="shared" si="137"/>
        <v>photobooks</v>
      </c>
      <c r="S1220" s="11">
        <f t="shared" si="138"/>
        <v>42278</v>
      </c>
      <c r="T1220" s="11">
        <f t="shared" si="139"/>
        <v>42308.916666666664</v>
      </c>
      <c r="U1220">
        <f t="shared" si="140"/>
        <v>2015</v>
      </c>
    </row>
    <row r="1221" spans="1:21"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34"/>
        <v>159.16819571865443</v>
      </c>
      <c r="P1221" s="6">
        <f t="shared" si="135"/>
        <v>102.86166007905139</v>
      </c>
      <c r="Q1221" t="str">
        <f t="shared" si="136"/>
        <v>photography</v>
      </c>
      <c r="R1221" t="str">
        <f t="shared" si="137"/>
        <v>photobooks</v>
      </c>
      <c r="S1221" s="11">
        <f t="shared" si="138"/>
        <v>42633</v>
      </c>
      <c r="T1221" s="11">
        <f t="shared" si="139"/>
        <v>42663.253622685181</v>
      </c>
      <c r="U1221">
        <f t="shared" si="140"/>
        <v>2016</v>
      </c>
    </row>
    <row r="1222" spans="1:21"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34"/>
        <v>103.76666666666668</v>
      </c>
      <c r="P1222" s="6">
        <f t="shared" si="135"/>
        <v>111.17857142857143</v>
      </c>
      <c r="Q1222" t="str">
        <f t="shared" si="136"/>
        <v>photography</v>
      </c>
      <c r="R1222" t="str">
        <f t="shared" si="137"/>
        <v>photobooks</v>
      </c>
      <c r="S1222" s="11">
        <f t="shared" si="138"/>
        <v>42211</v>
      </c>
      <c r="T1222" s="11">
        <f t="shared" si="139"/>
        <v>42241.420277777775</v>
      </c>
      <c r="U1222">
        <f t="shared" si="140"/>
        <v>2015</v>
      </c>
    </row>
    <row r="1223" spans="1:21"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34"/>
        <v>111.40954545454547</v>
      </c>
      <c r="P1223" s="6">
        <f t="shared" si="135"/>
        <v>23.796213592233013</v>
      </c>
      <c r="Q1223" t="str">
        <f t="shared" si="136"/>
        <v>photography</v>
      </c>
      <c r="R1223" t="str">
        <f t="shared" si="137"/>
        <v>photobooks</v>
      </c>
      <c r="S1223" s="11">
        <f t="shared" si="138"/>
        <v>42680</v>
      </c>
      <c r="T1223" s="11">
        <f t="shared" si="139"/>
        <v>42707.791666666664</v>
      </c>
      <c r="U1223">
        <f t="shared" si="140"/>
        <v>2016</v>
      </c>
    </row>
    <row r="1224" spans="1:21"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34"/>
        <v>280.375</v>
      </c>
      <c r="P1224" s="6">
        <f t="shared" si="135"/>
        <v>81.268115942028984</v>
      </c>
      <c r="Q1224" t="str">
        <f t="shared" si="136"/>
        <v>photography</v>
      </c>
      <c r="R1224" t="str">
        <f t="shared" si="137"/>
        <v>photobooks</v>
      </c>
      <c r="S1224" s="11">
        <f t="shared" si="138"/>
        <v>42430</v>
      </c>
      <c r="T1224" s="11">
        <f t="shared" si="139"/>
        <v>42460.958333333336</v>
      </c>
      <c r="U1224">
        <f t="shared" si="140"/>
        <v>2016</v>
      </c>
    </row>
    <row r="1225" spans="1:21"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34"/>
        <v>112.10606060606061</v>
      </c>
      <c r="P1225" s="6">
        <f t="shared" si="135"/>
        <v>116.21465968586388</v>
      </c>
      <c r="Q1225" t="str">
        <f t="shared" si="136"/>
        <v>photography</v>
      </c>
      <c r="R1225" t="str">
        <f t="shared" si="137"/>
        <v>photobooks</v>
      </c>
      <c r="S1225" s="11">
        <f t="shared" si="138"/>
        <v>42653</v>
      </c>
      <c r="T1225" s="11">
        <f t="shared" si="139"/>
        <v>42684.010520833333</v>
      </c>
      <c r="U1225">
        <f t="shared" si="140"/>
        <v>2016</v>
      </c>
    </row>
    <row r="1226" spans="1:21"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34"/>
        <v>7.0666666666666673</v>
      </c>
      <c r="P1226" s="6">
        <f t="shared" si="135"/>
        <v>58.888888888888886</v>
      </c>
      <c r="Q1226" t="str">
        <f t="shared" si="136"/>
        <v>music</v>
      </c>
      <c r="R1226" t="str">
        <f t="shared" si="137"/>
        <v>world music</v>
      </c>
      <c r="S1226" s="11">
        <f t="shared" si="138"/>
        <v>41736</v>
      </c>
      <c r="T1226" s="11">
        <f t="shared" si="139"/>
        <v>41796.341458333329</v>
      </c>
      <c r="U1226">
        <f t="shared" si="140"/>
        <v>2014</v>
      </c>
    </row>
    <row r="1227" spans="1:21"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34"/>
        <v>4.3999999999999995</v>
      </c>
      <c r="P1227" s="6">
        <f t="shared" si="135"/>
        <v>44</v>
      </c>
      <c r="Q1227" t="str">
        <f t="shared" si="136"/>
        <v>music</v>
      </c>
      <c r="R1227" t="str">
        <f t="shared" si="137"/>
        <v>world music</v>
      </c>
      <c r="S1227" s="11">
        <f t="shared" si="138"/>
        <v>41509</v>
      </c>
      <c r="T1227" s="11">
        <f t="shared" si="139"/>
        <v>41569.697662037033</v>
      </c>
      <c r="U1227">
        <f t="shared" si="140"/>
        <v>2013</v>
      </c>
    </row>
    <row r="1228" spans="1:21"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34"/>
        <v>3.8739999999999997</v>
      </c>
      <c r="P1228" s="6">
        <f t="shared" si="135"/>
        <v>48.424999999999997</v>
      </c>
      <c r="Q1228" t="str">
        <f t="shared" si="136"/>
        <v>music</v>
      </c>
      <c r="R1228" t="str">
        <f t="shared" si="137"/>
        <v>world music</v>
      </c>
      <c r="S1228" s="11">
        <f t="shared" si="138"/>
        <v>41715</v>
      </c>
      <c r="T1228" s="11">
        <f t="shared" si="139"/>
        <v>41749.833333333328</v>
      </c>
      <c r="U1228">
        <f t="shared" si="140"/>
        <v>2014</v>
      </c>
    </row>
    <row r="1229" spans="1:21"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34"/>
        <v>0</v>
      </c>
      <c r="P1229" s="6">
        <f t="shared" si="135"/>
        <v>0</v>
      </c>
      <c r="Q1229" t="str">
        <f t="shared" si="136"/>
        <v>music</v>
      </c>
      <c r="R1229" t="str">
        <f t="shared" si="137"/>
        <v>world music</v>
      </c>
      <c r="S1229" s="11">
        <f t="shared" si="138"/>
        <v>41827</v>
      </c>
      <c r="T1229" s="11">
        <f t="shared" si="139"/>
        <v>41858.083333333328</v>
      </c>
      <c r="U1229">
        <f t="shared" si="140"/>
        <v>2014</v>
      </c>
    </row>
    <row r="1230" spans="1:21"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34"/>
        <v>29.299999999999997</v>
      </c>
      <c r="P1230" s="6">
        <f t="shared" si="135"/>
        <v>61.041666666666664</v>
      </c>
      <c r="Q1230" t="str">
        <f t="shared" si="136"/>
        <v>music</v>
      </c>
      <c r="R1230" t="str">
        <f t="shared" si="137"/>
        <v>world music</v>
      </c>
      <c r="S1230" s="11">
        <f t="shared" si="138"/>
        <v>40754</v>
      </c>
      <c r="T1230" s="11">
        <f t="shared" si="139"/>
        <v>40814.520925925921</v>
      </c>
      <c r="U1230">
        <f t="shared" si="140"/>
        <v>2011</v>
      </c>
    </row>
    <row r="1231" spans="1:21"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34"/>
        <v>0.90909090909090906</v>
      </c>
      <c r="P1231" s="6">
        <f t="shared" si="135"/>
        <v>25</v>
      </c>
      <c r="Q1231" t="str">
        <f t="shared" si="136"/>
        <v>music</v>
      </c>
      <c r="R1231" t="str">
        <f t="shared" si="137"/>
        <v>world music</v>
      </c>
      <c r="S1231" s="11">
        <f t="shared" si="138"/>
        <v>40985</v>
      </c>
      <c r="T1231" s="11">
        <f t="shared" si="139"/>
        <v>41015.458333333328</v>
      </c>
      <c r="U1231">
        <f t="shared" si="140"/>
        <v>2012</v>
      </c>
    </row>
    <row r="1232" spans="1:21"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34"/>
        <v>0</v>
      </c>
      <c r="P1232" s="6">
        <f t="shared" si="135"/>
        <v>0</v>
      </c>
      <c r="Q1232" t="str">
        <f t="shared" si="136"/>
        <v>music</v>
      </c>
      <c r="R1232" t="str">
        <f t="shared" si="137"/>
        <v>world music</v>
      </c>
      <c r="S1232" s="11">
        <f t="shared" si="138"/>
        <v>40568</v>
      </c>
      <c r="T1232" s="11">
        <f t="shared" si="139"/>
        <v>40598.764236111107</v>
      </c>
      <c r="U1232">
        <f t="shared" si="140"/>
        <v>2011</v>
      </c>
    </row>
    <row r="1233" spans="1:21"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34"/>
        <v>0</v>
      </c>
      <c r="P1233" s="6">
        <f t="shared" si="135"/>
        <v>0</v>
      </c>
      <c r="Q1233" t="str">
        <f t="shared" si="136"/>
        <v>music</v>
      </c>
      <c r="R1233" t="str">
        <f t="shared" si="137"/>
        <v>world music</v>
      </c>
      <c r="S1233" s="11">
        <f t="shared" si="138"/>
        <v>42193</v>
      </c>
      <c r="T1233" s="11">
        <f t="shared" si="139"/>
        <v>42243.833333333336</v>
      </c>
      <c r="U1233">
        <f t="shared" si="140"/>
        <v>2015</v>
      </c>
    </row>
    <row r="1234" spans="1:21"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34"/>
        <v>0.8</v>
      </c>
      <c r="P1234" s="6">
        <f t="shared" si="135"/>
        <v>40</v>
      </c>
      <c r="Q1234" t="str">
        <f t="shared" si="136"/>
        <v>music</v>
      </c>
      <c r="R1234" t="str">
        <f t="shared" si="137"/>
        <v>world music</v>
      </c>
      <c r="S1234" s="11">
        <f t="shared" si="138"/>
        <v>41506</v>
      </c>
      <c r="T1234" s="11">
        <f t="shared" si="139"/>
        <v>41553.639699074076</v>
      </c>
      <c r="U1234">
        <f t="shared" si="140"/>
        <v>2013</v>
      </c>
    </row>
    <row r="1235" spans="1:21"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34"/>
        <v>11.600000000000001</v>
      </c>
      <c r="P1235" s="6">
        <f t="shared" si="135"/>
        <v>19.333333333333332</v>
      </c>
      <c r="Q1235" t="str">
        <f t="shared" si="136"/>
        <v>music</v>
      </c>
      <c r="R1235" t="str">
        <f t="shared" si="137"/>
        <v>world music</v>
      </c>
      <c r="S1235" s="11">
        <f t="shared" si="138"/>
        <v>40939</v>
      </c>
      <c r="T1235" s="11">
        <f t="shared" si="139"/>
        <v>40960.740439814814</v>
      </c>
      <c r="U1235">
        <f t="shared" si="140"/>
        <v>2012</v>
      </c>
    </row>
    <row r="1236" spans="1:21"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34"/>
        <v>0</v>
      </c>
      <c r="P1236" s="6">
        <f t="shared" si="135"/>
        <v>0</v>
      </c>
      <c r="Q1236" t="str">
        <f t="shared" si="136"/>
        <v>music</v>
      </c>
      <c r="R1236" t="str">
        <f t="shared" si="137"/>
        <v>world music</v>
      </c>
      <c r="S1236" s="11">
        <f t="shared" si="138"/>
        <v>42007</v>
      </c>
      <c r="T1236" s="11">
        <f t="shared" si="139"/>
        <v>42037.580347222225</v>
      </c>
      <c r="U1236">
        <f t="shared" si="140"/>
        <v>2015</v>
      </c>
    </row>
    <row r="1237" spans="1:21"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34"/>
        <v>2.7873639500929119</v>
      </c>
      <c r="P1237" s="6">
        <f t="shared" si="135"/>
        <v>35</v>
      </c>
      <c r="Q1237" t="str">
        <f t="shared" si="136"/>
        <v>music</v>
      </c>
      <c r="R1237" t="str">
        <f t="shared" si="137"/>
        <v>world music</v>
      </c>
      <c r="S1237" s="11">
        <f t="shared" si="138"/>
        <v>41582</v>
      </c>
      <c r="T1237" s="11">
        <f t="shared" si="139"/>
        <v>41622.927071759259</v>
      </c>
      <c r="U1237">
        <f t="shared" si="140"/>
        <v>2013</v>
      </c>
    </row>
    <row r="1238" spans="1:21"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34"/>
        <v>0</v>
      </c>
      <c r="P1238" s="6">
        <f t="shared" si="135"/>
        <v>0</v>
      </c>
      <c r="Q1238" t="str">
        <f t="shared" si="136"/>
        <v>music</v>
      </c>
      <c r="R1238" t="str">
        <f t="shared" si="137"/>
        <v>world music</v>
      </c>
      <c r="S1238" s="11">
        <f t="shared" si="138"/>
        <v>41110</v>
      </c>
      <c r="T1238" s="11">
        <f t="shared" si="139"/>
        <v>41118.458333333328</v>
      </c>
      <c r="U1238">
        <f t="shared" si="140"/>
        <v>2012</v>
      </c>
    </row>
    <row r="1239" spans="1:21"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34"/>
        <v>0</v>
      </c>
      <c r="P1239" s="6">
        <f t="shared" si="135"/>
        <v>0</v>
      </c>
      <c r="Q1239" t="str">
        <f t="shared" si="136"/>
        <v>music</v>
      </c>
      <c r="R1239" t="str">
        <f t="shared" si="137"/>
        <v>world music</v>
      </c>
      <c r="S1239" s="11">
        <f t="shared" si="138"/>
        <v>41125</v>
      </c>
      <c r="T1239" s="11">
        <f t="shared" si="139"/>
        <v>41145.074826388889</v>
      </c>
      <c r="U1239">
        <f t="shared" si="140"/>
        <v>2012</v>
      </c>
    </row>
    <row r="1240" spans="1:21"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34"/>
        <v>17.8</v>
      </c>
      <c r="P1240" s="6">
        <f t="shared" si="135"/>
        <v>59.333333333333336</v>
      </c>
      <c r="Q1240" t="str">
        <f t="shared" si="136"/>
        <v>music</v>
      </c>
      <c r="R1240" t="str">
        <f t="shared" si="137"/>
        <v>world music</v>
      </c>
      <c r="S1240" s="11">
        <f t="shared" si="138"/>
        <v>40731</v>
      </c>
      <c r="T1240" s="11">
        <f t="shared" si="139"/>
        <v>40761.402037037034</v>
      </c>
      <c r="U1240">
        <f t="shared" si="140"/>
        <v>2011</v>
      </c>
    </row>
    <row r="1241" spans="1:21"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34"/>
        <v>0</v>
      </c>
      <c r="P1241" s="6">
        <f t="shared" si="135"/>
        <v>0</v>
      </c>
      <c r="Q1241" t="str">
        <f t="shared" si="136"/>
        <v>music</v>
      </c>
      <c r="R1241" t="str">
        <f t="shared" si="137"/>
        <v>world music</v>
      </c>
      <c r="S1241" s="11">
        <f t="shared" si="138"/>
        <v>40883</v>
      </c>
      <c r="T1241" s="11">
        <f t="shared" si="139"/>
        <v>40913.754247685181</v>
      </c>
      <c r="U1241">
        <f t="shared" si="140"/>
        <v>2011</v>
      </c>
    </row>
    <row r="1242" spans="1:21"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34"/>
        <v>3.0124999999999997</v>
      </c>
      <c r="P1242" s="6">
        <f t="shared" si="135"/>
        <v>30.125</v>
      </c>
      <c r="Q1242" t="str">
        <f t="shared" si="136"/>
        <v>music</v>
      </c>
      <c r="R1242" t="str">
        <f t="shared" si="137"/>
        <v>world music</v>
      </c>
      <c r="S1242" s="11">
        <f t="shared" si="138"/>
        <v>41408</v>
      </c>
      <c r="T1242" s="11">
        <f t="shared" si="139"/>
        <v>41467.70208333333</v>
      </c>
      <c r="U1242">
        <f t="shared" si="140"/>
        <v>2013</v>
      </c>
    </row>
    <row r="1243" spans="1:21"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34"/>
        <v>50.739999999999995</v>
      </c>
      <c r="P1243" s="6">
        <f t="shared" si="135"/>
        <v>74.617647058823536</v>
      </c>
      <c r="Q1243" t="str">
        <f t="shared" si="136"/>
        <v>music</v>
      </c>
      <c r="R1243" t="str">
        <f t="shared" si="137"/>
        <v>world music</v>
      </c>
      <c r="S1243" s="11">
        <f t="shared" si="138"/>
        <v>41923</v>
      </c>
      <c r="T1243" s="11">
        <f t="shared" si="139"/>
        <v>41946.040972222218</v>
      </c>
      <c r="U1243">
        <f t="shared" si="140"/>
        <v>2014</v>
      </c>
    </row>
    <row r="1244" spans="1:21"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34"/>
        <v>0.54884742041712409</v>
      </c>
      <c r="P1244" s="6">
        <f t="shared" si="135"/>
        <v>5</v>
      </c>
      <c r="Q1244" t="str">
        <f t="shared" si="136"/>
        <v>music</v>
      </c>
      <c r="R1244" t="str">
        <f t="shared" si="137"/>
        <v>world music</v>
      </c>
      <c r="S1244" s="11">
        <f t="shared" si="138"/>
        <v>40781</v>
      </c>
      <c r="T1244" s="11">
        <f t="shared" si="139"/>
        <v>40797.345833333333</v>
      </c>
      <c r="U1244">
        <f t="shared" si="140"/>
        <v>2011</v>
      </c>
    </row>
    <row r="1245" spans="1:21"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34"/>
        <v>14.091666666666667</v>
      </c>
      <c r="P1245" s="6">
        <f t="shared" si="135"/>
        <v>44.5</v>
      </c>
      <c r="Q1245" t="str">
        <f t="shared" si="136"/>
        <v>music</v>
      </c>
      <c r="R1245" t="str">
        <f t="shared" si="137"/>
        <v>world music</v>
      </c>
      <c r="S1245" s="11">
        <f t="shared" si="138"/>
        <v>40671</v>
      </c>
      <c r="T1245" s="11">
        <f t="shared" si="139"/>
        <v>40732.666666666664</v>
      </c>
      <c r="U1245">
        <f t="shared" si="140"/>
        <v>2011</v>
      </c>
    </row>
    <row r="1246" spans="1:21"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34"/>
        <v>103.8</v>
      </c>
      <c r="P1246" s="6">
        <f t="shared" si="135"/>
        <v>46.133333333333333</v>
      </c>
      <c r="Q1246" t="str">
        <f t="shared" si="136"/>
        <v>music</v>
      </c>
      <c r="R1246" t="str">
        <f t="shared" si="137"/>
        <v>rock</v>
      </c>
      <c r="S1246" s="11">
        <f t="shared" si="138"/>
        <v>41355</v>
      </c>
      <c r="T1246" s="11">
        <f t="shared" si="139"/>
        <v>41386.666666666664</v>
      </c>
      <c r="U1246">
        <f t="shared" si="140"/>
        <v>2013</v>
      </c>
    </row>
    <row r="1247" spans="1:21"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34"/>
        <v>120.24999999999999</v>
      </c>
      <c r="P1247" s="6">
        <f t="shared" si="135"/>
        <v>141.47058823529412</v>
      </c>
      <c r="Q1247" t="str">
        <f t="shared" si="136"/>
        <v>music</v>
      </c>
      <c r="R1247" t="str">
        <f t="shared" si="137"/>
        <v>rock</v>
      </c>
      <c r="S1247" s="11">
        <f t="shared" si="138"/>
        <v>41774</v>
      </c>
      <c r="T1247" s="11">
        <f t="shared" si="139"/>
        <v>41804.391597222217</v>
      </c>
      <c r="U1247">
        <f t="shared" si="140"/>
        <v>2014</v>
      </c>
    </row>
    <row r="1248" spans="1:21"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34"/>
        <v>117</v>
      </c>
      <c r="P1248" s="6">
        <f t="shared" si="135"/>
        <v>75.483870967741936</v>
      </c>
      <c r="Q1248" t="str">
        <f t="shared" si="136"/>
        <v>music</v>
      </c>
      <c r="R1248" t="str">
        <f t="shared" si="137"/>
        <v>rock</v>
      </c>
      <c r="S1248" s="11">
        <f t="shared" si="138"/>
        <v>40837</v>
      </c>
      <c r="T1248" s="11">
        <f t="shared" si="139"/>
        <v>40882.876724537033</v>
      </c>
      <c r="U1248">
        <f t="shared" si="140"/>
        <v>2011</v>
      </c>
    </row>
    <row r="1249" spans="1:21"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34"/>
        <v>122.14285714285715</v>
      </c>
      <c r="P1249" s="6">
        <f t="shared" si="135"/>
        <v>85.5</v>
      </c>
      <c r="Q1249" t="str">
        <f t="shared" si="136"/>
        <v>music</v>
      </c>
      <c r="R1249" t="str">
        <f t="shared" si="137"/>
        <v>rock</v>
      </c>
      <c r="S1249" s="11">
        <f t="shared" si="138"/>
        <v>41370</v>
      </c>
      <c r="T1249" s="11">
        <f t="shared" si="139"/>
        <v>41400.083969907406</v>
      </c>
      <c r="U1249">
        <f t="shared" si="140"/>
        <v>2013</v>
      </c>
    </row>
    <row r="1250" spans="1:21"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34"/>
        <v>151.63999999999999</v>
      </c>
      <c r="P1250" s="6">
        <f t="shared" si="135"/>
        <v>64.254237288135599</v>
      </c>
      <c r="Q1250" t="str">
        <f t="shared" si="136"/>
        <v>music</v>
      </c>
      <c r="R1250" t="str">
        <f t="shared" si="137"/>
        <v>rock</v>
      </c>
      <c r="S1250" s="11">
        <f t="shared" si="138"/>
        <v>41767</v>
      </c>
      <c r="T1250" s="11">
        <f t="shared" si="139"/>
        <v>41803.082638888889</v>
      </c>
      <c r="U1250">
        <f t="shared" si="140"/>
        <v>2014</v>
      </c>
    </row>
    <row r="1251" spans="1:21"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34"/>
        <v>104.44</v>
      </c>
      <c r="P1251" s="6">
        <f t="shared" si="135"/>
        <v>64.46913580246914</v>
      </c>
      <c r="Q1251" t="str">
        <f t="shared" si="136"/>
        <v>music</v>
      </c>
      <c r="R1251" t="str">
        <f t="shared" si="137"/>
        <v>rock</v>
      </c>
      <c r="S1251" s="11">
        <f t="shared" si="138"/>
        <v>41067</v>
      </c>
      <c r="T1251" s="11">
        <f t="shared" si="139"/>
        <v>41097.532534722224</v>
      </c>
      <c r="U1251">
        <f t="shared" si="140"/>
        <v>2012</v>
      </c>
    </row>
    <row r="1252" spans="1:21"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34"/>
        <v>200.15333333333331</v>
      </c>
      <c r="P1252" s="6">
        <f t="shared" si="135"/>
        <v>118.2007874015748</v>
      </c>
      <c r="Q1252" t="str">
        <f t="shared" si="136"/>
        <v>music</v>
      </c>
      <c r="R1252" t="str">
        <f t="shared" si="137"/>
        <v>rock</v>
      </c>
      <c r="S1252" s="11">
        <f t="shared" si="138"/>
        <v>41843</v>
      </c>
      <c r="T1252" s="11">
        <f t="shared" si="139"/>
        <v>41888.434386574074</v>
      </c>
      <c r="U1252">
        <f t="shared" si="140"/>
        <v>2014</v>
      </c>
    </row>
    <row r="1253" spans="1:21"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34"/>
        <v>101.8</v>
      </c>
      <c r="P1253" s="6">
        <f t="shared" si="135"/>
        <v>82.540540540540547</v>
      </c>
      <c r="Q1253" t="str">
        <f t="shared" si="136"/>
        <v>music</v>
      </c>
      <c r="R1253" t="str">
        <f t="shared" si="137"/>
        <v>rock</v>
      </c>
      <c r="S1253" s="11">
        <f t="shared" si="138"/>
        <v>40751</v>
      </c>
      <c r="T1253" s="11">
        <f t="shared" si="139"/>
        <v>40811.606099537035</v>
      </c>
      <c r="U1253">
        <f t="shared" si="140"/>
        <v>2011</v>
      </c>
    </row>
    <row r="1254" spans="1:21"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34"/>
        <v>137.65714285714284</v>
      </c>
      <c r="P1254" s="6">
        <f t="shared" si="135"/>
        <v>34.170212765957444</v>
      </c>
      <c r="Q1254" t="str">
        <f t="shared" si="136"/>
        <v>music</v>
      </c>
      <c r="R1254" t="str">
        <f t="shared" si="137"/>
        <v>rock</v>
      </c>
      <c r="S1254" s="11">
        <f t="shared" si="138"/>
        <v>41543</v>
      </c>
      <c r="T1254" s="11">
        <f t="shared" si="139"/>
        <v>41571.779733796291</v>
      </c>
      <c r="U1254">
        <f t="shared" si="140"/>
        <v>2013</v>
      </c>
    </row>
    <row r="1255" spans="1:21"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34"/>
        <v>303833.2</v>
      </c>
      <c r="P1255" s="6">
        <f t="shared" si="135"/>
        <v>42.73322081575246</v>
      </c>
      <c r="Q1255" t="str">
        <f t="shared" si="136"/>
        <v>music</v>
      </c>
      <c r="R1255" t="str">
        <f t="shared" si="137"/>
        <v>rock</v>
      </c>
      <c r="S1255" s="11">
        <f t="shared" si="138"/>
        <v>41855</v>
      </c>
      <c r="T1255" s="11">
        <f t="shared" si="139"/>
        <v>41885.575312499997</v>
      </c>
      <c r="U1255">
        <f t="shared" si="140"/>
        <v>2014</v>
      </c>
    </row>
    <row r="1256" spans="1:21"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34"/>
        <v>198.85074626865671</v>
      </c>
      <c r="P1256" s="6">
        <f t="shared" si="135"/>
        <v>94.489361702127653</v>
      </c>
      <c r="Q1256" t="str">
        <f t="shared" si="136"/>
        <v>music</v>
      </c>
      <c r="R1256" t="str">
        <f t="shared" si="137"/>
        <v>rock</v>
      </c>
      <c r="S1256" s="11">
        <f t="shared" si="138"/>
        <v>40487</v>
      </c>
      <c r="T1256" s="11">
        <f t="shared" si="139"/>
        <v>40543.999305555553</v>
      </c>
      <c r="U1256">
        <f t="shared" si="140"/>
        <v>2010</v>
      </c>
    </row>
    <row r="1257" spans="1:21"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34"/>
        <v>202.36666666666667</v>
      </c>
      <c r="P1257" s="6">
        <f t="shared" si="135"/>
        <v>55.697247706422019</v>
      </c>
      <c r="Q1257" t="str">
        <f t="shared" si="136"/>
        <v>music</v>
      </c>
      <c r="R1257" t="str">
        <f t="shared" si="137"/>
        <v>rock</v>
      </c>
      <c r="S1257" s="11">
        <f t="shared" si="138"/>
        <v>41579</v>
      </c>
      <c r="T1257" s="11">
        <f t="shared" si="139"/>
        <v>41609.678842592592</v>
      </c>
      <c r="U1257">
        <f t="shared" si="140"/>
        <v>2013</v>
      </c>
    </row>
    <row r="1258" spans="1:21"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34"/>
        <v>117.96376666666666</v>
      </c>
      <c r="P1258" s="6">
        <f t="shared" si="135"/>
        <v>98.030831024930734</v>
      </c>
      <c r="Q1258" t="str">
        <f t="shared" si="136"/>
        <v>music</v>
      </c>
      <c r="R1258" t="str">
        <f t="shared" si="137"/>
        <v>rock</v>
      </c>
      <c r="S1258" s="11">
        <f t="shared" si="138"/>
        <v>40921</v>
      </c>
      <c r="T1258" s="11">
        <f t="shared" si="139"/>
        <v>40951.711006944446</v>
      </c>
      <c r="U1258">
        <f t="shared" si="140"/>
        <v>2012</v>
      </c>
    </row>
    <row r="1259" spans="1:21"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34"/>
        <v>294.72727272727275</v>
      </c>
      <c r="P1259" s="6">
        <f t="shared" si="135"/>
        <v>92.102272727272734</v>
      </c>
      <c r="Q1259" t="str">
        <f t="shared" si="136"/>
        <v>music</v>
      </c>
      <c r="R1259" t="str">
        <f t="shared" si="137"/>
        <v>rock</v>
      </c>
      <c r="S1259" s="11">
        <f t="shared" si="138"/>
        <v>40586</v>
      </c>
      <c r="T1259" s="11">
        <f t="shared" si="139"/>
        <v>40635.835532407407</v>
      </c>
      <c r="U1259">
        <f t="shared" si="140"/>
        <v>2011</v>
      </c>
    </row>
    <row r="1260" spans="1:21"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34"/>
        <v>213.14633333333336</v>
      </c>
      <c r="P1260" s="6">
        <f t="shared" si="135"/>
        <v>38.175462686567165</v>
      </c>
      <c r="Q1260" t="str">
        <f t="shared" si="136"/>
        <v>music</v>
      </c>
      <c r="R1260" t="str">
        <f t="shared" si="137"/>
        <v>rock</v>
      </c>
      <c r="S1260" s="11">
        <f t="shared" si="138"/>
        <v>41487</v>
      </c>
      <c r="T1260" s="11">
        <f t="shared" si="139"/>
        <v>41517.402916666666</v>
      </c>
      <c r="U1260">
        <f t="shared" si="140"/>
        <v>2013</v>
      </c>
    </row>
    <row r="1261" spans="1:21"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34"/>
        <v>104.24</v>
      </c>
      <c r="P1261" s="6">
        <f t="shared" si="135"/>
        <v>27.145833333333332</v>
      </c>
      <c r="Q1261" t="str">
        <f t="shared" si="136"/>
        <v>music</v>
      </c>
      <c r="R1261" t="str">
        <f t="shared" si="137"/>
        <v>rock</v>
      </c>
      <c r="S1261" s="11">
        <f t="shared" si="138"/>
        <v>41766</v>
      </c>
      <c r="T1261" s="11">
        <f t="shared" si="139"/>
        <v>41798.957638888889</v>
      </c>
      <c r="U1261">
        <f t="shared" si="140"/>
        <v>2014</v>
      </c>
    </row>
    <row r="1262" spans="1:21"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34"/>
        <v>113.66666666666667</v>
      </c>
      <c r="P1262" s="6">
        <f t="shared" si="135"/>
        <v>50.689189189189186</v>
      </c>
      <c r="Q1262" t="str">
        <f t="shared" si="136"/>
        <v>music</v>
      </c>
      <c r="R1262" t="str">
        <f t="shared" si="137"/>
        <v>rock</v>
      </c>
      <c r="S1262" s="11">
        <f t="shared" si="138"/>
        <v>41666</v>
      </c>
      <c r="T1262" s="11">
        <f t="shared" si="139"/>
        <v>41696.63449074074</v>
      </c>
      <c r="U1262">
        <f t="shared" si="140"/>
        <v>2014</v>
      </c>
    </row>
    <row r="1263" spans="1:21"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34"/>
        <v>101.25</v>
      </c>
      <c r="P1263" s="6">
        <f t="shared" si="135"/>
        <v>38.942307692307693</v>
      </c>
      <c r="Q1263" t="str">
        <f t="shared" si="136"/>
        <v>music</v>
      </c>
      <c r="R1263" t="str">
        <f t="shared" si="137"/>
        <v>rock</v>
      </c>
      <c r="S1263" s="11">
        <f t="shared" si="138"/>
        <v>41638</v>
      </c>
      <c r="T1263" s="11">
        <f t="shared" si="139"/>
        <v>41668.134571759256</v>
      </c>
      <c r="U1263">
        <f t="shared" si="140"/>
        <v>2013</v>
      </c>
    </row>
    <row r="1264" spans="1:21"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34"/>
        <v>125.41538461538462</v>
      </c>
      <c r="P1264" s="6">
        <f t="shared" si="135"/>
        <v>77.638095238095232</v>
      </c>
      <c r="Q1264" t="str">
        <f t="shared" si="136"/>
        <v>music</v>
      </c>
      <c r="R1264" t="str">
        <f t="shared" si="137"/>
        <v>rock</v>
      </c>
      <c r="S1264" s="11">
        <f t="shared" si="138"/>
        <v>41656</v>
      </c>
      <c r="T1264" s="11">
        <f t="shared" si="139"/>
        <v>41686.554305555554</v>
      </c>
      <c r="U1264">
        <f t="shared" si="140"/>
        <v>2014</v>
      </c>
    </row>
    <row r="1265" spans="1:21"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34"/>
        <v>119</v>
      </c>
      <c r="P1265" s="6">
        <f t="shared" si="135"/>
        <v>43.536585365853661</v>
      </c>
      <c r="Q1265" t="str">
        <f t="shared" si="136"/>
        <v>music</v>
      </c>
      <c r="R1265" t="str">
        <f t="shared" si="137"/>
        <v>rock</v>
      </c>
      <c r="S1265" s="11">
        <f t="shared" si="138"/>
        <v>41691</v>
      </c>
      <c r="T1265" s="11">
        <f t="shared" si="139"/>
        <v>41726.833333333328</v>
      </c>
      <c r="U1265">
        <f t="shared" si="140"/>
        <v>2014</v>
      </c>
    </row>
    <row r="1266" spans="1:21"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34"/>
        <v>166.46153846153845</v>
      </c>
      <c r="P1266" s="6">
        <f t="shared" si="135"/>
        <v>31.823529411764707</v>
      </c>
      <c r="Q1266" t="str">
        <f t="shared" si="136"/>
        <v>music</v>
      </c>
      <c r="R1266" t="str">
        <f t="shared" si="137"/>
        <v>rock</v>
      </c>
      <c r="S1266" s="11">
        <f t="shared" si="138"/>
        <v>41547</v>
      </c>
      <c r="T1266" s="11">
        <f t="shared" si="139"/>
        <v>41576.454664351848</v>
      </c>
      <c r="U1266">
        <f t="shared" si="140"/>
        <v>2013</v>
      </c>
    </row>
    <row r="1267" spans="1:21"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34"/>
        <v>119.14771428571429</v>
      </c>
      <c r="P1267" s="6">
        <f t="shared" si="135"/>
        <v>63.184393939393942</v>
      </c>
      <c r="Q1267" t="str">
        <f t="shared" si="136"/>
        <v>music</v>
      </c>
      <c r="R1267" t="str">
        <f t="shared" si="137"/>
        <v>rock</v>
      </c>
      <c r="S1267" s="11">
        <f t="shared" si="138"/>
        <v>40465</v>
      </c>
      <c r="T1267" s="11">
        <f t="shared" si="139"/>
        <v>40512.446932870364</v>
      </c>
      <c r="U1267">
        <f t="shared" si="140"/>
        <v>2010</v>
      </c>
    </row>
    <row r="1268" spans="1:21"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34"/>
        <v>100.47368421052632</v>
      </c>
      <c r="P1268" s="6">
        <f t="shared" si="135"/>
        <v>190.9</v>
      </c>
      <c r="Q1268" t="str">
        <f t="shared" si="136"/>
        <v>music</v>
      </c>
      <c r="R1268" t="str">
        <f t="shared" si="137"/>
        <v>rock</v>
      </c>
      <c r="S1268" s="11">
        <f t="shared" si="138"/>
        <v>41620</v>
      </c>
      <c r="T1268" s="11">
        <f t="shared" si="139"/>
        <v>41650.668344907404</v>
      </c>
      <c r="U1268">
        <f t="shared" si="140"/>
        <v>2013</v>
      </c>
    </row>
    <row r="1269" spans="1:21"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34"/>
        <v>101.8</v>
      </c>
      <c r="P1269" s="6">
        <f t="shared" si="135"/>
        <v>140.85534591194968</v>
      </c>
      <c r="Q1269" t="str">
        <f t="shared" si="136"/>
        <v>music</v>
      </c>
      <c r="R1269" t="str">
        <f t="shared" si="137"/>
        <v>rock</v>
      </c>
      <c r="S1269" s="11">
        <f t="shared" si="138"/>
        <v>41449</v>
      </c>
      <c r="T1269" s="11">
        <f t="shared" si="139"/>
        <v>41479.376828703702</v>
      </c>
      <c r="U1269">
        <f t="shared" si="140"/>
        <v>2013</v>
      </c>
    </row>
    <row r="1270" spans="1:21"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34"/>
        <v>116.66666666666667</v>
      </c>
      <c r="P1270" s="6">
        <f t="shared" si="135"/>
        <v>76.92307692307692</v>
      </c>
      <c r="Q1270" t="str">
        <f t="shared" si="136"/>
        <v>music</v>
      </c>
      <c r="R1270" t="str">
        <f t="shared" si="137"/>
        <v>rock</v>
      </c>
      <c r="S1270" s="11">
        <f t="shared" si="138"/>
        <v>41507</v>
      </c>
      <c r="T1270" s="11">
        <f t="shared" si="139"/>
        <v>41537.637118055551</v>
      </c>
      <c r="U1270">
        <f t="shared" si="140"/>
        <v>2013</v>
      </c>
    </row>
    <row r="1271" spans="1:21"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34"/>
        <v>108.64893617021276</v>
      </c>
      <c r="P1271" s="6">
        <f t="shared" si="135"/>
        <v>99.15533980582525</v>
      </c>
      <c r="Q1271" t="str">
        <f t="shared" si="136"/>
        <v>music</v>
      </c>
      <c r="R1271" t="str">
        <f t="shared" si="137"/>
        <v>rock</v>
      </c>
      <c r="S1271" s="11">
        <f t="shared" si="138"/>
        <v>42445</v>
      </c>
      <c r="T1271" s="11">
        <f t="shared" si="139"/>
        <v>42475.791666666664</v>
      </c>
      <c r="U1271">
        <f t="shared" si="140"/>
        <v>2016</v>
      </c>
    </row>
    <row r="1272" spans="1:21"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34"/>
        <v>114.72</v>
      </c>
      <c r="P1272" s="6">
        <f t="shared" si="135"/>
        <v>67.881656804733723</v>
      </c>
      <c r="Q1272" t="str">
        <f t="shared" si="136"/>
        <v>music</v>
      </c>
      <c r="R1272" t="str">
        <f t="shared" si="137"/>
        <v>rock</v>
      </c>
      <c r="S1272" s="11">
        <f t="shared" si="138"/>
        <v>40933</v>
      </c>
      <c r="T1272" s="11">
        <f t="shared" si="139"/>
        <v>40993.60696759259</v>
      </c>
      <c r="U1272">
        <f t="shared" si="140"/>
        <v>2012</v>
      </c>
    </row>
    <row r="1273" spans="1:21"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34"/>
        <v>101.8</v>
      </c>
      <c r="P1273" s="6">
        <f t="shared" si="135"/>
        <v>246.29032258064515</v>
      </c>
      <c r="Q1273" t="str">
        <f t="shared" si="136"/>
        <v>music</v>
      </c>
      <c r="R1273" t="str">
        <f t="shared" si="137"/>
        <v>rock</v>
      </c>
      <c r="S1273" s="11">
        <f t="shared" si="138"/>
        <v>41561</v>
      </c>
      <c r="T1273" s="11">
        <f t="shared" si="139"/>
        <v>41591.516886574071</v>
      </c>
      <c r="U1273">
        <f t="shared" si="140"/>
        <v>2013</v>
      </c>
    </row>
    <row r="1274" spans="1:21"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34"/>
        <v>106</v>
      </c>
      <c r="P1274" s="6">
        <f t="shared" si="135"/>
        <v>189.28571428571428</v>
      </c>
      <c r="Q1274" t="str">
        <f t="shared" si="136"/>
        <v>music</v>
      </c>
      <c r="R1274" t="str">
        <f t="shared" si="137"/>
        <v>rock</v>
      </c>
      <c r="S1274" s="11">
        <f t="shared" si="138"/>
        <v>40274</v>
      </c>
      <c r="T1274" s="11">
        <f t="shared" si="139"/>
        <v>40343.958333333328</v>
      </c>
      <c r="U1274">
        <f t="shared" si="140"/>
        <v>2010</v>
      </c>
    </row>
    <row r="1275" spans="1:21"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34"/>
        <v>103.49999999999999</v>
      </c>
      <c r="P1275" s="6">
        <f t="shared" si="135"/>
        <v>76.666666666666671</v>
      </c>
      <c r="Q1275" t="str">
        <f t="shared" si="136"/>
        <v>music</v>
      </c>
      <c r="R1275" t="str">
        <f t="shared" si="137"/>
        <v>rock</v>
      </c>
      <c r="S1275" s="11">
        <f t="shared" si="138"/>
        <v>41852</v>
      </c>
      <c r="T1275" s="11">
        <f t="shared" si="139"/>
        <v>41882.521886574068</v>
      </c>
      <c r="U1275">
        <f t="shared" si="140"/>
        <v>2014</v>
      </c>
    </row>
    <row r="1276" spans="1:21"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34"/>
        <v>154.97535999999999</v>
      </c>
      <c r="P1276" s="6">
        <f t="shared" si="135"/>
        <v>82.963254817987149</v>
      </c>
      <c r="Q1276" t="str">
        <f t="shared" si="136"/>
        <v>music</v>
      </c>
      <c r="R1276" t="str">
        <f t="shared" si="137"/>
        <v>rock</v>
      </c>
      <c r="S1276" s="11">
        <f t="shared" si="138"/>
        <v>41116</v>
      </c>
      <c r="T1276" s="11">
        <f t="shared" si="139"/>
        <v>41151.481770833328</v>
      </c>
      <c r="U1276">
        <f t="shared" si="140"/>
        <v>2012</v>
      </c>
    </row>
    <row r="1277" spans="1:21"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34"/>
        <v>162.14066666666668</v>
      </c>
      <c r="P1277" s="6">
        <f t="shared" si="135"/>
        <v>62.522107969151669</v>
      </c>
      <c r="Q1277" t="str">
        <f t="shared" si="136"/>
        <v>music</v>
      </c>
      <c r="R1277" t="str">
        <f t="shared" si="137"/>
        <v>rock</v>
      </c>
      <c r="S1277" s="11">
        <f t="shared" si="138"/>
        <v>41458</v>
      </c>
      <c r="T1277" s="11">
        <f t="shared" si="139"/>
        <v>41493.659571759257</v>
      </c>
      <c r="U1277">
        <f t="shared" si="140"/>
        <v>2013</v>
      </c>
    </row>
    <row r="1278" spans="1:21"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34"/>
        <v>104.42100000000001</v>
      </c>
      <c r="P1278" s="6">
        <f t="shared" si="135"/>
        <v>46.06808823529412</v>
      </c>
      <c r="Q1278" t="str">
        <f t="shared" si="136"/>
        <v>music</v>
      </c>
      <c r="R1278" t="str">
        <f t="shared" si="137"/>
        <v>rock</v>
      </c>
      <c r="S1278" s="11">
        <f t="shared" si="138"/>
        <v>40007</v>
      </c>
      <c r="T1278" s="11">
        <f t="shared" si="139"/>
        <v>40056.958333333328</v>
      </c>
      <c r="U1278">
        <f t="shared" si="140"/>
        <v>2009</v>
      </c>
    </row>
    <row r="1279" spans="1:21"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34"/>
        <v>106.12433333333333</v>
      </c>
      <c r="P1279" s="6">
        <f t="shared" si="135"/>
        <v>38.543946731234868</v>
      </c>
      <c r="Q1279" t="str">
        <f t="shared" si="136"/>
        <v>music</v>
      </c>
      <c r="R1279" t="str">
        <f t="shared" si="137"/>
        <v>rock</v>
      </c>
      <c r="S1279" s="11">
        <f t="shared" si="138"/>
        <v>41121</v>
      </c>
      <c r="T1279" s="11">
        <f t="shared" si="139"/>
        <v>41156.35355324074</v>
      </c>
      <c r="U1279">
        <f t="shared" si="140"/>
        <v>2012</v>
      </c>
    </row>
    <row r="1280" spans="1:21"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34"/>
        <v>154.93846153846152</v>
      </c>
      <c r="P1280" s="6">
        <f t="shared" si="135"/>
        <v>53.005263157894738</v>
      </c>
      <c r="Q1280" t="str">
        <f t="shared" si="136"/>
        <v>music</v>
      </c>
      <c r="R1280" t="str">
        <f t="shared" si="137"/>
        <v>rock</v>
      </c>
      <c r="S1280" s="11">
        <f t="shared" si="138"/>
        <v>41786</v>
      </c>
      <c r="T1280" s="11">
        <f t="shared" si="139"/>
        <v>41814.875</v>
      </c>
      <c r="U1280">
        <f t="shared" si="140"/>
        <v>2014</v>
      </c>
    </row>
    <row r="1281" spans="1:21"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34"/>
        <v>110.77157238734421</v>
      </c>
      <c r="P1281" s="6">
        <f t="shared" si="135"/>
        <v>73.355396825396824</v>
      </c>
      <c r="Q1281" t="str">
        <f t="shared" si="136"/>
        <v>music</v>
      </c>
      <c r="R1281" t="str">
        <f t="shared" si="137"/>
        <v>rock</v>
      </c>
      <c r="S1281" s="11">
        <f t="shared" si="138"/>
        <v>41681</v>
      </c>
      <c r="T1281" s="11">
        <f t="shared" si="139"/>
        <v>41721.849189814813</v>
      </c>
      <c r="U1281">
        <f t="shared" si="140"/>
        <v>2014</v>
      </c>
    </row>
    <row r="1282" spans="1:21"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34"/>
        <v>110.91186666666665</v>
      </c>
      <c r="P1282" s="6">
        <f t="shared" si="135"/>
        <v>127.97523076923076</v>
      </c>
      <c r="Q1282" t="str">
        <f t="shared" si="136"/>
        <v>music</v>
      </c>
      <c r="R1282" t="str">
        <f t="shared" si="137"/>
        <v>rock</v>
      </c>
      <c r="S1282" s="11">
        <f t="shared" si="138"/>
        <v>40513</v>
      </c>
      <c r="T1282" s="11">
        <f t="shared" si="139"/>
        <v>40603.54923611111</v>
      </c>
      <c r="U1282">
        <f t="shared" si="140"/>
        <v>2010</v>
      </c>
    </row>
    <row r="1283" spans="1:21"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41">E1283/D1283*100</f>
        <v>110.71428571428572</v>
      </c>
      <c r="P1283" s="6">
        <f t="shared" ref="P1283:P1346" si="142">IF(E1283=0,0,E1283/L1283)</f>
        <v>104.72972972972973</v>
      </c>
      <c r="Q1283" t="str">
        <f t="shared" ref="Q1283:Q1346" si="143">LEFT(N1283,LEN(N1283)-(LEN(N1283)-SEARCH("/",N1283))-1)</f>
        <v>music</v>
      </c>
      <c r="R1283" t="str">
        <f t="shared" ref="R1283:R1346" si="144">RIGHT(N1283,(LEN(N1283)-SEARCH("/",N1283)))</f>
        <v>rock</v>
      </c>
      <c r="S1283" s="11">
        <f t="shared" ref="S1283:S1346" si="145">VALUE(TEXT(CONCATENATE(YEAR(((J1283/60)/60/24)+DATE(1970,1,1)+(-5/24)),"/",MONTH(((J1283/60)/60/24)+DATE(1970,1,1)+(-5/24)),"/",DAY(((J1283/60)/60/24)+DATE(1970,1,1)+(-5/24))),"YYYY/MM/DD"))</f>
        <v>41463</v>
      </c>
      <c r="T1283" s="11">
        <f t="shared" ref="T1283:T1346" si="146">((I1283/60)/60/24)+DATE(1970,1,1)+(-5/24)</f>
        <v>41483.535138888888</v>
      </c>
      <c r="U1283">
        <f t="shared" ref="U1283:U1346" si="147">YEAR(((J1283/60)/60/24)+DATE(1970,1,1)+(-5/24))</f>
        <v>2013</v>
      </c>
    </row>
    <row r="1284" spans="1:21"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41"/>
        <v>123.61333333333333</v>
      </c>
      <c r="P1284" s="6">
        <f t="shared" si="142"/>
        <v>67.671532846715323</v>
      </c>
      <c r="Q1284" t="str">
        <f t="shared" si="143"/>
        <v>music</v>
      </c>
      <c r="R1284" t="str">
        <f t="shared" si="144"/>
        <v>rock</v>
      </c>
      <c r="S1284" s="11">
        <f t="shared" si="145"/>
        <v>41586</v>
      </c>
      <c r="T1284" s="11">
        <f t="shared" si="146"/>
        <v>41616.999305555553</v>
      </c>
      <c r="U1284">
        <f t="shared" si="147"/>
        <v>2013</v>
      </c>
    </row>
    <row r="1285" spans="1:21"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41"/>
        <v>211.05</v>
      </c>
      <c r="P1285" s="6">
        <f t="shared" si="142"/>
        <v>95.931818181818187</v>
      </c>
      <c r="Q1285" t="str">
        <f t="shared" si="143"/>
        <v>music</v>
      </c>
      <c r="R1285" t="str">
        <f t="shared" si="144"/>
        <v>rock</v>
      </c>
      <c r="S1285" s="11">
        <f t="shared" si="145"/>
        <v>41320</v>
      </c>
      <c r="T1285" s="11">
        <f t="shared" si="146"/>
        <v>41343.958333333328</v>
      </c>
      <c r="U1285">
        <f t="shared" si="147"/>
        <v>2013</v>
      </c>
    </row>
    <row r="1286" spans="1:21"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41"/>
        <v>101</v>
      </c>
      <c r="P1286" s="6">
        <f t="shared" si="142"/>
        <v>65.161290322580641</v>
      </c>
      <c r="Q1286" t="str">
        <f t="shared" si="143"/>
        <v>theater</v>
      </c>
      <c r="R1286" t="str">
        <f t="shared" si="144"/>
        <v>plays</v>
      </c>
      <c r="S1286" s="11">
        <f t="shared" si="145"/>
        <v>42712</v>
      </c>
      <c r="T1286" s="11">
        <f t="shared" si="146"/>
        <v>42735.499305555553</v>
      </c>
      <c r="U1286">
        <f t="shared" si="147"/>
        <v>2016</v>
      </c>
    </row>
    <row r="1287" spans="1:21"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41"/>
        <v>101.64999999999999</v>
      </c>
      <c r="P1287" s="6">
        <f t="shared" si="142"/>
        <v>32.269841269841272</v>
      </c>
      <c r="Q1287" t="str">
        <f t="shared" si="143"/>
        <v>theater</v>
      </c>
      <c r="R1287" t="str">
        <f t="shared" si="144"/>
        <v>plays</v>
      </c>
      <c r="S1287" s="11">
        <f t="shared" si="145"/>
        <v>42160</v>
      </c>
      <c r="T1287" s="11">
        <f t="shared" si="146"/>
        <v>42175.374710648146</v>
      </c>
      <c r="U1287">
        <f t="shared" si="147"/>
        <v>2015</v>
      </c>
    </row>
    <row r="1288" spans="1:21"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41"/>
        <v>108.33333333333333</v>
      </c>
      <c r="P1288" s="6">
        <f t="shared" si="142"/>
        <v>81.25</v>
      </c>
      <c r="Q1288" t="str">
        <f t="shared" si="143"/>
        <v>theater</v>
      </c>
      <c r="R1288" t="str">
        <f t="shared" si="144"/>
        <v>plays</v>
      </c>
      <c r="S1288" s="11">
        <f t="shared" si="145"/>
        <v>42039</v>
      </c>
      <c r="T1288" s="11">
        <f t="shared" si="146"/>
        <v>42052.374999999993</v>
      </c>
      <c r="U1288">
        <f t="shared" si="147"/>
        <v>2015</v>
      </c>
    </row>
    <row r="1289" spans="1:21"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41"/>
        <v>242</v>
      </c>
      <c r="P1289" s="6">
        <f t="shared" si="142"/>
        <v>24.2</v>
      </c>
      <c r="Q1289" t="str">
        <f t="shared" si="143"/>
        <v>theater</v>
      </c>
      <c r="R1289" t="str">
        <f t="shared" si="144"/>
        <v>plays</v>
      </c>
      <c r="S1289" s="11">
        <f t="shared" si="145"/>
        <v>42107</v>
      </c>
      <c r="T1289" s="11">
        <f t="shared" si="146"/>
        <v>42167.412685185183</v>
      </c>
      <c r="U1289">
        <f t="shared" si="147"/>
        <v>2015</v>
      </c>
    </row>
    <row r="1290" spans="1:21"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41"/>
        <v>100.44999999999999</v>
      </c>
      <c r="P1290" s="6">
        <f t="shared" si="142"/>
        <v>65.868852459016395</v>
      </c>
      <c r="Q1290" t="str">
        <f t="shared" si="143"/>
        <v>theater</v>
      </c>
      <c r="R1290" t="str">
        <f t="shared" si="144"/>
        <v>plays</v>
      </c>
      <c r="S1290" s="11">
        <f t="shared" si="145"/>
        <v>42560</v>
      </c>
      <c r="T1290" s="11">
        <f t="shared" si="146"/>
        <v>42591.958333333336</v>
      </c>
      <c r="U1290">
        <f t="shared" si="147"/>
        <v>2016</v>
      </c>
    </row>
    <row r="1291" spans="1:21"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41"/>
        <v>125.06666666666666</v>
      </c>
      <c r="P1291" s="6">
        <f t="shared" si="142"/>
        <v>36.07692307692308</v>
      </c>
      <c r="Q1291" t="str">
        <f t="shared" si="143"/>
        <v>theater</v>
      </c>
      <c r="R1291" t="str">
        <f t="shared" si="144"/>
        <v>plays</v>
      </c>
      <c r="S1291" s="11">
        <f t="shared" si="145"/>
        <v>42708</v>
      </c>
      <c r="T1291" s="11">
        <f t="shared" si="146"/>
        <v>42738.926446759251</v>
      </c>
      <c r="U1291">
        <f t="shared" si="147"/>
        <v>2016</v>
      </c>
    </row>
    <row r="1292" spans="1:21"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41"/>
        <v>108.57142857142857</v>
      </c>
      <c r="P1292" s="6">
        <f t="shared" si="142"/>
        <v>44.186046511627907</v>
      </c>
      <c r="Q1292" t="str">
        <f t="shared" si="143"/>
        <v>theater</v>
      </c>
      <c r="R1292" t="str">
        <f t="shared" si="144"/>
        <v>plays</v>
      </c>
      <c r="S1292" s="11">
        <f t="shared" si="145"/>
        <v>42086</v>
      </c>
      <c r="T1292" s="11">
        <f t="shared" si="146"/>
        <v>42117.082638888889</v>
      </c>
      <c r="U1292">
        <f t="shared" si="147"/>
        <v>2015</v>
      </c>
    </row>
    <row r="1293" spans="1:21"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41"/>
        <v>145.70000000000002</v>
      </c>
      <c r="P1293" s="6">
        <f t="shared" si="142"/>
        <v>104.07142857142857</v>
      </c>
      <c r="Q1293" t="str">
        <f t="shared" si="143"/>
        <v>theater</v>
      </c>
      <c r="R1293" t="str">
        <f t="shared" si="144"/>
        <v>plays</v>
      </c>
      <c r="S1293" s="11">
        <f t="shared" si="145"/>
        <v>42064</v>
      </c>
      <c r="T1293" s="11">
        <f t="shared" si="146"/>
        <v>42101.083333333336</v>
      </c>
      <c r="U1293">
        <f t="shared" si="147"/>
        <v>2015</v>
      </c>
    </row>
    <row r="1294" spans="1:21"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41"/>
        <v>110.00000000000001</v>
      </c>
      <c r="P1294" s="6">
        <f t="shared" si="142"/>
        <v>35.96153846153846</v>
      </c>
      <c r="Q1294" t="str">
        <f t="shared" si="143"/>
        <v>theater</v>
      </c>
      <c r="R1294" t="str">
        <f t="shared" si="144"/>
        <v>plays</v>
      </c>
      <c r="S1294" s="11">
        <f t="shared" si="145"/>
        <v>42256</v>
      </c>
      <c r="T1294" s="11">
        <f t="shared" si="146"/>
        <v>42283.749305555553</v>
      </c>
      <c r="U1294">
        <f t="shared" si="147"/>
        <v>2015</v>
      </c>
    </row>
    <row r="1295" spans="1:21"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41"/>
        <v>102.23333333333333</v>
      </c>
      <c r="P1295" s="6">
        <f t="shared" si="142"/>
        <v>127.79166666666667</v>
      </c>
      <c r="Q1295" t="str">
        <f t="shared" si="143"/>
        <v>theater</v>
      </c>
      <c r="R1295" t="str">
        <f t="shared" si="144"/>
        <v>plays</v>
      </c>
      <c r="S1295" s="11">
        <f t="shared" si="145"/>
        <v>42292</v>
      </c>
      <c r="T1295" s="11">
        <f t="shared" si="146"/>
        <v>42322.534386574065</v>
      </c>
      <c r="U1295">
        <f t="shared" si="147"/>
        <v>2015</v>
      </c>
    </row>
    <row r="1296" spans="1:21"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41"/>
        <v>122</v>
      </c>
      <c r="P1296" s="6">
        <f t="shared" si="142"/>
        <v>27.727272727272727</v>
      </c>
      <c r="Q1296" t="str">
        <f t="shared" si="143"/>
        <v>theater</v>
      </c>
      <c r="R1296" t="str">
        <f t="shared" si="144"/>
        <v>plays</v>
      </c>
      <c r="S1296" s="11">
        <f t="shared" si="145"/>
        <v>42278</v>
      </c>
      <c r="T1296" s="11">
        <f t="shared" si="146"/>
        <v>42296.249999999993</v>
      </c>
      <c r="U1296">
        <f t="shared" si="147"/>
        <v>2015</v>
      </c>
    </row>
    <row r="1297" spans="1:21"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41"/>
        <v>101.96000000000001</v>
      </c>
      <c r="P1297" s="6">
        <f t="shared" si="142"/>
        <v>39.828125</v>
      </c>
      <c r="Q1297" t="str">
        <f t="shared" si="143"/>
        <v>theater</v>
      </c>
      <c r="R1297" t="str">
        <f t="shared" si="144"/>
        <v>plays</v>
      </c>
      <c r="S1297" s="11">
        <f t="shared" si="145"/>
        <v>42184</v>
      </c>
      <c r="T1297" s="11">
        <f t="shared" si="146"/>
        <v>42214.499999999993</v>
      </c>
      <c r="U1297">
        <f t="shared" si="147"/>
        <v>2015</v>
      </c>
    </row>
    <row r="1298" spans="1:21"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41"/>
        <v>141.1764705882353</v>
      </c>
      <c r="P1298" s="6">
        <f t="shared" si="142"/>
        <v>52.173913043478258</v>
      </c>
      <c r="Q1298" t="str">
        <f t="shared" si="143"/>
        <v>theater</v>
      </c>
      <c r="R1298" t="str">
        <f t="shared" si="144"/>
        <v>plays</v>
      </c>
      <c r="S1298" s="11">
        <f t="shared" si="145"/>
        <v>42422</v>
      </c>
      <c r="T1298" s="11">
        <f t="shared" si="146"/>
        <v>42442.800613425927</v>
      </c>
      <c r="U1298">
        <f t="shared" si="147"/>
        <v>2016</v>
      </c>
    </row>
    <row r="1299" spans="1:21"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41"/>
        <v>109.52500000000001</v>
      </c>
      <c r="P1299" s="6">
        <f t="shared" si="142"/>
        <v>92.037815126050418</v>
      </c>
      <c r="Q1299" t="str">
        <f t="shared" si="143"/>
        <v>theater</v>
      </c>
      <c r="R1299" t="str">
        <f t="shared" si="144"/>
        <v>plays</v>
      </c>
      <c r="S1299" s="11">
        <f t="shared" si="145"/>
        <v>42461</v>
      </c>
      <c r="T1299" s="11">
        <f t="shared" si="146"/>
        <v>42491.538865740738</v>
      </c>
      <c r="U1299">
        <f t="shared" si="147"/>
        <v>2016</v>
      </c>
    </row>
    <row r="1300" spans="1:21"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41"/>
        <v>104.65</v>
      </c>
      <c r="P1300" s="6">
        <f t="shared" si="142"/>
        <v>63.424242424242422</v>
      </c>
      <c r="Q1300" t="str">
        <f t="shared" si="143"/>
        <v>theater</v>
      </c>
      <c r="R1300" t="str">
        <f t="shared" si="144"/>
        <v>plays</v>
      </c>
      <c r="S1300" s="11">
        <f t="shared" si="145"/>
        <v>42458</v>
      </c>
      <c r="T1300" s="11">
        <f t="shared" si="146"/>
        <v>42488.472592592596</v>
      </c>
      <c r="U1300">
        <f t="shared" si="147"/>
        <v>2016</v>
      </c>
    </row>
    <row r="1301" spans="1:21"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41"/>
        <v>124</v>
      </c>
      <c r="P1301" s="6">
        <f t="shared" si="142"/>
        <v>135.625</v>
      </c>
      <c r="Q1301" t="str">
        <f t="shared" si="143"/>
        <v>theater</v>
      </c>
      <c r="R1301" t="str">
        <f t="shared" si="144"/>
        <v>plays</v>
      </c>
      <c r="S1301" s="11">
        <f t="shared" si="145"/>
        <v>42169</v>
      </c>
      <c r="T1301" s="11">
        <f t="shared" si="146"/>
        <v>42199.606006944443</v>
      </c>
      <c r="U1301">
        <f t="shared" si="147"/>
        <v>2015</v>
      </c>
    </row>
    <row r="1302" spans="1:21"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41"/>
        <v>135</v>
      </c>
      <c r="P1302" s="6">
        <f t="shared" si="142"/>
        <v>168.75</v>
      </c>
      <c r="Q1302" t="str">
        <f t="shared" si="143"/>
        <v>theater</v>
      </c>
      <c r="R1302" t="str">
        <f t="shared" si="144"/>
        <v>plays</v>
      </c>
      <c r="S1302" s="11">
        <f t="shared" si="145"/>
        <v>42483</v>
      </c>
      <c r="T1302" s="11">
        <f t="shared" si="146"/>
        <v>42522.581249999996</v>
      </c>
      <c r="U1302">
        <f t="shared" si="147"/>
        <v>2016</v>
      </c>
    </row>
    <row r="1303" spans="1:21"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41"/>
        <v>102.75000000000001</v>
      </c>
      <c r="P1303" s="6">
        <f t="shared" si="142"/>
        <v>70.862068965517238</v>
      </c>
      <c r="Q1303" t="str">
        <f t="shared" si="143"/>
        <v>theater</v>
      </c>
      <c r="R1303" t="str">
        <f t="shared" si="144"/>
        <v>plays</v>
      </c>
      <c r="S1303" s="11">
        <f t="shared" si="145"/>
        <v>42195</v>
      </c>
      <c r="T1303" s="11">
        <f t="shared" si="146"/>
        <v>42205.916666666664</v>
      </c>
      <c r="U1303">
        <f t="shared" si="147"/>
        <v>2015</v>
      </c>
    </row>
    <row r="1304" spans="1:21"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41"/>
        <v>100</v>
      </c>
      <c r="P1304" s="6">
        <f t="shared" si="142"/>
        <v>50</v>
      </c>
      <c r="Q1304" t="str">
        <f t="shared" si="143"/>
        <v>theater</v>
      </c>
      <c r="R1304" t="str">
        <f t="shared" si="144"/>
        <v>plays</v>
      </c>
      <c r="S1304" s="11">
        <f t="shared" si="145"/>
        <v>42674</v>
      </c>
      <c r="T1304" s="11">
        <f t="shared" si="146"/>
        <v>42704.891331018516</v>
      </c>
      <c r="U1304">
        <f t="shared" si="147"/>
        <v>2016</v>
      </c>
    </row>
    <row r="1305" spans="1:21"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41"/>
        <v>130.26085714285716</v>
      </c>
      <c r="P1305" s="6">
        <f t="shared" si="142"/>
        <v>42.214166666666671</v>
      </c>
      <c r="Q1305" t="str">
        <f t="shared" si="143"/>
        <v>theater</v>
      </c>
      <c r="R1305" t="str">
        <f t="shared" si="144"/>
        <v>plays</v>
      </c>
      <c r="S1305" s="11">
        <f t="shared" si="145"/>
        <v>42566</v>
      </c>
      <c r="T1305" s="11">
        <f t="shared" si="146"/>
        <v>42582.249999999993</v>
      </c>
      <c r="U1305">
        <f t="shared" si="147"/>
        <v>2016</v>
      </c>
    </row>
    <row r="1306" spans="1:21"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41"/>
        <v>39.627499999999998</v>
      </c>
      <c r="P1306" s="6">
        <f t="shared" si="142"/>
        <v>152.41346153846155</v>
      </c>
      <c r="Q1306" t="str">
        <f t="shared" si="143"/>
        <v>technology</v>
      </c>
      <c r="R1306" t="str">
        <f t="shared" si="144"/>
        <v>wearables</v>
      </c>
      <c r="S1306" s="11">
        <f t="shared" si="145"/>
        <v>42746</v>
      </c>
      <c r="T1306" s="11">
        <f t="shared" si="146"/>
        <v>42806.944502314807</v>
      </c>
      <c r="U1306">
        <f t="shared" si="147"/>
        <v>2017</v>
      </c>
    </row>
    <row r="1307" spans="1:21"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41"/>
        <v>25.976666666666663</v>
      </c>
      <c r="P1307" s="6">
        <f t="shared" si="142"/>
        <v>90.616279069767444</v>
      </c>
      <c r="Q1307" t="str">
        <f t="shared" si="143"/>
        <v>technology</v>
      </c>
      <c r="R1307" t="str">
        <f t="shared" si="144"/>
        <v>wearables</v>
      </c>
      <c r="S1307" s="11">
        <f t="shared" si="145"/>
        <v>42543</v>
      </c>
      <c r="T1307" s="11">
        <f t="shared" si="146"/>
        <v>42572.520833333336</v>
      </c>
      <c r="U1307">
        <f t="shared" si="147"/>
        <v>2016</v>
      </c>
    </row>
    <row r="1308" spans="1:21"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41"/>
        <v>65.24636363636364</v>
      </c>
      <c r="P1308" s="6">
        <f t="shared" si="142"/>
        <v>201.60393258426967</v>
      </c>
      <c r="Q1308" t="str">
        <f t="shared" si="143"/>
        <v>technology</v>
      </c>
      <c r="R1308" t="str">
        <f t="shared" si="144"/>
        <v>wearables</v>
      </c>
      <c r="S1308" s="11">
        <f t="shared" si="145"/>
        <v>41947</v>
      </c>
      <c r="T1308" s="11">
        <f t="shared" si="146"/>
        <v>41977.249236111107</v>
      </c>
      <c r="U1308">
        <f t="shared" si="147"/>
        <v>2014</v>
      </c>
    </row>
    <row r="1309" spans="1:21"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41"/>
        <v>11.514000000000001</v>
      </c>
      <c r="P1309" s="6">
        <f t="shared" si="142"/>
        <v>127.93333333333334</v>
      </c>
      <c r="Q1309" t="str">
        <f t="shared" si="143"/>
        <v>technology</v>
      </c>
      <c r="R1309" t="str">
        <f t="shared" si="144"/>
        <v>wearables</v>
      </c>
      <c r="S1309" s="11">
        <f t="shared" si="145"/>
        <v>42387</v>
      </c>
      <c r="T1309" s="11">
        <f t="shared" si="146"/>
        <v>42417.294895833329</v>
      </c>
      <c r="U1309">
        <f t="shared" si="147"/>
        <v>2016</v>
      </c>
    </row>
    <row r="1310" spans="1:21"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41"/>
        <v>11.360000000000001</v>
      </c>
      <c r="P1310" s="6">
        <f t="shared" si="142"/>
        <v>29.894736842105264</v>
      </c>
      <c r="Q1310" t="str">
        <f t="shared" si="143"/>
        <v>technology</v>
      </c>
      <c r="R1310" t="str">
        <f t="shared" si="144"/>
        <v>wearables</v>
      </c>
      <c r="S1310" s="11">
        <f t="shared" si="145"/>
        <v>42611</v>
      </c>
      <c r="T1310" s="11">
        <f t="shared" si="146"/>
        <v>42651.405231481483</v>
      </c>
      <c r="U1310">
        <f t="shared" si="147"/>
        <v>2016</v>
      </c>
    </row>
    <row r="1311" spans="1:21"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41"/>
        <v>111.99130434782609</v>
      </c>
      <c r="P1311" s="6">
        <f t="shared" si="142"/>
        <v>367.97142857142859</v>
      </c>
      <c r="Q1311" t="str">
        <f t="shared" si="143"/>
        <v>technology</v>
      </c>
      <c r="R1311" t="str">
        <f t="shared" si="144"/>
        <v>wearables</v>
      </c>
      <c r="S1311" s="11">
        <f t="shared" si="145"/>
        <v>42257</v>
      </c>
      <c r="T1311" s="11">
        <f t="shared" si="146"/>
        <v>42292.674398148149</v>
      </c>
      <c r="U1311">
        <f t="shared" si="147"/>
        <v>2015</v>
      </c>
    </row>
    <row r="1312" spans="1:21"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41"/>
        <v>15.5</v>
      </c>
      <c r="P1312" s="6">
        <f t="shared" si="142"/>
        <v>129.16666666666666</v>
      </c>
      <c r="Q1312" t="str">
        <f t="shared" si="143"/>
        <v>technology</v>
      </c>
      <c r="R1312" t="str">
        <f t="shared" si="144"/>
        <v>wearables</v>
      </c>
      <c r="S1312" s="11">
        <f t="shared" si="145"/>
        <v>42556</v>
      </c>
      <c r="T1312" s="11">
        <f t="shared" si="146"/>
        <v>42601.458912037029</v>
      </c>
      <c r="U1312">
        <f t="shared" si="147"/>
        <v>2016</v>
      </c>
    </row>
    <row r="1313" spans="1:21"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41"/>
        <v>32.027999999999999</v>
      </c>
      <c r="P1313" s="6">
        <f t="shared" si="142"/>
        <v>800.7</v>
      </c>
      <c r="Q1313" t="str">
        <f t="shared" si="143"/>
        <v>technology</v>
      </c>
      <c r="R1313" t="str">
        <f t="shared" si="144"/>
        <v>wearables</v>
      </c>
      <c r="S1313" s="11">
        <f t="shared" si="145"/>
        <v>42669</v>
      </c>
      <c r="T1313" s="11">
        <f t="shared" si="146"/>
        <v>42704.635636574072</v>
      </c>
      <c r="U1313">
        <f t="shared" si="147"/>
        <v>2016</v>
      </c>
    </row>
    <row r="1314" spans="1:21"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41"/>
        <v>0.60869565217391308</v>
      </c>
      <c r="P1314" s="6">
        <f t="shared" si="142"/>
        <v>28</v>
      </c>
      <c r="Q1314" t="str">
        <f t="shared" si="143"/>
        <v>technology</v>
      </c>
      <c r="R1314" t="str">
        <f t="shared" si="144"/>
        <v>wearables</v>
      </c>
      <c r="S1314" s="11">
        <f t="shared" si="145"/>
        <v>42082</v>
      </c>
      <c r="T1314" s="11">
        <f t="shared" si="146"/>
        <v>42112.494467592587</v>
      </c>
      <c r="U1314">
        <f t="shared" si="147"/>
        <v>2015</v>
      </c>
    </row>
    <row r="1315" spans="1:21"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41"/>
        <v>31.114999999999998</v>
      </c>
      <c r="P1315" s="6">
        <f t="shared" si="142"/>
        <v>102.01639344262296</v>
      </c>
      <c r="Q1315" t="str">
        <f t="shared" si="143"/>
        <v>technology</v>
      </c>
      <c r="R1315" t="str">
        <f t="shared" si="144"/>
        <v>wearables</v>
      </c>
      <c r="S1315" s="11">
        <f t="shared" si="145"/>
        <v>42402</v>
      </c>
      <c r="T1315" s="11">
        <f t="shared" si="146"/>
        <v>42432.50131944444</v>
      </c>
      <c r="U1315">
        <f t="shared" si="147"/>
        <v>2016</v>
      </c>
    </row>
    <row r="1316" spans="1:21"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41"/>
        <v>1.1266666666666667</v>
      </c>
      <c r="P1316" s="6">
        <f t="shared" si="142"/>
        <v>184.36363636363637</v>
      </c>
      <c r="Q1316" t="str">
        <f t="shared" si="143"/>
        <v>technology</v>
      </c>
      <c r="R1316" t="str">
        <f t="shared" si="144"/>
        <v>wearables</v>
      </c>
      <c r="S1316" s="11">
        <f t="shared" si="145"/>
        <v>42604</v>
      </c>
      <c r="T1316" s="11">
        <f t="shared" si="146"/>
        <v>42664.461342592585</v>
      </c>
      <c r="U1316">
        <f t="shared" si="147"/>
        <v>2016</v>
      </c>
    </row>
    <row r="1317" spans="1:21"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41"/>
        <v>40.404000000000003</v>
      </c>
      <c r="P1317" s="6">
        <f t="shared" si="142"/>
        <v>162.91935483870967</v>
      </c>
      <c r="Q1317" t="str">
        <f t="shared" si="143"/>
        <v>technology</v>
      </c>
      <c r="R1317" t="str">
        <f t="shared" si="144"/>
        <v>wearables</v>
      </c>
      <c r="S1317" s="11">
        <f t="shared" si="145"/>
        <v>42278</v>
      </c>
      <c r="T1317" s="11">
        <f t="shared" si="146"/>
        <v>42313.833333333336</v>
      </c>
      <c r="U1317">
        <f t="shared" si="147"/>
        <v>2015</v>
      </c>
    </row>
    <row r="1318" spans="1:21"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41"/>
        <v>1.3333333333333333E-3</v>
      </c>
      <c r="P1318" s="6">
        <f t="shared" si="142"/>
        <v>1</v>
      </c>
      <c r="Q1318" t="str">
        <f t="shared" si="143"/>
        <v>technology</v>
      </c>
      <c r="R1318" t="str">
        <f t="shared" si="144"/>
        <v>wearables</v>
      </c>
      <c r="S1318" s="11">
        <f t="shared" si="145"/>
        <v>42393</v>
      </c>
      <c r="T1318" s="11">
        <f t="shared" si="146"/>
        <v>42428.753576388881</v>
      </c>
      <c r="U1318">
        <f t="shared" si="147"/>
        <v>2016</v>
      </c>
    </row>
    <row r="1319" spans="1:21"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41"/>
        <v>5.7334999999999994</v>
      </c>
      <c r="P1319" s="6">
        <f t="shared" si="142"/>
        <v>603.52631578947364</v>
      </c>
      <c r="Q1319" t="str">
        <f t="shared" si="143"/>
        <v>technology</v>
      </c>
      <c r="R1319" t="str">
        <f t="shared" si="144"/>
        <v>wearables</v>
      </c>
      <c r="S1319" s="11">
        <f t="shared" si="145"/>
        <v>42520</v>
      </c>
      <c r="T1319" s="11">
        <f t="shared" si="146"/>
        <v>42572.374999999993</v>
      </c>
      <c r="U1319">
        <f t="shared" si="147"/>
        <v>2016</v>
      </c>
    </row>
    <row r="1320" spans="1:21"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41"/>
        <v>15.324999999999999</v>
      </c>
      <c r="P1320" s="6">
        <f t="shared" si="142"/>
        <v>45.407407407407405</v>
      </c>
      <c r="Q1320" t="str">
        <f t="shared" si="143"/>
        <v>technology</v>
      </c>
      <c r="R1320" t="str">
        <f t="shared" si="144"/>
        <v>wearables</v>
      </c>
      <c r="S1320" s="11">
        <f t="shared" si="145"/>
        <v>41984</v>
      </c>
      <c r="T1320" s="11">
        <f t="shared" si="146"/>
        <v>42014.835324074076</v>
      </c>
      <c r="U1320">
        <f t="shared" si="147"/>
        <v>2014</v>
      </c>
    </row>
    <row r="1321" spans="1:21"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41"/>
        <v>15.103448275862069</v>
      </c>
      <c r="P1321" s="6">
        <f t="shared" si="142"/>
        <v>97.333333333333329</v>
      </c>
      <c r="Q1321" t="str">
        <f t="shared" si="143"/>
        <v>technology</v>
      </c>
      <c r="R1321" t="str">
        <f t="shared" si="144"/>
        <v>wearables</v>
      </c>
      <c r="S1321" s="11">
        <f t="shared" si="145"/>
        <v>41816</v>
      </c>
      <c r="T1321" s="11">
        <f t="shared" si="146"/>
        <v>41831.458333333328</v>
      </c>
      <c r="U1321">
        <f t="shared" si="147"/>
        <v>2014</v>
      </c>
    </row>
    <row r="1322" spans="1:21"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41"/>
        <v>0.503</v>
      </c>
      <c r="P1322" s="6">
        <f t="shared" si="142"/>
        <v>167.66666666666666</v>
      </c>
      <c r="Q1322" t="str">
        <f t="shared" si="143"/>
        <v>technology</v>
      </c>
      <c r="R1322" t="str">
        <f t="shared" si="144"/>
        <v>wearables</v>
      </c>
      <c r="S1322" s="11">
        <f t="shared" si="145"/>
        <v>42705</v>
      </c>
      <c r="T1322" s="11">
        <f t="shared" si="146"/>
        <v>42734.749999999993</v>
      </c>
      <c r="U1322">
        <f t="shared" si="147"/>
        <v>2016</v>
      </c>
    </row>
    <row r="1323" spans="1:21"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41"/>
        <v>1.3028138528138529</v>
      </c>
      <c r="P1323" s="6">
        <f t="shared" si="142"/>
        <v>859.85714285714289</v>
      </c>
      <c r="Q1323" t="str">
        <f t="shared" si="143"/>
        <v>technology</v>
      </c>
      <c r="R1323" t="str">
        <f t="shared" si="144"/>
        <v>wearables</v>
      </c>
      <c r="S1323" s="11">
        <f t="shared" si="145"/>
        <v>42697</v>
      </c>
      <c r="T1323" s="11">
        <f t="shared" si="146"/>
        <v>42727.540937499994</v>
      </c>
      <c r="U1323">
        <f t="shared" si="147"/>
        <v>2016</v>
      </c>
    </row>
    <row r="1324" spans="1:21"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41"/>
        <v>0.30285714285714288</v>
      </c>
      <c r="P1324" s="6">
        <f t="shared" si="142"/>
        <v>26.5</v>
      </c>
      <c r="Q1324" t="str">
        <f t="shared" si="143"/>
        <v>technology</v>
      </c>
      <c r="R1324" t="str">
        <f t="shared" si="144"/>
        <v>wearables</v>
      </c>
      <c r="S1324" s="11">
        <f t="shared" si="145"/>
        <v>42115</v>
      </c>
      <c r="T1324" s="11">
        <f t="shared" si="146"/>
        <v>42145.448206018518</v>
      </c>
      <c r="U1324">
        <f t="shared" si="147"/>
        <v>2015</v>
      </c>
    </row>
    <row r="1325" spans="1:21"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41"/>
        <v>8.8800000000000008</v>
      </c>
      <c r="P1325" s="6">
        <f t="shared" si="142"/>
        <v>30.272727272727273</v>
      </c>
      <c r="Q1325" t="str">
        <f t="shared" si="143"/>
        <v>technology</v>
      </c>
      <c r="R1325" t="str">
        <f t="shared" si="144"/>
        <v>wearables</v>
      </c>
      <c r="S1325" s="11">
        <f t="shared" si="145"/>
        <v>42451</v>
      </c>
      <c r="T1325" s="11">
        <f t="shared" si="146"/>
        <v>42486.079861111109</v>
      </c>
      <c r="U1325">
        <f t="shared" si="147"/>
        <v>2016</v>
      </c>
    </row>
    <row r="1326" spans="1:21"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41"/>
        <v>9.84</v>
      </c>
      <c r="P1326" s="6">
        <f t="shared" si="142"/>
        <v>54.666666666666664</v>
      </c>
      <c r="Q1326" t="str">
        <f t="shared" si="143"/>
        <v>technology</v>
      </c>
      <c r="R1326" t="str">
        <f t="shared" si="144"/>
        <v>wearables</v>
      </c>
      <c r="S1326" s="11">
        <f t="shared" si="145"/>
        <v>42626</v>
      </c>
      <c r="T1326" s="11">
        <f t="shared" si="146"/>
        <v>42656.425370370365</v>
      </c>
      <c r="U1326">
        <f t="shared" si="147"/>
        <v>2016</v>
      </c>
    </row>
    <row r="1327" spans="1:21"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41"/>
        <v>2.4299999999999997</v>
      </c>
      <c r="P1327" s="6">
        <f t="shared" si="142"/>
        <v>60.75</v>
      </c>
      <c r="Q1327" t="str">
        <f t="shared" si="143"/>
        <v>technology</v>
      </c>
      <c r="R1327" t="str">
        <f t="shared" si="144"/>
        <v>wearables</v>
      </c>
      <c r="S1327" s="11">
        <f t="shared" si="145"/>
        <v>42703</v>
      </c>
      <c r="T1327" s="11">
        <f t="shared" si="146"/>
        <v>42733.877719907403</v>
      </c>
      <c r="U1327">
        <f t="shared" si="147"/>
        <v>2016</v>
      </c>
    </row>
    <row r="1328" spans="1:21"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41"/>
        <v>1.1299999999999999</v>
      </c>
      <c r="P1328" s="6">
        <f t="shared" si="142"/>
        <v>102.72727272727273</v>
      </c>
      <c r="Q1328" t="str">
        <f t="shared" si="143"/>
        <v>technology</v>
      </c>
      <c r="R1328" t="str">
        <f t="shared" si="144"/>
        <v>wearables</v>
      </c>
      <c r="S1328" s="11">
        <f t="shared" si="145"/>
        <v>41974</v>
      </c>
      <c r="T1328" s="11">
        <f t="shared" si="146"/>
        <v>42019.583657407398</v>
      </c>
      <c r="U1328">
        <f t="shared" si="147"/>
        <v>2014</v>
      </c>
    </row>
    <row r="1329" spans="1:21"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41"/>
        <v>3.5520833333333335</v>
      </c>
      <c r="P1329" s="6">
        <f t="shared" si="142"/>
        <v>41.585365853658537</v>
      </c>
      <c r="Q1329" t="str">
        <f t="shared" si="143"/>
        <v>technology</v>
      </c>
      <c r="R1329" t="str">
        <f t="shared" si="144"/>
        <v>wearables</v>
      </c>
      <c r="S1329" s="11">
        <f t="shared" si="145"/>
        <v>42123</v>
      </c>
      <c r="T1329" s="11">
        <f t="shared" si="146"/>
        <v>42153.470312500001</v>
      </c>
      <c r="U1329">
        <f t="shared" si="147"/>
        <v>2015</v>
      </c>
    </row>
    <row r="1330" spans="1:21"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41"/>
        <v>2.3306666666666667</v>
      </c>
      <c r="P1330" s="6">
        <f t="shared" si="142"/>
        <v>116.53333333333333</v>
      </c>
      <c r="Q1330" t="str">
        <f t="shared" si="143"/>
        <v>technology</v>
      </c>
      <c r="R1330" t="str">
        <f t="shared" si="144"/>
        <v>wearables</v>
      </c>
      <c r="S1330" s="11">
        <f t="shared" si="145"/>
        <v>42612</v>
      </c>
      <c r="T1330" s="11">
        <f t="shared" si="146"/>
        <v>42657.434421296297</v>
      </c>
      <c r="U1330">
        <f t="shared" si="147"/>
        <v>2016</v>
      </c>
    </row>
    <row r="1331" spans="1:21"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41"/>
        <v>0.81600000000000006</v>
      </c>
      <c r="P1331" s="6">
        <f t="shared" si="142"/>
        <v>45.333333333333336</v>
      </c>
      <c r="Q1331" t="str">
        <f t="shared" si="143"/>
        <v>technology</v>
      </c>
      <c r="R1331" t="str">
        <f t="shared" si="144"/>
        <v>wearables</v>
      </c>
      <c r="S1331" s="11">
        <f t="shared" si="145"/>
        <v>41935</v>
      </c>
      <c r="T1331" s="11">
        <f t="shared" si="146"/>
        <v>41975.054918981477</v>
      </c>
      <c r="U1331">
        <f t="shared" si="147"/>
        <v>2014</v>
      </c>
    </row>
    <row r="1332" spans="1:21"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41"/>
        <v>22.494285714285713</v>
      </c>
      <c r="P1332" s="6">
        <f t="shared" si="142"/>
        <v>157.46</v>
      </c>
      <c r="Q1332" t="str">
        <f t="shared" si="143"/>
        <v>technology</v>
      </c>
      <c r="R1332" t="str">
        <f t="shared" si="144"/>
        <v>wearables</v>
      </c>
      <c r="S1332" s="11">
        <f t="shared" si="145"/>
        <v>42522</v>
      </c>
      <c r="T1332" s="11">
        <f t="shared" si="146"/>
        <v>42552.958333333336</v>
      </c>
      <c r="U1332">
        <f t="shared" si="147"/>
        <v>2016</v>
      </c>
    </row>
    <row r="1333" spans="1:21"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41"/>
        <v>1.3668</v>
      </c>
      <c r="P1333" s="6">
        <f t="shared" si="142"/>
        <v>100.5</v>
      </c>
      <c r="Q1333" t="str">
        <f t="shared" si="143"/>
        <v>technology</v>
      </c>
      <c r="R1333" t="str">
        <f t="shared" si="144"/>
        <v>wearables</v>
      </c>
      <c r="S1333" s="11">
        <f t="shared" si="145"/>
        <v>42569</v>
      </c>
      <c r="T1333" s="11">
        <f t="shared" si="146"/>
        <v>42599.295763888884</v>
      </c>
      <c r="U1333">
        <f t="shared" si="147"/>
        <v>2016</v>
      </c>
    </row>
    <row r="1334" spans="1:21"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41"/>
        <v>0</v>
      </c>
      <c r="P1334" s="6">
        <f t="shared" si="142"/>
        <v>0</v>
      </c>
      <c r="Q1334" t="str">
        <f t="shared" si="143"/>
        <v>technology</v>
      </c>
      <c r="R1334" t="str">
        <f t="shared" si="144"/>
        <v>wearables</v>
      </c>
      <c r="S1334" s="11">
        <f t="shared" si="145"/>
        <v>42731</v>
      </c>
      <c r="T1334" s="11">
        <f t="shared" si="146"/>
        <v>42761.851944444446</v>
      </c>
      <c r="U1334">
        <f t="shared" si="147"/>
        <v>2016</v>
      </c>
    </row>
    <row r="1335" spans="1:21"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41"/>
        <v>0</v>
      </c>
      <c r="P1335" s="6">
        <f t="shared" si="142"/>
        <v>0</v>
      </c>
      <c r="Q1335" t="str">
        <f t="shared" si="143"/>
        <v>technology</v>
      </c>
      <c r="R1335" t="str">
        <f t="shared" si="144"/>
        <v>wearables</v>
      </c>
      <c r="S1335" s="11">
        <f t="shared" si="145"/>
        <v>41805</v>
      </c>
      <c r="T1335" s="11">
        <f t="shared" si="146"/>
        <v>41835.8984375</v>
      </c>
      <c r="U1335">
        <f t="shared" si="147"/>
        <v>2014</v>
      </c>
    </row>
    <row r="1336" spans="1:21"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41"/>
        <v>10.754135338345865</v>
      </c>
      <c r="P1336" s="6">
        <f t="shared" si="142"/>
        <v>51.822463768115945</v>
      </c>
      <c r="Q1336" t="str">
        <f t="shared" si="143"/>
        <v>technology</v>
      </c>
      <c r="R1336" t="str">
        <f t="shared" si="144"/>
        <v>wearables</v>
      </c>
      <c r="S1336" s="11">
        <f t="shared" si="145"/>
        <v>42410</v>
      </c>
      <c r="T1336" s="11">
        <f t="shared" si="146"/>
        <v>42440.565821759257</v>
      </c>
      <c r="U1336">
        <f t="shared" si="147"/>
        <v>2016</v>
      </c>
    </row>
    <row r="1337" spans="1:21"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41"/>
        <v>19.759999999999998</v>
      </c>
      <c r="P1337" s="6">
        <f t="shared" si="142"/>
        <v>308.75</v>
      </c>
      <c r="Q1337" t="str">
        <f t="shared" si="143"/>
        <v>technology</v>
      </c>
      <c r="R1337" t="str">
        <f t="shared" si="144"/>
        <v>wearables</v>
      </c>
      <c r="S1337" s="11">
        <f t="shared" si="145"/>
        <v>42313</v>
      </c>
      <c r="T1337" s="11">
        <f t="shared" si="146"/>
        <v>42343.728032407402</v>
      </c>
      <c r="U1337">
        <f t="shared" si="147"/>
        <v>2015</v>
      </c>
    </row>
    <row r="1338" spans="1:21"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41"/>
        <v>84.946999999999989</v>
      </c>
      <c r="P1338" s="6">
        <f t="shared" si="142"/>
        <v>379.22767857142856</v>
      </c>
      <c r="Q1338" t="str">
        <f t="shared" si="143"/>
        <v>technology</v>
      </c>
      <c r="R1338" t="str">
        <f t="shared" si="144"/>
        <v>wearables</v>
      </c>
      <c r="S1338" s="11">
        <f t="shared" si="145"/>
        <v>41955</v>
      </c>
      <c r="T1338" s="11">
        <f t="shared" si="146"/>
        <v>41990.655416666668</v>
      </c>
      <c r="U1338">
        <f t="shared" si="147"/>
        <v>2014</v>
      </c>
    </row>
    <row r="1339" spans="1:21"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41"/>
        <v>49.381999999999998</v>
      </c>
      <c r="P1339" s="6">
        <f t="shared" si="142"/>
        <v>176.36428571428573</v>
      </c>
      <c r="Q1339" t="str">
        <f t="shared" si="143"/>
        <v>technology</v>
      </c>
      <c r="R1339" t="str">
        <f t="shared" si="144"/>
        <v>wearables</v>
      </c>
      <c r="S1339" s="11">
        <f t="shared" si="145"/>
        <v>42767</v>
      </c>
      <c r="T1339" s="11">
        <f t="shared" si="146"/>
        <v>42797.368969907409</v>
      </c>
      <c r="U1339">
        <f t="shared" si="147"/>
        <v>2017</v>
      </c>
    </row>
    <row r="1340" spans="1:21"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41"/>
        <v>3.3033333333333332</v>
      </c>
      <c r="P1340" s="6">
        <f t="shared" si="142"/>
        <v>66.066666666666663</v>
      </c>
      <c r="Q1340" t="str">
        <f t="shared" si="143"/>
        <v>technology</v>
      </c>
      <c r="R1340" t="str">
        <f t="shared" si="144"/>
        <v>wearables</v>
      </c>
      <c r="S1340" s="11">
        <f t="shared" si="145"/>
        <v>42188</v>
      </c>
      <c r="T1340" s="11">
        <f t="shared" si="146"/>
        <v>42218.595289351848</v>
      </c>
      <c r="U1340">
        <f t="shared" si="147"/>
        <v>2015</v>
      </c>
    </row>
    <row r="1341" spans="1:21"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41"/>
        <v>6.6339999999999995</v>
      </c>
      <c r="P1341" s="6">
        <f t="shared" si="142"/>
        <v>89.648648648648646</v>
      </c>
      <c r="Q1341" t="str">
        <f t="shared" si="143"/>
        <v>technology</v>
      </c>
      <c r="R1341" t="str">
        <f t="shared" si="144"/>
        <v>wearables</v>
      </c>
      <c r="S1341" s="11">
        <f t="shared" si="145"/>
        <v>41936</v>
      </c>
      <c r="T1341" s="11">
        <f t="shared" si="146"/>
        <v>41981.480497685181</v>
      </c>
      <c r="U1341">
        <f t="shared" si="147"/>
        <v>2014</v>
      </c>
    </row>
    <row r="1342" spans="1:21"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41"/>
        <v>0</v>
      </c>
      <c r="P1342" s="6">
        <f t="shared" si="142"/>
        <v>0</v>
      </c>
      <c r="Q1342" t="str">
        <f t="shared" si="143"/>
        <v>technology</v>
      </c>
      <c r="R1342" t="str">
        <f t="shared" si="144"/>
        <v>wearables</v>
      </c>
      <c r="S1342" s="11">
        <f t="shared" si="145"/>
        <v>41836</v>
      </c>
      <c r="T1342" s="11">
        <f t="shared" si="146"/>
        <v>41866.387187499997</v>
      </c>
      <c r="U1342">
        <f t="shared" si="147"/>
        <v>2014</v>
      </c>
    </row>
    <row r="1343" spans="1:21"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41"/>
        <v>70.36</v>
      </c>
      <c r="P1343" s="6">
        <f t="shared" si="142"/>
        <v>382.39130434782606</v>
      </c>
      <c r="Q1343" t="str">
        <f t="shared" si="143"/>
        <v>technology</v>
      </c>
      <c r="R1343" t="str">
        <f t="shared" si="144"/>
        <v>wearables</v>
      </c>
      <c r="S1343" s="11">
        <f t="shared" si="145"/>
        <v>42612</v>
      </c>
      <c r="T1343" s="11">
        <f t="shared" si="146"/>
        <v>42644.415706018517</v>
      </c>
      <c r="U1343">
        <f t="shared" si="147"/>
        <v>2016</v>
      </c>
    </row>
    <row r="1344" spans="1:21"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41"/>
        <v>0.2</v>
      </c>
      <c r="P1344" s="6">
        <f t="shared" si="142"/>
        <v>100</v>
      </c>
      <c r="Q1344" t="str">
        <f t="shared" si="143"/>
        <v>technology</v>
      </c>
      <c r="R1344" t="str">
        <f t="shared" si="144"/>
        <v>wearables</v>
      </c>
      <c r="S1344" s="11">
        <f t="shared" si="145"/>
        <v>42172</v>
      </c>
      <c r="T1344" s="11">
        <f t="shared" si="146"/>
        <v>42202.608090277768</v>
      </c>
      <c r="U1344">
        <f t="shared" si="147"/>
        <v>2015</v>
      </c>
    </row>
    <row r="1345" spans="1:21"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41"/>
        <v>102.298</v>
      </c>
      <c r="P1345" s="6">
        <f t="shared" si="142"/>
        <v>158.35603715170279</v>
      </c>
      <c r="Q1345" t="str">
        <f t="shared" si="143"/>
        <v>technology</v>
      </c>
      <c r="R1345" t="str">
        <f t="shared" si="144"/>
        <v>wearables</v>
      </c>
      <c r="S1345" s="11">
        <f t="shared" si="145"/>
        <v>42542</v>
      </c>
      <c r="T1345" s="11">
        <f t="shared" si="146"/>
        <v>42600.957638888889</v>
      </c>
      <c r="U1345">
        <f t="shared" si="147"/>
        <v>2016</v>
      </c>
    </row>
    <row r="1346" spans="1:21"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41"/>
        <v>377.73333333333335</v>
      </c>
      <c r="P1346" s="6">
        <f t="shared" si="142"/>
        <v>40.762589928057551</v>
      </c>
      <c r="Q1346" t="str">
        <f t="shared" si="143"/>
        <v>publishing</v>
      </c>
      <c r="R1346" t="str">
        <f t="shared" si="144"/>
        <v>nonfiction</v>
      </c>
      <c r="S1346" s="11">
        <f t="shared" si="145"/>
        <v>42522</v>
      </c>
      <c r="T1346" s="11">
        <f t="shared" si="146"/>
        <v>42551.581469907404</v>
      </c>
      <c r="U1346">
        <f t="shared" si="147"/>
        <v>2016</v>
      </c>
    </row>
    <row r="1347" spans="1:21"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48">E1347/D1347*100</f>
        <v>125</v>
      </c>
      <c r="P1347" s="6">
        <f t="shared" ref="P1347:P1410" si="149">IF(E1347=0,0,E1347/L1347)</f>
        <v>53.571428571428569</v>
      </c>
      <c r="Q1347" t="str">
        <f t="shared" ref="Q1347:Q1410" si="150">LEFT(N1347,LEN(N1347)-(LEN(N1347)-SEARCH("/",N1347))-1)</f>
        <v>publishing</v>
      </c>
      <c r="R1347" t="str">
        <f t="shared" ref="R1347:R1410" si="151">RIGHT(N1347,(LEN(N1347)-SEARCH("/",N1347)))</f>
        <v>nonfiction</v>
      </c>
      <c r="S1347" s="11">
        <f t="shared" ref="S1347:S1410" si="152">VALUE(TEXT(CONCATENATE(YEAR(((J1347/60)/60/24)+DATE(1970,1,1)+(-5/24)),"/",MONTH(((J1347/60)/60/24)+DATE(1970,1,1)+(-5/24)),"/",DAY(((J1347/60)/60/24)+DATE(1970,1,1)+(-5/24))),"YYYY/MM/DD"))</f>
        <v>41799</v>
      </c>
      <c r="T1347" s="11">
        <f t="shared" ref="T1347:T1410" si="153">((I1347/60)/60/24)+DATE(1970,1,1)+(-5/24)</f>
        <v>41834.606006944443</v>
      </c>
      <c r="U1347">
        <f t="shared" ref="U1347:U1410" si="154">YEAR(((J1347/60)/60/24)+DATE(1970,1,1)+(-5/24))</f>
        <v>2014</v>
      </c>
    </row>
    <row r="1348" spans="1:21"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48"/>
        <v>147.32653061224491</v>
      </c>
      <c r="P1348" s="6">
        <f t="shared" si="149"/>
        <v>48.449664429530202</v>
      </c>
      <c r="Q1348" t="str">
        <f t="shared" si="150"/>
        <v>publishing</v>
      </c>
      <c r="R1348" t="str">
        <f t="shared" si="151"/>
        <v>nonfiction</v>
      </c>
      <c r="S1348" s="11">
        <f t="shared" si="152"/>
        <v>41421</v>
      </c>
      <c r="T1348" s="11">
        <f t="shared" si="153"/>
        <v>41451.867488425924</v>
      </c>
      <c r="U1348">
        <f t="shared" si="154"/>
        <v>2013</v>
      </c>
    </row>
    <row r="1349" spans="1:21"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48"/>
        <v>102.2</v>
      </c>
      <c r="P1349" s="6">
        <f t="shared" si="149"/>
        <v>82.41935483870968</v>
      </c>
      <c r="Q1349" t="str">
        <f t="shared" si="150"/>
        <v>publishing</v>
      </c>
      <c r="R1349" t="str">
        <f t="shared" si="151"/>
        <v>nonfiction</v>
      </c>
      <c r="S1349" s="11">
        <f t="shared" si="152"/>
        <v>42040</v>
      </c>
      <c r="T1349" s="11">
        <f t="shared" si="153"/>
        <v>42070.429687499993</v>
      </c>
      <c r="U1349">
        <f t="shared" si="154"/>
        <v>2015</v>
      </c>
    </row>
    <row r="1350" spans="1:21"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48"/>
        <v>101.8723404255319</v>
      </c>
      <c r="P1350" s="6">
        <f t="shared" si="149"/>
        <v>230.19230769230768</v>
      </c>
      <c r="Q1350" t="str">
        <f t="shared" si="150"/>
        <v>publishing</v>
      </c>
      <c r="R1350" t="str">
        <f t="shared" si="151"/>
        <v>nonfiction</v>
      </c>
      <c r="S1350" s="11">
        <f t="shared" si="152"/>
        <v>41963</v>
      </c>
      <c r="T1350" s="11">
        <f t="shared" si="153"/>
        <v>41991.29783564814</v>
      </c>
      <c r="U1350">
        <f t="shared" si="154"/>
        <v>2014</v>
      </c>
    </row>
    <row r="1351" spans="1:21"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48"/>
        <v>204.2</v>
      </c>
      <c r="P1351" s="6">
        <f t="shared" si="149"/>
        <v>59.360465116279073</v>
      </c>
      <c r="Q1351" t="str">
        <f t="shared" si="150"/>
        <v>publishing</v>
      </c>
      <c r="R1351" t="str">
        <f t="shared" si="151"/>
        <v>nonfiction</v>
      </c>
      <c r="S1351" s="11">
        <f t="shared" si="152"/>
        <v>42317</v>
      </c>
      <c r="T1351" s="11">
        <f t="shared" si="153"/>
        <v>42354.082638888889</v>
      </c>
      <c r="U1351">
        <f t="shared" si="154"/>
        <v>2015</v>
      </c>
    </row>
    <row r="1352" spans="1:21"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48"/>
        <v>104.05</v>
      </c>
      <c r="P1352" s="6">
        <f t="shared" si="149"/>
        <v>66.698717948717942</v>
      </c>
      <c r="Q1352" t="str">
        <f t="shared" si="150"/>
        <v>publishing</v>
      </c>
      <c r="R1352" t="str">
        <f t="shared" si="151"/>
        <v>nonfiction</v>
      </c>
      <c r="S1352" s="11">
        <f t="shared" si="152"/>
        <v>42333</v>
      </c>
      <c r="T1352" s="11">
        <f t="shared" si="153"/>
        <v>42363.804791666662</v>
      </c>
      <c r="U1352">
        <f t="shared" si="154"/>
        <v>2015</v>
      </c>
    </row>
    <row r="1353" spans="1:21"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48"/>
        <v>101.265</v>
      </c>
      <c r="P1353" s="6">
        <f t="shared" si="149"/>
        <v>168.77500000000001</v>
      </c>
      <c r="Q1353" t="str">
        <f t="shared" si="150"/>
        <v>publishing</v>
      </c>
      <c r="R1353" t="str">
        <f t="shared" si="151"/>
        <v>nonfiction</v>
      </c>
      <c r="S1353" s="11">
        <f t="shared" si="152"/>
        <v>42382</v>
      </c>
      <c r="T1353" s="11">
        <f t="shared" si="153"/>
        <v>42412.531759259255</v>
      </c>
      <c r="U1353">
        <f t="shared" si="154"/>
        <v>2016</v>
      </c>
    </row>
    <row r="1354" spans="1:21"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48"/>
        <v>136.13999999999999</v>
      </c>
      <c r="P1354" s="6">
        <f t="shared" si="149"/>
        <v>59.973568281938327</v>
      </c>
      <c r="Q1354" t="str">
        <f t="shared" si="150"/>
        <v>publishing</v>
      </c>
      <c r="R1354" t="str">
        <f t="shared" si="151"/>
        <v>nonfiction</v>
      </c>
      <c r="S1354" s="11">
        <f t="shared" si="152"/>
        <v>42200</v>
      </c>
      <c r="T1354" s="11">
        <f t="shared" si="153"/>
        <v>42251.957638888889</v>
      </c>
      <c r="U1354">
        <f t="shared" si="154"/>
        <v>2015</v>
      </c>
    </row>
    <row r="1355" spans="1:21"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48"/>
        <v>133.6</v>
      </c>
      <c r="P1355" s="6">
        <f t="shared" si="149"/>
        <v>31.80952380952381</v>
      </c>
      <c r="Q1355" t="str">
        <f t="shared" si="150"/>
        <v>publishing</v>
      </c>
      <c r="R1355" t="str">
        <f t="shared" si="151"/>
        <v>nonfiction</v>
      </c>
      <c r="S1355" s="11">
        <f t="shared" si="152"/>
        <v>41308</v>
      </c>
      <c r="T1355" s="11">
        <f t="shared" si="153"/>
        <v>41343.791666666664</v>
      </c>
      <c r="U1355">
        <f t="shared" si="154"/>
        <v>2013</v>
      </c>
    </row>
    <row r="1356" spans="1:21"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48"/>
        <v>130.25</v>
      </c>
      <c r="P1356" s="6">
        <f t="shared" si="149"/>
        <v>24.421875</v>
      </c>
      <c r="Q1356" t="str">
        <f t="shared" si="150"/>
        <v>publishing</v>
      </c>
      <c r="R1356" t="str">
        <f t="shared" si="151"/>
        <v>nonfiction</v>
      </c>
      <c r="S1356" s="11">
        <f t="shared" si="152"/>
        <v>42502</v>
      </c>
      <c r="T1356" s="11">
        <f t="shared" si="153"/>
        <v>42532.599293981482</v>
      </c>
      <c r="U1356">
        <f t="shared" si="154"/>
        <v>2016</v>
      </c>
    </row>
    <row r="1357" spans="1:21"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48"/>
        <v>122.67999999999999</v>
      </c>
      <c r="P1357" s="6">
        <f t="shared" si="149"/>
        <v>25.347107438016529</v>
      </c>
      <c r="Q1357" t="str">
        <f t="shared" si="150"/>
        <v>publishing</v>
      </c>
      <c r="R1357" t="str">
        <f t="shared" si="151"/>
        <v>nonfiction</v>
      </c>
      <c r="S1357" s="11">
        <f t="shared" si="152"/>
        <v>41213</v>
      </c>
      <c r="T1357" s="11">
        <f t="shared" si="153"/>
        <v>41243.208333333328</v>
      </c>
      <c r="U1357">
        <f t="shared" si="154"/>
        <v>2012</v>
      </c>
    </row>
    <row r="1358" spans="1:21"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48"/>
        <v>182.81058823529412</v>
      </c>
      <c r="P1358" s="6">
        <f t="shared" si="149"/>
        <v>71.443218390804603</v>
      </c>
      <c r="Q1358" t="str">
        <f t="shared" si="150"/>
        <v>publishing</v>
      </c>
      <c r="R1358" t="str">
        <f t="shared" si="151"/>
        <v>nonfiction</v>
      </c>
      <c r="S1358" s="11">
        <f t="shared" si="152"/>
        <v>41429</v>
      </c>
      <c r="T1358" s="11">
        <f t="shared" si="153"/>
        <v>41459.830555555556</v>
      </c>
      <c r="U1358">
        <f t="shared" si="154"/>
        <v>2013</v>
      </c>
    </row>
    <row r="1359" spans="1:21"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48"/>
        <v>125.29999999999998</v>
      </c>
      <c r="P1359" s="6">
        <f t="shared" si="149"/>
        <v>38.553846153846152</v>
      </c>
      <c r="Q1359" t="str">
        <f t="shared" si="150"/>
        <v>publishing</v>
      </c>
      <c r="R1359" t="str">
        <f t="shared" si="151"/>
        <v>nonfiction</v>
      </c>
      <c r="S1359" s="11">
        <f t="shared" si="152"/>
        <v>41304</v>
      </c>
      <c r="T1359" s="11">
        <f t="shared" si="153"/>
        <v>41334.040972222218</v>
      </c>
      <c r="U1359">
        <f t="shared" si="154"/>
        <v>2013</v>
      </c>
    </row>
    <row r="1360" spans="1:21"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48"/>
        <v>111.66666666666667</v>
      </c>
      <c r="P1360" s="6">
        <f t="shared" si="149"/>
        <v>68.367346938775512</v>
      </c>
      <c r="Q1360" t="str">
        <f t="shared" si="150"/>
        <v>publishing</v>
      </c>
      <c r="R1360" t="str">
        <f t="shared" si="151"/>
        <v>nonfiction</v>
      </c>
      <c r="S1360" s="11">
        <f t="shared" si="152"/>
        <v>40689</v>
      </c>
      <c r="T1360" s="11">
        <f t="shared" si="153"/>
        <v>40719.362534722219</v>
      </c>
      <c r="U1360">
        <f t="shared" si="154"/>
        <v>2011</v>
      </c>
    </row>
    <row r="1361" spans="1:21"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48"/>
        <v>115.75757575757575</v>
      </c>
      <c r="P1361" s="6">
        <f t="shared" si="149"/>
        <v>40.210526315789473</v>
      </c>
      <c r="Q1361" t="str">
        <f t="shared" si="150"/>
        <v>publishing</v>
      </c>
      <c r="R1361" t="str">
        <f t="shared" si="151"/>
        <v>nonfiction</v>
      </c>
      <c r="S1361" s="11">
        <f t="shared" si="152"/>
        <v>40668</v>
      </c>
      <c r="T1361" s="11">
        <f t="shared" si="153"/>
        <v>40730.606365740736</v>
      </c>
      <c r="U1361">
        <f t="shared" si="154"/>
        <v>2011</v>
      </c>
    </row>
    <row r="1362" spans="1:21"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48"/>
        <v>173.2</v>
      </c>
      <c r="P1362" s="6">
        <f t="shared" si="149"/>
        <v>32.074074074074076</v>
      </c>
      <c r="Q1362" t="str">
        <f t="shared" si="150"/>
        <v>publishing</v>
      </c>
      <c r="R1362" t="str">
        <f t="shared" si="151"/>
        <v>nonfiction</v>
      </c>
      <c r="S1362" s="11">
        <f t="shared" si="152"/>
        <v>41095</v>
      </c>
      <c r="T1362" s="11">
        <f t="shared" si="153"/>
        <v>41123.692361111105</v>
      </c>
      <c r="U1362">
        <f t="shared" si="154"/>
        <v>2012</v>
      </c>
    </row>
    <row r="1363" spans="1:21"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48"/>
        <v>125.98333333333333</v>
      </c>
      <c r="P1363" s="6">
        <f t="shared" si="149"/>
        <v>28.632575757575758</v>
      </c>
      <c r="Q1363" t="str">
        <f t="shared" si="150"/>
        <v>publishing</v>
      </c>
      <c r="R1363" t="str">
        <f t="shared" si="151"/>
        <v>nonfiction</v>
      </c>
      <c r="S1363" s="11">
        <f t="shared" si="152"/>
        <v>41781</v>
      </c>
      <c r="T1363" s="11">
        <f t="shared" si="153"/>
        <v>41811.508935185186</v>
      </c>
      <c r="U1363">
        <f t="shared" si="154"/>
        <v>2014</v>
      </c>
    </row>
    <row r="1364" spans="1:21"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48"/>
        <v>109.1</v>
      </c>
      <c r="P1364" s="6">
        <f t="shared" si="149"/>
        <v>43.64</v>
      </c>
      <c r="Q1364" t="str">
        <f t="shared" si="150"/>
        <v>publishing</v>
      </c>
      <c r="R1364" t="str">
        <f t="shared" si="151"/>
        <v>nonfiction</v>
      </c>
      <c r="S1364" s="11">
        <f t="shared" si="152"/>
        <v>41464</v>
      </c>
      <c r="T1364" s="11">
        <f t="shared" si="153"/>
        <v>41524.726053240738</v>
      </c>
      <c r="U1364">
        <f t="shared" si="154"/>
        <v>2013</v>
      </c>
    </row>
    <row r="1365" spans="1:21"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48"/>
        <v>100</v>
      </c>
      <c r="P1365" s="6">
        <f t="shared" si="149"/>
        <v>40</v>
      </c>
      <c r="Q1365" t="str">
        <f t="shared" si="150"/>
        <v>publishing</v>
      </c>
      <c r="R1365" t="str">
        <f t="shared" si="151"/>
        <v>nonfiction</v>
      </c>
      <c r="S1365" s="11">
        <f t="shared" si="152"/>
        <v>42396</v>
      </c>
      <c r="T1365" s="11">
        <f t="shared" si="153"/>
        <v>42415.124305555553</v>
      </c>
      <c r="U1365">
        <f t="shared" si="154"/>
        <v>2016</v>
      </c>
    </row>
    <row r="1366" spans="1:21"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48"/>
        <v>118.64285714285714</v>
      </c>
      <c r="P1366" s="6">
        <f t="shared" si="149"/>
        <v>346.04166666666669</v>
      </c>
      <c r="Q1366" t="str">
        <f t="shared" si="150"/>
        <v>music</v>
      </c>
      <c r="R1366" t="str">
        <f t="shared" si="151"/>
        <v>rock</v>
      </c>
      <c r="S1366" s="11">
        <f t="shared" si="152"/>
        <v>41951</v>
      </c>
      <c r="T1366" s="11">
        <f t="shared" si="153"/>
        <v>42011.487337962964</v>
      </c>
      <c r="U1366">
        <f t="shared" si="154"/>
        <v>2014</v>
      </c>
    </row>
    <row r="1367" spans="1:21"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48"/>
        <v>100.26666666666667</v>
      </c>
      <c r="P1367" s="6">
        <f t="shared" si="149"/>
        <v>81.739130434782609</v>
      </c>
      <c r="Q1367" t="str">
        <f t="shared" si="150"/>
        <v>music</v>
      </c>
      <c r="R1367" t="str">
        <f t="shared" si="151"/>
        <v>rock</v>
      </c>
      <c r="S1367" s="11">
        <f t="shared" si="152"/>
        <v>42049</v>
      </c>
      <c r="T1367" s="11">
        <f t="shared" si="153"/>
        <v>42079.483240740738</v>
      </c>
      <c r="U1367">
        <f t="shared" si="154"/>
        <v>2015</v>
      </c>
    </row>
    <row r="1368" spans="1:21"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48"/>
        <v>126.48920000000001</v>
      </c>
      <c r="P1368" s="6">
        <f t="shared" si="149"/>
        <v>64.535306122448986</v>
      </c>
      <c r="Q1368" t="str">
        <f t="shared" si="150"/>
        <v>music</v>
      </c>
      <c r="R1368" t="str">
        <f t="shared" si="151"/>
        <v>rock</v>
      </c>
      <c r="S1368" s="11">
        <f t="shared" si="152"/>
        <v>41924</v>
      </c>
      <c r="T1368" s="11">
        <f t="shared" si="153"/>
        <v>41969.829432870371</v>
      </c>
      <c r="U1368">
        <f t="shared" si="154"/>
        <v>2014</v>
      </c>
    </row>
    <row r="1369" spans="1:21"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48"/>
        <v>114.26</v>
      </c>
      <c r="P1369" s="6">
        <f t="shared" si="149"/>
        <v>63.477777777777774</v>
      </c>
      <c r="Q1369" t="str">
        <f t="shared" si="150"/>
        <v>music</v>
      </c>
      <c r="R1369" t="str">
        <f t="shared" si="151"/>
        <v>rock</v>
      </c>
      <c r="S1369" s="11">
        <f t="shared" si="152"/>
        <v>42291</v>
      </c>
      <c r="T1369" s="11">
        <f t="shared" si="153"/>
        <v>42321.836226851847</v>
      </c>
      <c r="U1369">
        <f t="shared" si="154"/>
        <v>2015</v>
      </c>
    </row>
    <row r="1370" spans="1:21"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48"/>
        <v>110.7</v>
      </c>
      <c r="P1370" s="6">
        <f t="shared" si="149"/>
        <v>63.620689655172413</v>
      </c>
      <c r="Q1370" t="str">
        <f t="shared" si="150"/>
        <v>music</v>
      </c>
      <c r="R1370" t="str">
        <f t="shared" si="151"/>
        <v>rock</v>
      </c>
      <c r="S1370" s="11">
        <f t="shared" si="152"/>
        <v>42145</v>
      </c>
      <c r="T1370" s="11">
        <f t="shared" si="153"/>
        <v>42169.982569444437</v>
      </c>
      <c r="U1370">
        <f t="shared" si="154"/>
        <v>2015</v>
      </c>
    </row>
    <row r="1371" spans="1:21"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48"/>
        <v>105.34805315203954</v>
      </c>
      <c r="P1371" s="6">
        <f t="shared" si="149"/>
        <v>83.967068965517228</v>
      </c>
      <c r="Q1371" t="str">
        <f t="shared" si="150"/>
        <v>music</v>
      </c>
      <c r="R1371" t="str">
        <f t="shared" si="151"/>
        <v>rock</v>
      </c>
      <c r="S1371" s="11">
        <f t="shared" si="152"/>
        <v>41710</v>
      </c>
      <c r="T1371" s="11">
        <f t="shared" si="153"/>
        <v>41740.385949074072</v>
      </c>
      <c r="U1371">
        <f t="shared" si="154"/>
        <v>2014</v>
      </c>
    </row>
    <row r="1372" spans="1:21"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48"/>
        <v>103.66666666666666</v>
      </c>
      <c r="P1372" s="6">
        <f t="shared" si="149"/>
        <v>77.75</v>
      </c>
      <c r="Q1372" t="str">
        <f t="shared" si="150"/>
        <v>music</v>
      </c>
      <c r="R1372" t="str">
        <f t="shared" si="151"/>
        <v>rock</v>
      </c>
      <c r="S1372" s="11">
        <f t="shared" si="152"/>
        <v>41547</v>
      </c>
      <c r="T1372" s="11">
        <f t="shared" si="153"/>
        <v>41562.795023148145</v>
      </c>
      <c r="U1372">
        <f t="shared" si="154"/>
        <v>2013</v>
      </c>
    </row>
    <row r="1373" spans="1:21"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48"/>
        <v>107.08672667523933</v>
      </c>
      <c r="P1373" s="6">
        <f t="shared" si="149"/>
        <v>107.07142857142857</v>
      </c>
      <c r="Q1373" t="str">
        <f t="shared" si="150"/>
        <v>music</v>
      </c>
      <c r="R1373" t="str">
        <f t="shared" si="151"/>
        <v>rock</v>
      </c>
      <c r="S1373" s="11">
        <f t="shared" si="152"/>
        <v>42101</v>
      </c>
      <c r="T1373" s="11">
        <f t="shared" si="153"/>
        <v>42131.550254629627</v>
      </c>
      <c r="U1373">
        <f t="shared" si="154"/>
        <v>2015</v>
      </c>
    </row>
    <row r="1374" spans="1:21"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48"/>
        <v>124</v>
      </c>
      <c r="P1374" s="6">
        <f t="shared" si="149"/>
        <v>38.75</v>
      </c>
      <c r="Q1374" t="str">
        <f t="shared" si="150"/>
        <v>music</v>
      </c>
      <c r="R1374" t="str">
        <f t="shared" si="151"/>
        <v>rock</v>
      </c>
      <c r="S1374" s="11">
        <f t="shared" si="152"/>
        <v>41072</v>
      </c>
      <c r="T1374" s="11">
        <f t="shared" si="153"/>
        <v>41102.53162037037</v>
      </c>
      <c r="U1374">
        <f t="shared" si="154"/>
        <v>2012</v>
      </c>
    </row>
    <row r="1375" spans="1:21"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48"/>
        <v>105.01</v>
      </c>
      <c r="P1375" s="6">
        <f t="shared" si="149"/>
        <v>201.94230769230768</v>
      </c>
      <c r="Q1375" t="str">
        <f t="shared" si="150"/>
        <v>music</v>
      </c>
      <c r="R1375" t="str">
        <f t="shared" si="151"/>
        <v>rock</v>
      </c>
      <c r="S1375" s="11">
        <f t="shared" si="152"/>
        <v>42704</v>
      </c>
      <c r="T1375" s="11">
        <f t="shared" si="153"/>
        <v>42734.743437499994</v>
      </c>
      <c r="U1375">
        <f t="shared" si="154"/>
        <v>2016</v>
      </c>
    </row>
    <row r="1376" spans="1:21"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48"/>
        <v>189.46666666666667</v>
      </c>
      <c r="P1376" s="6">
        <f t="shared" si="149"/>
        <v>43.060606060606062</v>
      </c>
      <c r="Q1376" t="str">
        <f t="shared" si="150"/>
        <v>music</v>
      </c>
      <c r="R1376" t="str">
        <f t="shared" si="151"/>
        <v>rock</v>
      </c>
      <c r="S1376" s="11">
        <f t="shared" si="152"/>
        <v>42423</v>
      </c>
      <c r="T1376" s="11">
        <f t="shared" si="153"/>
        <v>42453.911898148144</v>
      </c>
      <c r="U1376">
        <f t="shared" si="154"/>
        <v>2016</v>
      </c>
    </row>
    <row r="1377" spans="1:21"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48"/>
        <v>171.32499999999999</v>
      </c>
      <c r="P1377" s="6">
        <f t="shared" si="149"/>
        <v>62.871559633027523</v>
      </c>
      <c r="Q1377" t="str">
        <f t="shared" si="150"/>
        <v>music</v>
      </c>
      <c r="R1377" t="str">
        <f t="shared" si="151"/>
        <v>rock</v>
      </c>
      <c r="S1377" s="11">
        <f t="shared" si="152"/>
        <v>42719</v>
      </c>
      <c r="T1377" s="11">
        <f t="shared" si="153"/>
        <v>42749.857858796291</v>
      </c>
      <c r="U1377">
        <f t="shared" si="154"/>
        <v>2016</v>
      </c>
    </row>
    <row r="1378" spans="1:21"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48"/>
        <v>252.48648648648651</v>
      </c>
      <c r="P1378" s="6">
        <f t="shared" si="149"/>
        <v>55.607142857142854</v>
      </c>
      <c r="Q1378" t="str">
        <f t="shared" si="150"/>
        <v>music</v>
      </c>
      <c r="R1378" t="str">
        <f t="shared" si="151"/>
        <v>rock</v>
      </c>
      <c r="S1378" s="11">
        <f t="shared" si="152"/>
        <v>42677</v>
      </c>
      <c r="T1378" s="11">
        <f t="shared" si="153"/>
        <v>42707.502384259256</v>
      </c>
      <c r="U1378">
        <f t="shared" si="154"/>
        <v>2016</v>
      </c>
    </row>
    <row r="1379" spans="1:21"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48"/>
        <v>116.15384615384616</v>
      </c>
      <c r="P1379" s="6">
        <f t="shared" si="149"/>
        <v>48.70967741935484</v>
      </c>
      <c r="Q1379" t="str">
        <f t="shared" si="150"/>
        <v>music</v>
      </c>
      <c r="R1379" t="str">
        <f t="shared" si="151"/>
        <v>rock</v>
      </c>
      <c r="S1379" s="11">
        <f t="shared" si="152"/>
        <v>42747</v>
      </c>
      <c r="T1379" s="11">
        <f t="shared" si="153"/>
        <v>42768.96597222222</v>
      </c>
      <c r="U1379">
        <f t="shared" si="154"/>
        <v>2017</v>
      </c>
    </row>
    <row r="1380" spans="1:21"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48"/>
        <v>203.35000000000002</v>
      </c>
      <c r="P1380" s="6">
        <f t="shared" si="149"/>
        <v>30.578947368421051</v>
      </c>
      <c r="Q1380" t="str">
        <f t="shared" si="150"/>
        <v>music</v>
      </c>
      <c r="R1380" t="str">
        <f t="shared" si="151"/>
        <v>rock</v>
      </c>
      <c r="S1380" s="11">
        <f t="shared" si="152"/>
        <v>42568</v>
      </c>
      <c r="T1380" s="11">
        <f t="shared" si="153"/>
        <v>42583.551041666658</v>
      </c>
      <c r="U1380">
        <f t="shared" si="154"/>
        <v>2016</v>
      </c>
    </row>
    <row r="1381" spans="1:21"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48"/>
        <v>111.60000000000001</v>
      </c>
      <c r="P1381" s="6">
        <f t="shared" si="149"/>
        <v>73.907284768211923</v>
      </c>
      <c r="Q1381" t="str">
        <f t="shared" si="150"/>
        <v>music</v>
      </c>
      <c r="R1381" t="str">
        <f t="shared" si="151"/>
        <v>rock</v>
      </c>
      <c r="S1381" s="11">
        <f t="shared" si="152"/>
        <v>42130</v>
      </c>
      <c r="T1381" s="11">
        <f t="shared" si="153"/>
        <v>42160.28328703704</v>
      </c>
      <c r="U1381">
        <f t="shared" si="154"/>
        <v>2015</v>
      </c>
    </row>
    <row r="1382" spans="1:21"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48"/>
        <v>424</v>
      </c>
      <c r="P1382" s="6">
        <f t="shared" si="149"/>
        <v>21.2</v>
      </c>
      <c r="Q1382" t="str">
        <f t="shared" si="150"/>
        <v>music</v>
      </c>
      <c r="R1382" t="str">
        <f t="shared" si="151"/>
        <v>rock</v>
      </c>
      <c r="S1382" s="11">
        <f t="shared" si="152"/>
        <v>42141</v>
      </c>
      <c r="T1382" s="11">
        <f t="shared" si="153"/>
        <v>42163.874999999993</v>
      </c>
      <c r="U1382">
        <f t="shared" si="154"/>
        <v>2015</v>
      </c>
    </row>
    <row r="1383" spans="1:21"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48"/>
        <v>107.1</v>
      </c>
      <c r="P1383" s="6">
        <f t="shared" si="149"/>
        <v>73.356164383561648</v>
      </c>
      <c r="Q1383" t="str">
        <f t="shared" si="150"/>
        <v>music</v>
      </c>
      <c r="R1383" t="str">
        <f t="shared" si="151"/>
        <v>rock</v>
      </c>
      <c r="S1383" s="11">
        <f t="shared" si="152"/>
        <v>42703</v>
      </c>
      <c r="T1383" s="11">
        <f t="shared" si="153"/>
        <v>42733.006076388883</v>
      </c>
      <c r="U1383">
        <f t="shared" si="154"/>
        <v>2016</v>
      </c>
    </row>
    <row r="1384" spans="1:21"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48"/>
        <v>104.3625</v>
      </c>
      <c r="P1384" s="6">
        <f t="shared" si="149"/>
        <v>56.412162162162161</v>
      </c>
      <c r="Q1384" t="str">
        <f t="shared" si="150"/>
        <v>music</v>
      </c>
      <c r="R1384" t="str">
        <f t="shared" si="151"/>
        <v>rock</v>
      </c>
      <c r="S1384" s="11">
        <f t="shared" si="152"/>
        <v>41370</v>
      </c>
      <c r="T1384" s="11">
        <f t="shared" si="153"/>
        <v>41400.591851851852</v>
      </c>
      <c r="U1384">
        <f t="shared" si="154"/>
        <v>2013</v>
      </c>
    </row>
    <row r="1385" spans="1:21"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48"/>
        <v>212.40909090909091</v>
      </c>
      <c r="P1385" s="6">
        <f t="shared" si="149"/>
        <v>50.247311827956992</v>
      </c>
      <c r="Q1385" t="str">
        <f t="shared" si="150"/>
        <v>music</v>
      </c>
      <c r="R1385" t="str">
        <f t="shared" si="151"/>
        <v>rock</v>
      </c>
      <c r="S1385" s="11">
        <f t="shared" si="152"/>
        <v>42706</v>
      </c>
      <c r="T1385" s="11">
        <f t="shared" si="153"/>
        <v>42726.866643518515</v>
      </c>
      <c r="U1385">
        <f t="shared" si="154"/>
        <v>2016</v>
      </c>
    </row>
    <row r="1386" spans="1:21"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48"/>
        <v>124.08571428571429</v>
      </c>
      <c r="P1386" s="6">
        <f t="shared" si="149"/>
        <v>68.936507936507937</v>
      </c>
      <c r="Q1386" t="str">
        <f t="shared" si="150"/>
        <v>music</v>
      </c>
      <c r="R1386" t="str">
        <f t="shared" si="151"/>
        <v>rock</v>
      </c>
      <c r="S1386" s="11">
        <f t="shared" si="152"/>
        <v>42160</v>
      </c>
      <c r="T1386" s="11">
        <f t="shared" si="153"/>
        <v>42190.526874999996</v>
      </c>
      <c r="U1386">
        <f t="shared" si="154"/>
        <v>2015</v>
      </c>
    </row>
    <row r="1387" spans="1:21"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48"/>
        <v>110.406125</v>
      </c>
      <c r="P1387" s="6">
        <f t="shared" si="149"/>
        <v>65.914104477611943</v>
      </c>
      <c r="Q1387" t="str">
        <f t="shared" si="150"/>
        <v>music</v>
      </c>
      <c r="R1387" t="str">
        <f t="shared" si="151"/>
        <v>rock</v>
      </c>
      <c r="S1387" s="11">
        <f t="shared" si="152"/>
        <v>42433</v>
      </c>
      <c r="T1387" s="11">
        <f t="shared" si="153"/>
        <v>42489.299305555549</v>
      </c>
      <c r="U1387">
        <f t="shared" si="154"/>
        <v>2016</v>
      </c>
    </row>
    <row r="1388" spans="1:21"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48"/>
        <v>218.75</v>
      </c>
      <c r="P1388" s="6">
        <f t="shared" si="149"/>
        <v>62.5</v>
      </c>
      <c r="Q1388" t="str">
        <f t="shared" si="150"/>
        <v>music</v>
      </c>
      <c r="R1388" t="str">
        <f t="shared" si="151"/>
        <v>rock</v>
      </c>
      <c r="S1388" s="11">
        <f t="shared" si="152"/>
        <v>42184</v>
      </c>
      <c r="T1388" s="11">
        <f t="shared" si="153"/>
        <v>42214.438530092586</v>
      </c>
      <c r="U1388">
        <f t="shared" si="154"/>
        <v>2015</v>
      </c>
    </row>
    <row r="1389" spans="1:21"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48"/>
        <v>136.625</v>
      </c>
      <c r="P1389" s="6">
        <f t="shared" si="149"/>
        <v>70.064102564102569</v>
      </c>
      <c r="Q1389" t="str">
        <f t="shared" si="150"/>
        <v>music</v>
      </c>
      <c r="R1389" t="str">
        <f t="shared" si="151"/>
        <v>rock</v>
      </c>
      <c r="S1389" s="11">
        <f t="shared" si="152"/>
        <v>42126</v>
      </c>
      <c r="T1389" s="11">
        <f t="shared" si="153"/>
        <v>42157.979166666664</v>
      </c>
      <c r="U1389">
        <f t="shared" si="154"/>
        <v>2015</v>
      </c>
    </row>
    <row r="1390" spans="1:21"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48"/>
        <v>134.8074</v>
      </c>
      <c r="P1390" s="6">
        <f t="shared" si="149"/>
        <v>60.181874999999998</v>
      </c>
      <c r="Q1390" t="str">
        <f t="shared" si="150"/>
        <v>music</v>
      </c>
      <c r="R1390" t="str">
        <f t="shared" si="151"/>
        <v>rock</v>
      </c>
      <c r="S1390" s="11">
        <f t="shared" si="152"/>
        <v>42634</v>
      </c>
      <c r="T1390" s="11">
        <f t="shared" si="153"/>
        <v>42660.468055555553</v>
      </c>
      <c r="U1390">
        <f t="shared" si="154"/>
        <v>2016</v>
      </c>
    </row>
    <row r="1391" spans="1:21"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48"/>
        <v>145.4</v>
      </c>
      <c r="P1391" s="6">
        <f t="shared" si="149"/>
        <v>21.382352941176471</v>
      </c>
      <c r="Q1391" t="str">
        <f t="shared" si="150"/>
        <v>music</v>
      </c>
      <c r="R1391" t="str">
        <f t="shared" si="151"/>
        <v>rock</v>
      </c>
      <c r="S1391" s="11">
        <f t="shared" si="152"/>
        <v>42565</v>
      </c>
      <c r="T1391" s="11">
        <f t="shared" si="153"/>
        <v>42595.272650462961</v>
      </c>
      <c r="U1391">
        <f t="shared" si="154"/>
        <v>2016</v>
      </c>
    </row>
    <row r="1392" spans="1:21"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48"/>
        <v>109.10714285714285</v>
      </c>
      <c r="P1392" s="6">
        <f t="shared" si="149"/>
        <v>160.78947368421052</v>
      </c>
      <c r="Q1392" t="str">
        <f t="shared" si="150"/>
        <v>music</v>
      </c>
      <c r="R1392" t="str">
        <f t="shared" si="151"/>
        <v>rock</v>
      </c>
      <c r="S1392" s="11">
        <f t="shared" si="152"/>
        <v>42087</v>
      </c>
      <c r="T1392" s="11">
        <f t="shared" si="153"/>
        <v>42121.508333333331</v>
      </c>
      <c r="U1392">
        <f t="shared" si="154"/>
        <v>2015</v>
      </c>
    </row>
    <row r="1393" spans="1:21"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48"/>
        <v>110.2</v>
      </c>
      <c r="P1393" s="6">
        <f t="shared" si="149"/>
        <v>42.384615384615387</v>
      </c>
      <c r="Q1393" t="str">
        <f t="shared" si="150"/>
        <v>music</v>
      </c>
      <c r="R1393" t="str">
        <f t="shared" si="151"/>
        <v>rock</v>
      </c>
      <c r="S1393" s="11">
        <f t="shared" si="152"/>
        <v>42193</v>
      </c>
      <c r="T1393" s="11">
        <f t="shared" si="153"/>
        <v>42237.999305555553</v>
      </c>
      <c r="U1393">
        <f t="shared" si="154"/>
        <v>2015</v>
      </c>
    </row>
    <row r="1394" spans="1:21"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48"/>
        <v>113.64000000000001</v>
      </c>
      <c r="P1394" s="6">
        <f t="shared" si="149"/>
        <v>27.317307692307693</v>
      </c>
      <c r="Q1394" t="str">
        <f t="shared" si="150"/>
        <v>music</v>
      </c>
      <c r="R1394" t="str">
        <f t="shared" si="151"/>
        <v>rock</v>
      </c>
      <c r="S1394" s="11">
        <f t="shared" si="152"/>
        <v>42400</v>
      </c>
      <c r="T1394" s="11">
        <f t="shared" si="153"/>
        <v>42431.946597222217</v>
      </c>
      <c r="U1394">
        <f t="shared" si="154"/>
        <v>2016</v>
      </c>
    </row>
    <row r="1395" spans="1:21"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48"/>
        <v>102.35000000000001</v>
      </c>
      <c r="P1395" s="6">
        <f t="shared" si="149"/>
        <v>196.82692307692307</v>
      </c>
      <c r="Q1395" t="str">
        <f t="shared" si="150"/>
        <v>music</v>
      </c>
      <c r="R1395" t="str">
        <f t="shared" si="151"/>
        <v>rock</v>
      </c>
      <c r="S1395" s="11">
        <f t="shared" si="152"/>
        <v>42553</v>
      </c>
      <c r="T1395" s="11">
        <f t="shared" si="153"/>
        <v>42583.473645833328</v>
      </c>
      <c r="U1395">
        <f t="shared" si="154"/>
        <v>2016</v>
      </c>
    </row>
    <row r="1396" spans="1:21"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48"/>
        <v>122.13333333333334</v>
      </c>
      <c r="P1396" s="6">
        <f t="shared" si="149"/>
        <v>53.882352941176471</v>
      </c>
      <c r="Q1396" t="str">
        <f t="shared" si="150"/>
        <v>music</v>
      </c>
      <c r="R1396" t="str">
        <f t="shared" si="151"/>
        <v>rock</v>
      </c>
      <c r="S1396" s="11">
        <f t="shared" si="152"/>
        <v>42751</v>
      </c>
      <c r="T1396" s="11">
        <f t="shared" si="153"/>
        <v>42794.916666666664</v>
      </c>
      <c r="U1396">
        <f t="shared" si="154"/>
        <v>2017</v>
      </c>
    </row>
    <row r="1397" spans="1:21"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48"/>
        <v>111.88571428571427</v>
      </c>
      <c r="P1397" s="6">
        <f t="shared" si="149"/>
        <v>47.756097560975611</v>
      </c>
      <c r="Q1397" t="str">
        <f t="shared" si="150"/>
        <v>music</v>
      </c>
      <c r="R1397" t="str">
        <f t="shared" si="151"/>
        <v>rock</v>
      </c>
      <c r="S1397" s="11">
        <f t="shared" si="152"/>
        <v>42719</v>
      </c>
      <c r="T1397" s="11">
        <f t="shared" si="153"/>
        <v>42749.700011574074</v>
      </c>
      <c r="U1397">
        <f t="shared" si="154"/>
        <v>2016</v>
      </c>
    </row>
    <row r="1398" spans="1:21"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48"/>
        <v>107.3</v>
      </c>
      <c r="P1398" s="6">
        <f t="shared" si="149"/>
        <v>88.191780821917803</v>
      </c>
      <c r="Q1398" t="str">
        <f t="shared" si="150"/>
        <v>music</v>
      </c>
      <c r="R1398" t="str">
        <f t="shared" si="151"/>
        <v>rock</v>
      </c>
      <c r="S1398" s="11">
        <f t="shared" si="152"/>
        <v>42018</v>
      </c>
      <c r="T1398" s="11">
        <f t="shared" si="153"/>
        <v>42048.790300925924</v>
      </c>
      <c r="U1398">
        <f t="shared" si="154"/>
        <v>2015</v>
      </c>
    </row>
    <row r="1399" spans="1:21"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48"/>
        <v>113.85000000000001</v>
      </c>
      <c r="P1399" s="6">
        <f t="shared" si="149"/>
        <v>72.056962025316452</v>
      </c>
      <c r="Q1399" t="str">
        <f t="shared" si="150"/>
        <v>music</v>
      </c>
      <c r="R1399" t="str">
        <f t="shared" si="151"/>
        <v>rock</v>
      </c>
      <c r="S1399" s="11">
        <f t="shared" si="152"/>
        <v>42640</v>
      </c>
      <c r="T1399" s="11">
        <f t="shared" si="153"/>
        <v>42670.679861111108</v>
      </c>
      <c r="U1399">
        <f t="shared" si="154"/>
        <v>2016</v>
      </c>
    </row>
    <row r="1400" spans="1:21"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48"/>
        <v>109.68181818181819</v>
      </c>
      <c r="P1400" s="6">
        <f t="shared" si="149"/>
        <v>74.246153846153845</v>
      </c>
      <c r="Q1400" t="str">
        <f t="shared" si="150"/>
        <v>music</v>
      </c>
      <c r="R1400" t="str">
        <f t="shared" si="151"/>
        <v>rock</v>
      </c>
      <c r="S1400" s="11">
        <f t="shared" si="152"/>
        <v>42526</v>
      </c>
      <c r="T1400" s="11">
        <f t="shared" si="153"/>
        <v>42556.665902777771</v>
      </c>
      <c r="U1400">
        <f t="shared" si="154"/>
        <v>2016</v>
      </c>
    </row>
    <row r="1401" spans="1:21"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48"/>
        <v>126.14444444444443</v>
      </c>
      <c r="P1401" s="6">
        <f t="shared" si="149"/>
        <v>61.701086956521742</v>
      </c>
      <c r="Q1401" t="str">
        <f t="shared" si="150"/>
        <v>music</v>
      </c>
      <c r="R1401" t="str">
        <f t="shared" si="151"/>
        <v>rock</v>
      </c>
      <c r="S1401" s="11">
        <f t="shared" si="152"/>
        <v>41888</v>
      </c>
      <c r="T1401" s="11">
        <f t="shared" si="153"/>
        <v>41918.795983796292</v>
      </c>
      <c r="U1401">
        <f t="shared" si="154"/>
        <v>2014</v>
      </c>
    </row>
    <row r="1402" spans="1:21"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48"/>
        <v>167.42857142857144</v>
      </c>
      <c r="P1402" s="6">
        <f t="shared" si="149"/>
        <v>17.235294117647058</v>
      </c>
      <c r="Q1402" t="str">
        <f t="shared" si="150"/>
        <v>music</v>
      </c>
      <c r="R1402" t="str">
        <f t="shared" si="151"/>
        <v>rock</v>
      </c>
      <c r="S1402" s="11">
        <f t="shared" si="152"/>
        <v>42498</v>
      </c>
      <c r="T1402" s="11">
        <f t="shared" si="153"/>
        <v>42533.020833333336</v>
      </c>
      <c r="U1402">
        <f t="shared" si="154"/>
        <v>2016</v>
      </c>
    </row>
    <row r="1403" spans="1:21"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48"/>
        <v>496.52000000000004</v>
      </c>
      <c r="P1403" s="6">
        <f t="shared" si="149"/>
        <v>51.720833333333331</v>
      </c>
      <c r="Q1403" t="str">
        <f t="shared" si="150"/>
        <v>music</v>
      </c>
      <c r="R1403" t="str">
        <f t="shared" si="151"/>
        <v>rock</v>
      </c>
      <c r="S1403" s="11">
        <f t="shared" si="152"/>
        <v>41399</v>
      </c>
      <c r="T1403" s="11">
        <f t="shared" si="153"/>
        <v>41420.787893518514</v>
      </c>
      <c r="U1403">
        <f t="shared" si="154"/>
        <v>2013</v>
      </c>
    </row>
    <row r="1404" spans="1:21"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48"/>
        <v>109.16</v>
      </c>
      <c r="P1404" s="6">
        <f t="shared" si="149"/>
        <v>24.150442477876105</v>
      </c>
      <c r="Q1404" t="str">
        <f t="shared" si="150"/>
        <v>music</v>
      </c>
      <c r="R1404" t="str">
        <f t="shared" si="151"/>
        <v>rock</v>
      </c>
      <c r="S1404" s="11">
        <f t="shared" si="152"/>
        <v>42064</v>
      </c>
      <c r="T1404" s="11">
        <f t="shared" si="153"/>
        <v>42124.80336805556</v>
      </c>
      <c r="U1404">
        <f t="shared" si="154"/>
        <v>2015</v>
      </c>
    </row>
    <row r="1405" spans="1:21"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48"/>
        <v>102.57499999999999</v>
      </c>
      <c r="P1405" s="6">
        <f t="shared" si="149"/>
        <v>62.166666666666664</v>
      </c>
      <c r="Q1405" t="str">
        <f t="shared" si="150"/>
        <v>music</v>
      </c>
      <c r="R1405" t="str">
        <f t="shared" si="151"/>
        <v>rock</v>
      </c>
      <c r="S1405" s="11">
        <f t="shared" si="152"/>
        <v>41450</v>
      </c>
      <c r="T1405" s="11">
        <f t="shared" si="153"/>
        <v>41480.854571759257</v>
      </c>
      <c r="U1405">
        <f t="shared" si="154"/>
        <v>2013</v>
      </c>
    </row>
    <row r="1406" spans="1:21"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48"/>
        <v>1.6620689655172414</v>
      </c>
      <c r="P1406" s="6">
        <f t="shared" si="149"/>
        <v>48.2</v>
      </c>
      <c r="Q1406" t="str">
        <f t="shared" si="150"/>
        <v>publishing</v>
      </c>
      <c r="R1406" t="str">
        <f t="shared" si="151"/>
        <v>translations</v>
      </c>
      <c r="S1406" s="11">
        <f t="shared" si="152"/>
        <v>42032</v>
      </c>
      <c r="T1406" s="11">
        <f t="shared" si="153"/>
        <v>42057.30190972222</v>
      </c>
      <c r="U1406">
        <f t="shared" si="154"/>
        <v>2015</v>
      </c>
    </row>
    <row r="1407" spans="1:21"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48"/>
        <v>0.42</v>
      </c>
      <c r="P1407" s="6">
        <f t="shared" si="149"/>
        <v>6.1764705882352944</v>
      </c>
      <c r="Q1407" t="str">
        <f t="shared" si="150"/>
        <v>publishing</v>
      </c>
      <c r="R1407" t="str">
        <f t="shared" si="151"/>
        <v>translations</v>
      </c>
      <c r="S1407" s="11">
        <f t="shared" si="152"/>
        <v>41941</v>
      </c>
      <c r="T1407" s="11">
        <f t="shared" si="153"/>
        <v>41971.51390046296</v>
      </c>
      <c r="U1407">
        <f t="shared" si="154"/>
        <v>2014</v>
      </c>
    </row>
    <row r="1408" spans="1:21"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48"/>
        <v>0.125</v>
      </c>
      <c r="P1408" s="6">
        <f t="shared" si="149"/>
        <v>5</v>
      </c>
      <c r="Q1408" t="str">
        <f t="shared" si="150"/>
        <v>publishing</v>
      </c>
      <c r="R1408" t="str">
        <f t="shared" si="151"/>
        <v>translations</v>
      </c>
      <c r="S1408" s="11">
        <f t="shared" si="152"/>
        <v>42297</v>
      </c>
      <c r="T1408" s="11">
        <f t="shared" si="153"/>
        <v>42350.208333333336</v>
      </c>
      <c r="U1408">
        <f t="shared" si="154"/>
        <v>2015</v>
      </c>
    </row>
    <row r="1409" spans="1:21"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48"/>
        <v>0.5</v>
      </c>
      <c r="P1409" s="6">
        <f t="shared" si="149"/>
        <v>7.5</v>
      </c>
      <c r="Q1409" t="str">
        <f t="shared" si="150"/>
        <v>publishing</v>
      </c>
      <c r="R1409" t="str">
        <f t="shared" si="151"/>
        <v>translations</v>
      </c>
      <c r="S1409" s="11">
        <f t="shared" si="152"/>
        <v>41838</v>
      </c>
      <c r="T1409" s="11">
        <f t="shared" si="153"/>
        <v>41863.32844907407</v>
      </c>
      <c r="U1409">
        <f t="shared" si="154"/>
        <v>2014</v>
      </c>
    </row>
    <row r="1410" spans="1:21"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48"/>
        <v>7.1999999999999993</v>
      </c>
      <c r="P1410" s="6">
        <f t="shared" si="149"/>
        <v>12</v>
      </c>
      <c r="Q1410" t="str">
        <f t="shared" si="150"/>
        <v>publishing</v>
      </c>
      <c r="R1410" t="str">
        <f t="shared" si="151"/>
        <v>translations</v>
      </c>
      <c r="S1410" s="11">
        <f t="shared" si="152"/>
        <v>42291</v>
      </c>
      <c r="T1410" s="11">
        <f t="shared" si="153"/>
        <v>42321.705509259256</v>
      </c>
      <c r="U1410">
        <f t="shared" si="154"/>
        <v>2015</v>
      </c>
    </row>
    <row r="1411" spans="1:21"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55">E1411/D1411*100</f>
        <v>0</v>
      </c>
      <c r="P1411" s="6">
        <f t="shared" ref="P1411:P1474" si="156">IF(E1411=0,0,E1411/L1411)</f>
        <v>0</v>
      </c>
      <c r="Q1411" t="str">
        <f t="shared" ref="Q1411:Q1474" si="157">LEFT(N1411,LEN(N1411)-(LEN(N1411)-SEARCH("/",N1411))-1)</f>
        <v>publishing</v>
      </c>
      <c r="R1411" t="str">
        <f t="shared" ref="R1411:R1474" si="158">RIGHT(N1411,(LEN(N1411)-SEARCH("/",N1411)))</f>
        <v>translations</v>
      </c>
      <c r="S1411" s="11">
        <f t="shared" ref="S1411:S1474" si="159">VALUE(TEXT(CONCATENATE(YEAR(((J1411/60)/60/24)+DATE(1970,1,1)+(-5/24)),"/",MONTH(((J1411/60)/60/24)+DATE(1970,1,1)+(-5/24)),"/",DAY(((J1411/60)/60/24)+DATE(1970,1,1)+(-5/24))),"YYYY/MM/DD"))</f>
        <v>41944</v>
      </c>
      <c r="T1411" s="11">
        <f t="shared" ref="T1411:T1474" si="160">((I1411/60)/60/24)+DATE(1970,1,1)+(-5/24)</f>
        <v>42004.966840277775</v>
      </c>
      <c r="U1411">
        <f t="shared" ref="U1411:U1474" si="161">YEAR(((J1411/60)/60/24)+DATE(1970,1,1)+(-5/24))</f>
        <v>2014</v>
      </c>
    </row>
    <row r="1412" spans="1:21"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55"/>
        <v>1.6666666666666666E-2</v>
      </c>
      <c r="P1412" s="6">
        <f t="shared" si="156"/>
        <v>1</v>
      </c>
      <c r="Q1412" t="str">
        <f t="shared" si="157"/>
        <v>publishing</v>
      </c>
      <c r="R1412" t="str">
        <f t="shared" si="158"/>
        <v>translations</v>
      </c>
      <c r="S1412" s="11">
        <f t="shared" si="159"/>
        <v>42479</v>
      </c>
      <c r="T1412" s="11">
        <f t="shared" si="160"/>
        <v>42524.110185185178</v>
      </c>
      <c r="U1412">
        <f t="shared" si="161"/>
        <v>2016</v>
      </c>
    </row>
    <row r="1413" spans="1:21"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55"/>
        <v>0.23333333333333336</v>
      </c>
      <c r="P1413" s="6">
        <f t="shared" si="156"/>
        <v>2.3333333333333335</v>
      </c>
      <c r="Q1413" t="str">
        <f t="shared" si="157"/>
        <v>publishing</v>
      </c>
      <c r="R1413" t="str">
        <f t="shared" si="158"/>
        <v>translations</v>
      </c>
      <c r="S1413" s="11">
        <f t="shared" si="159"/>
        <v>42012</v>
      </c>
      <c r="T1413" s="11">
        <f t="shared" si="160"/>
        <v>42040.850694444445</v>
      </c>
      <c r="U1413">
        <f t="shared" si="161"/>
        <v>2015</v>
      </c>
    </row>
    <row r="1414" spans="1:21"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55"/>
        <v>4.5714285714285712</v>
      </c>
      <c r="P1414" s="6">
        <f t="shared" si="156"/>
        <v>24.615384615384617</v>
      </c>
      <c r="Q1414" t="str">
        <f t="shared" si="157"/>
        <v>publishing</v>
      </c>
      <c r="R1414" t="str">
        <f t="shared" si="158"/>
        <v>translations</v>
      </c>
      <c r="S1414" s="11">
        <f t="shared" si="159"/>
        <v>41946</v>
      </c>
      <c r="T1414" s="11">
        <f t="shared" si="160"/>
        <v>41976.855312499996</v>
      </c>
      <c r="U1414">
        <f t="shared" si="161"/>
        <v>2014</v>
      </c>
    </row>
    <row r="1415" spans="1:21"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55"/>
        <v>5</v>
      </c>
      <c r="P1415" s="6">
        <f t="shared" si="156"/>
        <v>100</v>
      </c>
      <c r="Q1415" t="str">
        <f t="shared" si="157"/>
        <v>publishing</v>
      </c>
      <c r="R1415" t="str">
        <f t="shared" si="158"/>
        <v>translations</v>
      </c>
      <c r="S1415" s="11">
        <f t="shared" si="159"/>
        <v>42360</v>
      </c>
      <c r="T1415" s="11">
        <f t="shared" si="160"/>
        <v>42420.228819444441</v>
      </c>
      <c r="U1415">
        <f t="shared" si="161"/>
        <v>2015</v>
      </c>
    </row>
    <row r="1416" spans="1:21"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55"/>
        <v>0.2</v>
      </c>
      <c r="P1416" s="6">
        <f t="shared" si="156"/>
        <v>1</v>
      </c>
      <c r="Q1416" t="str">
        <f t="shared" si="157"/>
        <v>publishing</v>
      </c>
      <c r="R1416" t="str">
        <f t="shared" si="158"/>
        <v>translations</v>
      </c>
      <c r="S1416" s="11">
        <f t="shared" si="159"/>
        <v>42708</v>
      </c>
      <c r="T1416" s="11">
        <f t="shared" si="160"/>
        <v>42738.044756944444</v>
      </c>
      <c r="U1416">
        <f t="shared" si="161"/>
        <v>2016</v>
      </c>
    </row>
    <row r="1417" spans="1:21"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55"/>
        <v>18.181818181818183</v>
      </c>
      <c r="P1417" s="6">
        <f t="shared" si="156"/>
        <v>88.888888888888886</v>
      </c>
      <c r="Q1417" t="str">
        <f t="shared" si="157"/>
        <v>publishing</v>
      </c>
      <c r="R1417" t="str">
        <f t="shared" si="158"/>
        <v>translations</v>
      </c>
      <c r="S1417" s="11">
        <f t="shared" si="159"/>
        <v>42192</v>
      </c>
      <c r="T1417" s="11">
        <f t="shared" si="160"/>
        <v>42232.467488425922</v>
      </c>
      <c r="U1417">
        <f t="shared" si="161"/>
        <v>2015</v>
      </c>
    </row>
    <row r="1418" spans="1:21"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55"/>
        <v>0</v>
      </c>
      <c r="P1418" s="6">
        <f t="shared" si="156"/>
        <v>0</v>
      </c>
      <c r="Q1418" t="str">
        <f t="shared" si="157"/>
        <v>publishing</v>
      </c>
      <c r="R1418" t="str">
        <f t="shared" si="158"/>
        <v>translations</v>
      </c>
      <c r="S1418" s="11">
        <f t="shared" si="159"/>
        <v>42299</v>
      </c>
      <c r="T1418" s="11">
        <f t="shared" si="160"/>
        <v>42329.759479166663</v>
      </c>
      <c r="U1418">
        <f t="shared" si="161"/>
        <v>2015</v>
      </c>
    </row>
    <row r="1419" spans="1:21"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55"/>
        <v>1.2222222222222223</v>
      </c>
      <c r="P1419" s="6">
        <f t="shared" si="156"/>
        <v>27.5</v>
      </c>
      <c r="Q1419" t="str">
        <f t="shared" si="157"/>
        <v>publishing</v>
      </c>
      <c r="R1419" t="str">
        <f t="shared" si="158"/>
        <v>translations</v>
      </c>
      <c r="S1419" s="11">
        <f t="shared" si="159"/>
        <v>42231</v>
      </c>
      <c r="T1419" s="11">
        <f t="shared" si="160"/>
        <v>42262.257638888892</v>
      </c>
      <c r="U1419">
        <f t="shared" si="161"/>
        <v>2015</v>
      </c>
    </row>
    <row r="1420" spans="1:21"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55"/>
        <v>0.2</v>
      </c>
      <c r="P1420" s="6">
        <f t="shared" si="156"/>
        <v>6</v>
      </c>
      <c r="Q1420" t="str">
        <f t="shared" si="157"/>
        <v>publishing</v>
      </c>
      <c r="R1420" t="str">
        <f t="shared" si="158"/>
        <v>translations</v>
      </c>
      <c r="S1420" s="11">
        <f t="shared" si="159"/>
        <v>42395</v>
      </c>
      <c r="T1420" s="11">
        <f t="shared" si="160"/>
        <v>42425.248078703698</v>
      </c>
      <c r="U1420">
        <f t="shared" si="161"/>
        <v>2016</v>
      </c>
    </row>
    <row r="1421" spans="1:21"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55"/>
        <v>7.0634920634920633</v>
      </c>
      <c r="P1421" s="6">
        <f t="shared" si="156"/>
        <v>44.5</v>
      </c>
      <c r="Q1421" t="str">
        <f t="shared" si="157"/>
        <v>publishing</v>
      </c>
      <c r="R1421" t="str">
        <f t="shared" si="158"/>
        <v>translations</v>
      </c>
      <c r="S1421" s="11">
        <f t="shared" si="159"/>
        <v>42622</v>
      </c>
      <c r="T1421" s="11">
        <f t="shared" si="160"/>
        <v>42652.24790509259</v>
      </c>
      <c r="U1421">
        <f t="shared" si="161"/>
        <v>2016</v>
      </c>
    </row>
    <row r="1422" spans="1:21"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55"/>
        <v>2.7272727272727271</v>
      </c>
      <c r="P1422" s="6">
        <f t="shared" si="156"/>
        <v>1</v>
      </c>
      <c r="Q1422" t="str">
        <f t="shared" si="157"/>
        <v>publishing</v>
      </c>
      <c r="R1422" t="str">
        <f t="shared" si="158"/>
        <v>translations</v>
      </c>
      <c r="S1422" s="11">
        <f t="shared" si="159"/>
        <v>42524</v>
      </c>
      <c r="T1422" s="11">
        <f t="shared" si="160"/>
        <v>42549.459328703706</v>
      </c>
      <c r="U1422">
        <f t="shared" si="161"/>
        <v>2016</v>
      </c>
    </row>
    <row r="1423" spans="1:21"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55"/>
        <v>0.1</v>
      </c>
      <c r="P1423" s="6">
        <f t="shared" si="156"/>
        <v>100</v>
      </c>
      <c r="Q1423" t="str">
        <f t="shared" si="157"/>
        <v>publishing</v>
      </c>
      <c r="R1423" t="str">
        <f t="shared" si="158"/>
        <v>translations</v>
      </c>
      <c r="S1423" s="11">
        <f t="shared" si="159"/>
        <v>42013</v>
      </c>
      <c r="T1423" s="11">
        <f t="shared" si="160"/>
        <v>42043.707280092589</v>
      </c>
      <c r="U1423">
        <f t="shared" si="161"/>
        <v>2015</v>
      </c>
    </row>
    <row r="1424" spans="1:21"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55"/>
        <v>0.104</v>
      </c>
      <c r="P1424" s="6">
        <f t="shared" si="156"/>
        <v>13</v>
      </c>
      <c r="Q1424" t="str">
        <f t="shared" si="157"/>
        <v>publishing</v>
      </c>
      <c r="R1424" t="str">
        <f t="shared" si="158"/>
        <v>translations</v>
      </c>
      <c r="S1424" s="11">
        <f t="shared" si="159"/>
        <v>42604</v>
      </c>
      <c r="T1424" s="11">
        <f t="shared" si="160"/>
        <v>42634.031296296293</v>
      </c>
      <c r="U1424">
        <f t="shared" si="161"/>
        <v>2016</v>
      </c>
    </row>
    <row r="1425" spans="1:21"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55"/>
        <v>0.33333333333333337</v>
      </c>
      <c r="P1425" s="6">
        <f t="shared" si="156"/>
        <v>100</v>
      </c>
      <c r="Q1425" t="str">
        <f t="shared" si="157"/>
        <v>publishing</v>
      </c>
      <c r="R1425" t="str">
        <f t="shared" si="158"/>
        <v>translations</v>
      </c>
      <c r="S1425" s="11">
        <f t="shared" si="159"/>
        <v>42340</v>
      </c>
      <c r="T1425" s="11">
        <f t="shared" si="160"/>
        <v>42370.151979166665</v>
      </c>
      <c r="U1425">
        <f t="shared" si="161"/>
        <v>2015</v>
      </c>
    </row>
    <row r="1426" spans="1:21"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55"/>
        <v>20.36</v>
      </c>
      <c r="P1426" s="6">
        <f t="shared" si="156"/>
        <v>109.07142857142857</v>
      </c>
      <c r="Q1426" t="str">
        <f t="shared" si="157"/>
        <v>publishing</v>
      </c>
      <c r="R1426" t="str">
        <f t="shared" si="158"/>
        <v>translations</v>
      </c>
      <c r="S1426" s="11">
        <f t="shared" si="159"/>
        <v>42676</v>
      </c>
      <c r="T1426" s="11">
        <f t="shared" si="160"/>
        <v>42689.550949074073</v>
      </c>
      <c r="U1426">
        <f t="shared" si="161"/>
        <v>2016</v>
      </c>
    </row>
    <row r="1427" spans="1:21"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55"/>
        <v>0</v>
      </c>
      <c r="P1427" s="6">
        <f t="shared" si="156"/>
        <v>0</v>
      </c>
      <c r="Q1427" t="str">
        <f t="shared" si="157"/>
        <v>publishing</v>
      </c>
      <c r="R1427" t="str">
        <f t="shared" si="158"/>
        <v>translations</v>
      </c>
      <c r="S1427" s="11">
        <f t="shared" si="159"/>
        <v>42092</v>
      </c>
      <c r="T1427" s="11">
        <f t="shared" si="160"/>
        <v>42122.923136574071</v>
      </c>
      <c r="U1427">
        <f t="shared" si="161"/>
        <v>2015</v>
      </c>
    </row>
    <row r="1428" spans="1:21"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55"/>
        <v>0</v>
      </c>
      <c r="P1428" s="6">
        <f t="shared" si="156"/>
        <v>0</v>
      </c>
      <c r="Q1428" t="str">
        <f t="shared" si="157"/>
        <v>publishing</v>
      </c>
      <c r="R1428" t="str">
        <f t="shared" si="158"/>
        <v>translations</v>
      </c>
      <c r="S1428" s="11">
        <f t="shared" si="159"/>
        <v>42180</v>
      </c>
      <c r="T1428" s="11">
        <f t="shared" si="160"/>
        <v>42240.181944444441</v>
      </c>
      <c r="U1428">
        <f t="shared" si="161"/>
        <v>2015</v>
      </c>
    </row>
    <row r="1429" spans="1:21"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55"/>
        <v>8.3800000000000008</v>
      </c>
      <c r="P1429" s="6">
        <f t="shared" si="156"/>
        <v>104.75</v>
      </c>
      <c r="Q1429" t="str">
        <f t="shared" si="157"/>
        <v>publishing</v>
      </c>
      <c r="R1429" t="str">
        <f t="shared" si="158"/>
        <v>translations</v>
      </c>
      <c r="S1429" s="11">
        <f t="shared" si="159"/>
        <v>42601</v>
      </c>
      <c r="T1429" s="11">
        <f t="shared" si="160"/>
        <v>42631.643344907403</v>
      </c>
      <c r="U1429">
        <f t="shared" si="161"/>
        <v>2016</v>
      </c>
    </row>
    <row r="1430" spans="1:21"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55"/>
        <v>4.5</v>
      </c>
      <c r="P1430" s="6">
        <f t="shared" si="156"/>
        <v>15</v>
      </c>
      <c r="Q1430" t="str">
        <f t="shared" si="157"/>
        <v>publishing</v>
      </c>
      <c r="R1430" t="str">
        <f t="shared" si="158"/>
        <v>translations</v>
      </c>
      <c r="S1430" s="11">
        <f t="shared" si="159"/>
        <v>42432</v>
      </c>
      <c r="T1430" s="11">
        <f t="shared" si="160"/>
        <v>42462.129826388882</v>
      </c>
      <c r="U1430">
        <f t="shared" si="161"/>
        <v>2016</v>
      </c>
    </row>
    <row r="1431" spans="1:21"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55"/>
        <v>0</v>
      </c>
      <c r="P1431" s="6">
        <f t="shared" si="156"/>
        <v>0</v>
      </c>
      <c r="Q1431" t="str">
        <f t="shared" si="157"/>
        <v>publishing</v>
      </c>
      <c r="R1431" t="str">
        <f t="shared" si="158"/>
        <v>translations</v>
      </c>
      <c r="S1431" s="11">
        <f t="shared" si="159"/>
        <v>42073</v>
      </c>
      <c r="T1431" s="11">
        <f t="shared" si="160"/>
        <v>42103.852337962955</v>
      </c>
      <c r="U1431">
        <f t="shared" si="161"/>
        <v>2015</v>
      </c>
    </row>
    <row r="1432" spans="1:21"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55"/>
        <v>8.06</v>
      </c>
      <c r="P1432" s="6">
        <f t="shared" si="156"/>
        <v>80.599999999999994</v>
      </c>
      <c r="Q1432" t="str">
        <f t="shared" si="157"/>
        <v>publishing</v>
      </c>
      <c r="R1432" t="str">
        <f t="shared" si="158"/>
        <v>translations</v>
      </c>
      <c r="S1432" s="11">
        <f t="shared" si="159"/>
        <v>41961</v>
      </c>
      <c r="T1432" s="11">
        <f t="shared" si="160"/>
        <v>41992.605185185181</v>
      </c>
      <c r="U1432">
        <f t="shared" si="161"/>
        <v>2014</v>
      </c>
    </row>
    <row r="1433" spans="1:21"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55"/>
        <v>31.94705882352941</v>
      </c>
      <c r="P1433" s="6">
        <f t="shared" si="156"/>
        <v>115.55319148936171</v>
      </c>
      <c r="Q1433" t="str">
        <f t="shared" si="157"/>
        <v>publishing</v>
      </c>
      <c r="R1433" t="str">
        <f t="shared" si="158"/>
        <v>translations</v>
      </c>
      <c r="S1433" s="11">
        <f t="shared" si="159"/>
        <v>42304</v>
      </c>
      <c r="T1433" s="11">
        <f t="shared" si="160"/>
        <v>42334.044166666667</v>
      </c>
      <c r="U1433">
        <f t="shared" si="161"/>
        <v>2015</v>
      </c>
    </row>
    <row r="1434" spans="1:21"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55"/>
        <v>0</v>
      </c>
      <c r="P1434" s="6">
        <f t="shared" si="156"/>
        <v>0</v>
      </c>
      <c r="Q1434" t="str">
        <f t="shared" si="157"/>
        <v>publishing</v>
      </c>
      <c r="R1434" t="str">
        <f t="shared" si="158"/>
        <v>translations</v>
      </c>
      <c r="S1434" s="11">
        <f t="shared" si="159"/>
        <v>42175</v>
      </c>
      <c r="T1434" s="11">
        <f t="shared" si="160"/>
        <v>42205.572083333333</v>
      </c>
      <c r="U1434">
        <f t="shared" si="161"/>
        <v>2015</v>
      </c>
    </row>
    <row r="1435" spans="1:21"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55"/>
        <v>6.708333333333333</v>
      </c>
      <c r="P1435" s="6">
        <f t="shared" si="156"/>
        <v>80.5</v>
      </c>
      <c r="Q1435" t="str">
        <f t="shared" si="157"/>
        <v>publishing</v>
      </c>
      <c r="R1435" t="str">
        <f t="shared" si="158"/>
        <v>translations</v>
      </c>
      <c r="S1435" s="11">
        <f t="shared" si="159"/>
        <v>42673</v>
      </c>
      <c r="T1435" s="11">
        <f t="shared" si="160"/>
        <v>42714.249999999993</v>
      </c>
      <c r="U1435">
        <f t="shared" si="161"/>
        <v>2016</v>
      </c>
    </row>
    <row r="1436" spans="1:21"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55"/>
        <v>9.9878048780487809</v>
      </c>
      <c r="P1436" s="6">
        <f t="shared" si="156"/>
        <v>744.5454545454545</v>
      </c>
      <c r="Q1436" t="str">
        <f t="shared" si="157"/>
        <v>publishing</v>
      </c>
      <c r="R1436" t="str">
        <f t="shared" si="158"/>
        <v>translations</v>
      </c>
      <c r="S1436" s="11">
        <f t="shared" si="159"/>
        <v>42142</v>
      </c>
      <c r="T1436" s="11">
        <f t="shared" si="160"/>
        <v>42163.416666666664</v>
      </c>
      <c r="U1436">
        <f t="shared" si="161"/>
        <v>2015</v>
      </c>
    </row>
    <row r="1437" spans="1:21"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55"/>
        <v>0.1</v>
      </c>
      <c r="P1437" s="6">
        <f t="shared" si="156"/>
        <v>7.5</v>
      </c>
      <c r="Q1437" t="str">
        <f t="shared" si="157"/>
        <v>publishing</v>
      </c>
      <c r="R1437" t="str">
        <f t="shared" si="158"/>
        <v>translations</v>
      </c>
      <c r="S1437" s="11">
        <f t="shared" si="159"/>
        <v>42258</v>
      </c>
      <c r="T1437" s="11">
        <f t="shared" si="160"/>
        <v>42288.57199074074</v>
      </c>
      <c r="U1437">
        <f t="shared" si="161"/>
        <v>2015</v>
      </c>
    </row>
    <row r="1438" spans="1:21"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55"/>
        <v>0.77</v>
      </c>
      <c r="P1438" s="6">
        <f t="shared" si="156"/>
        <v>38.5</v>
      </c>
      <c r="Q1438" t="str">
        <f t="shared" si="157"/>
        <v>publishing</v>
      </c>
      <c r="R1438" t="str">
        <f t="shared" si="158"/>
        <v>translations</v>
      </c>
      <c r="S1438" s="11">
        <f t="shared" si="159"/>
        <v>42391</v>
      </c>
      <c r="T1438" s="11">
        <f t="shared" si="160"/>
        <v>42421.141863425924</v>
      </c>
      <c r="U1438">
        <f t="shared" si="161"/>
        <v>2016</v>
      </c>
    </row>
    <row r="1439" spans="1:21"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55"/>
        <v>26.900000000000002</v>
      </c>
      <c r="P1439" s="6">
        <f t="shared" si="156"/>
        <v>36.68181818181818</v>
      </c>
      <c r="Q1439" t="str">
        <f t="shared" si="157"/>
        <v>publishing</v>
      </c>
      <c r="R1439" t="str">
        <f t="shared" si="158"/>
        <v>translations</v>
      </c>
      <c r="S1439" s="11">
        <f t="shared" si="159"/>
        <v>41796</v>
      </c>
      <c r="T1439" s="11">
        <f t="shared" si="160"/>
        <v>41832.999305555553</v>
      </c>
      <c r="U1439">
        <f t="shared" si="161"/>
        <v>2014</v>
      </c>
    </row>
    <row r="1440" spans="1:21"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55"/>
        <v>3</v>
      </c>
      <c r="P1440" s="6">
        <f t="shared" si="156"/>
        <v>75</v>
      </c>
      <c r="Q1440" t="str">
        <f t="shared" si="157"/>
        <v>publishing</v>
      </c>
      <c r="R1440" t="str">
        <f t="shared" si="158"/>
        <v>translations</v>
      </c>
      <c r="S1440" s="11">
        <f t="shared" si="159"/>
        <v>42457</v>
      </c>
      <c r="T1440" s="11">
        <f t="shared" si="160"/>
        <v>42487.371527777774</v>
      </c>
      <c r="U1440">
        <f t="shared" si="161"/>
        <v>2016</v>
      </c>
    </row>
    <row r="1441" spans="1:21"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55"/>
        <v>6.6055045871559637</v>
      </c>
      <c r="P1441" s="6">
        <f t="shared" si="156"/>
        <v>30</v>
      </c>
      <c r="Q1441" t="str">
        <f t="shared" si="157"/>
        <v>publishing</v>
      </c>
      <c r="R1441" t="str">
        <f t="shared" si="158"/>
        <v>translations</v>
      </c>
      <c r="S1441" s="11">
        <f t="shared" si="159"/>
        <v>42040</v>
      </c>
      <c r="T1441" s="11">
        <f t="shared" si="160"/>
        <v>42070.621539351843</v>
      </c>
      <c r="U1441">
        <f t="shared" si="161"/>
        <v>2015</v>
      </c>
    </row>
    <row r="1442" spans="1:21"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55"/>
        <v>7.6923076923076927E-3</v>
      </c>
      <c r="P1442" s="6">
        <f t="shared" si="156"/>
        <v>1</v>
      </c>
      <c r="Q1442" t="str">
        <f t="shared" si="157"/>
        <v>publishing</v>
      </c>
      <c r="R1442" t="str">
        <f t="shared" si="158"/>
        <v>translations</v>
      </c>
      <c r="S1442" s="11">
        <f t="shared" si="159"/>
        <v>42486</v>
      </c>
      <c r="T1442" s="11">
        <f t="shared" si="160"/>
        <v>42516.540081018517</v>
      </c>
      <c r="U1442">
        <f t="shared" si="161"/>
        <v>2016</v>
      </c>
    </row>
    <row r="1443" spans="1:21"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55"/>
        <v>1.1222222222222222</v>
      </c>
      <c r="P1443" s="6">
        <f t="shared" si="156"/>
        <v>673.33333333333337</v>
      </c>
      <c r="Q1443" t="str">
        <f t="shared" si="157"/>
        <v>publishing</v>
      </c>
      <c r="R1443" t="str">
        <f t="shared" si="158"/>
        <v>translations</v>
      </c>
      <c r="S1443" s="11">
        <f t="shared" si="159"/>
        <v>42198</v>
      </c>
      <c r="T1443" s="11">
        <f t="shared" si="160"/>
        <v>42258.557511574072</v>
      </c>
      <c r="U1443">
        <f t="shared" si="161"/>
        <v>2015</v>
      </c>
    </row>
    <row r="1444" spans="1:21"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55"/>
        <v>0</v>
      </c>
      <c r="P1444" s="6">
        <f t="shared" si="156"/>
        <v>0</v>
      </c>
      <c r="Q1444" t="str">
        <f t="shared" si="157"/>
        <v>publishing</v>
      </c>
      <c r="R1444" t="str">
        <f t="shared" si="158"/>
        <v>translations</v>
      </c>
      <c r="S1444" s="11">
        <f t="shared" si="159"/>
        <v>42485</v>
      </c>
      <c r="T1444" s="11">
        <f t="shared" si="160"/>
        <v>42515.437013888884</v>
      </c>
      <c r="U1444">
        <f t="shared" si="161"/>
        <v>2016</v>
      </c>
    </row>
    <row r="1445" spans="1:21"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55"/>
        <v>0</v>
      </c>
      <c r="P1445" s="6">
        <f t="shared" si="156"/>
        <v>0</v>
      </c>
      <c r="Q1445" t="str">
        <f t="shared" si="157"/>
        <v>publishing</v>
      </c>
      <c r="R1445" t="str">
        <f t="shared" si="158"/>
        <v>translations</v>
      </c>
      <c r="S1445" s="11">
        <f t="shared" si="159"/>
        <v>42707</v>
      </c>
      <c r="T1445" s="11">
        <f t="shared" si="160"/>
        <v>42737.71769675926</v>
      </c>
      <c r="U1445">
        <f t="shared" si="161"/>
        <v>2016</v>
      </c>
    </row>
    <row r="1446" spans="1:21"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55"/>
        <v>0</v>
      </c>
      <c r="P1446" s="6">
        <f t="shared" si="156"/>
        <v>0</v>
      </c>
      <c r="Q1446" t="str">
        <f t="shared" si="157"/>
        <v>publishing</v>
      </c>
      <c r="R1446" t="str">
        <f t="shared" si="158"/>
        <v>translations</v>
      </c>
      <c r="S1446" s="11">
        <f t="shared" si="159"/>
        <v>42199</v>
      </c>
      <c r="T1446" s="11">
        <f t="shared" si="160"/>
        <v>42259.665069444447</v>
      </c>
      <c r="U1446">
        <f t="shared" si="161"/>
        <v>2015</v>
      </c>
    </row>
    <row r="1447" spans="1:21"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55"/>
        <v>0</v>
      </c>
      <c r="P1447" s="6">
        <f t="shared" si="156"/>
        <v>0</v>
      </c>
      <c r="Q1447" t="str">
        <f t="shared" si="157"/>
        <v>publishing</v>
      </c>
      <c r="R1447" t="str">
        <f t="shared" si="158"/>
        <v>translations</v>
      </c>
      <c r="S1447" s="11">
        <f t="shared" si="159"/>
        <v>42139</v>
      </c>
      <c r="T1447" s="11">
        <f t="shared" si="160"/>
        <v>42169.333969907406</v>
      </c>
      <c r="U1447">
        <f t="shared" si="161"/>
        <v>2015</v>
      </c>
    </row>
    <row r="1448" spans="1:21"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55"/>
        <v>0</v>
      </c>
      <c r="P1448" s="6">
        <f t="shared" si="156"/>
        <v>0</v>
      </c>
      <c r="Q1448" t="str">
        <f t="shared" si="157"/>
        <v>publishing</v>
      </c>
      <c r="R1448" t="str">
        <f t="shared" si="158"/>
        <v>translations</v>
      </c>
      <c r="S1448" s="11">
        <f t="shared" si="159"/>
        <v>42461</v>
      </c>
      <c r="T1448" s="11">
        <f t="shared" si="160"/>
        <v>42481.239328703705</v>
      </c>
      <c r="U1448">
        <f t="shared" si="161"/>
        <v>2016</v>
      </c>
    </row>
    <row r="1449" spans="1:21"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55"/>
        <v>1.4999999999999999E-2</v>
      </c>
      <c r="P1449" s="6">
        <f t="shared" si="156"/>
        <v>25</v>
      </c>
      <c r="Q1449" t="str">
        <f t="shared" si="157"/>
        <v>publishing</v>
      </c>
      <c r="R1449" t="str">
        <f t="shared" si="158"/>
        <v>translations</v>
      </c>
      <c r="S1449" s="11">
        <f t="shared" si="159"/>
        <v>42529</v>
      </c>
      <c r="T1449" s="11">
        <f t="shared" si="160"/>
        <v>42559.52238425926</v>
      </c>
      <c r="U1449">
        <f t="shared" si="161"/>
        <v>2016</v>
      </c>
    </row>
    <row r="1450" spans="1:21"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55"/>
        <v>0</v>
      </c>
      <c r="P1450" s="6">
        <f t="shared" si="156"/>
        <v>0</v>
      </c>
      <c r="Q1450" t="str">
        <f t="shared" si="157"/>
        <v>publishing</v>
      </c>
      <c r="R1450" t="str">
        <f t="shared" si="158"/>
        <v>translations</v>
      </c>
      <c r="S1450" s="11">
        <f t="shared" si="159"/>
        <v>42115</v>
      </c>
      <c r="T1450" s="11">
        <f t="shared" si="160"/>
        <v>42146.017361111109</v>
      </c>
      <c r="U1450">
        <f t="shared" si="161"/>
        <v>2015</v>
      </c>
    </row>
    <row r="1451" spans="1:21"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55"/>
        <v>0</v>
      </c>
      <c r="P1451" s="6">
        <f t="shared" si="156"/>
        <v>0</v>
      </c>
      <c r="Q1451" t="str">
        <f t="shared" si="157"/>
        <v>publishing</v>
      </c>
      <c r="R1451" t="str">
        <f t="shared" si="158"/>
        <v>translations</v>
      </c>
      <c r="S1451" s="11">
        <f t="shared" si="159"/>
        <v>42086</v>
      </c>
      <c r="T1451" s="11">
        <f t="shared" si="160"/>
        <v>42134.603067129625</v>
      </c>
      <c r="U1451">
        <f t="shared" si="161"/>
        <v>2015</v>
      </c>
    </row>
    <row r="1452" spans="1:21"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55"/>
        <v>1E-3</v>
      </c>
      <c r="P1452" s="6">
        <f t="shared" si="156"/>
        <v>1</v>
      </c>
      <c r="Q1452" t="str">
        <f t="shared" si="157"/>
        <v>publishing</v>
      </c>
      <c r="R1452" t="str">
        <f t="shared" si="158"/>
        <v>translations</v>
      </c>
      <c r="S1452" s="11">
        <f t="shared" si="159"/>
        <v>42389</v>
      </c>
      <c r="T1452" s="11">
        <f t="shared" si="160"/>
        <v>42419.962928240733</v>
      </c>
      <c r="U1452">
        <f t="shared" si="161"/>
        <v>2016</v>
      </c>
    </row>
    <row r="1453" spans="1:21"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55"/>
        <v>1.0554089709762533E-2</v>
      </c>
      <c r="P1453" s="6">
        <f t="shared" si="156"/>
        <v>1</v>
      </c>
      <c r="Q1453" t="str">
        <f t="shared" si="157"/>
        <v>publishing</v>
      </c>
      <c r="R1453" t="str">
        <f t="shared" si="158"/>
        <v>translations</v>
      </c>
      <c r="S1453" s="11">
        <f t="shared" si="159"/>
        <v>41931</v>
      </c>
      <c r="T1453" s="11">
        <f t="shared" si="160"/>
        <v>41961.792349537034</v>
      </c>
      <c r="U1453">
        <f t="shared" si="161"/>
        <v>2014</v>
      </c>
    </row>
    <row r="1454" spans="1:21"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55"/>
        <v>0</v>
      </c>
      <c r="P1454" s="6">
        <f t="shared" si="156"/>
        <v>0</v>
      </c>
      <c r="Q1454" t="str">
        <f t="shared" si="157"/>
        <v>publishing</v>
      </c>
      <c r="R1454" t="str">
        <f t="shared" si="158"/>
        <v>translations</v>
      </c>
      <c r="S1454" s="11">
        <f t="shared" si="159"/>
        <v>41818</v>
      </c>
      <c r="T1454" s="11">
        <f t="shared" si="160"/>
        <v>41848.494942129626</v>
      </c>
      <c r="U1454">
        <f t="shared" si="161"/>
        <v>2014</v>
      </c>
    </row>
    <row r="1455" spans="1:21"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55"/>
        <v>0</v>
      </c>
      <c r="P1455" s="6">
        <f t="shared" si="156"/>
        <v>0</v>
      </c>
      <c r="Q1455" t="str">
        <f t="shared" si="157"/>
        <v>publishing</v>
      </c>
      <c r="R1455" t="str">
        <f t="shared" si="158"/>
        <v>translations</v>
      </c>
      <c r="S1455" s="11">
        <f t="shared" si="159"/>
        <v>42795</v>
      </c>
      <c r="T1455" s="11">
        <f t="shared" si="160"/>
        <v>42840.446145833332</v>
      </c>
      <c r="U1455">
        <f t="shared" si="161"/>
        <v>2017</v>
      </c>
    </row>
    <row r="1456" spans="1:21"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55"/>
        <v>0.85714285714285721</v>
      </c>
      <c r="P1456" s="6">
        <f t="shared" si="156"/>
        <v>15</v>
      </c>
      <c r="Q1456" t="str">
        <f t="shared" si="157"/>
        <v>publishing</v>
      </c>
      <c r="R1456" t="str">
        <f t="shared" si="158"/>
        <v>translations</v>
      </c>
      <c r="S1456" s="11">
        <f t="shared" si="159"/>
        <v>42463</v>
      </c>
      <c r="T1456" s="11">
        <f t="shared" si="160"/>
        <v>42484.707638888889</v>
      </c>
      <c r="U1456">
        <f t="shared" si="161"/>
        <v>2016</v>
      </c>
    </row>
    <row r="1457" spans="1:21"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55"/>
        <v>10.5</v>
      </c>
      <c r="P1457" s="6">
        <f t="shared" si="156"/>
        <v>225</v>
      </c>
      <c r="Q1457" t="str">
        <f t="shared" si="157"/>
        <v>publishing</v>
      </c>
      <c r="R1457" t="str">
        <f t="shared" si="158"/>
        <v>translations</v>
      </c>
      <c r="S1457" s="11">
        <f t="shared" si="159"/>
        <v>41832</v>
      </c>
      <c r="T1457" s="11">
        <f t="shared" si="160"/>
        <v>41887.360416666663</v>
      </c>
      <c r="U1457">
        <f t="shared" si="161"/>
        <v>2014</v>
      </c>
    </row>
    <row r="1458" spans="1:21"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55"/>
        <v>2.9000000000000004</v>
      </c>
      <c r="P1458" s="6">
        <f t="shared" si="156"/>
        <v>48.333333333333336</v>
      </c>
      <c r="Q1458" t="str">
        <f t="shared" si="157"/>
        <v>publishing</v>
      </c>
      <c r="R1458" t="str">
        <f t="shared" si="158"/>
        <v>translations</v>
      </c>
      <c r="S1458" s="11">
        <f t="shared" si="159"/>
        <v>42708</v>
      </c>
      <c r="T1458" s="11">
        <f t="shared" si="160"/>
        <v>42738.460243055553</v>
      </c>
      <c r="U1458">
        <f t="shared" si="161"/>
        <v>2016</v>
      </c>
    </row>
    <row r="1459" spans="1:21"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55"/>
        <v>0</v>
      </c>
      <c r="P1459" s="6">
        <f t="shared" si="156"/>
        <v>0</v>
      </c>
      <c r="Q1459" t="str">
        <f t="shared" si="157"/>
        <v>publishing</v>
      </c>
      <c r="R1459" t="str">
        <f t="shared" si="158"/>
        <v>translations</v>
      </c>
      <c r="S1459" s="11">
        <f t="shared" si="159"/>
        <v>42289</v>
      </c>
      <c r="T1459" s="11">
        <f t="shared" si="160"/>
        <v>42319.729675925926</v>
      </c>
      <c r="U1459">
        <f t="shared" si="161"/>
        <v>2015</v>
      </c>
    </row>
    <row r="1460" spans="1:21"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55"/>
        <v>0</v>
      </c>
      <c r="P1460" s="6">
        <f t="shared" si="156"/>
        <v>0</v>
      </c>
      <c r="Q1460" t="str">
        <f t="shared" si="157"/>
        <v>publishing</v>
      </c>
      <c r="R1460" t="str">
        <f t="shared" si="158"/>
        <v>translations</v>
      </c>
      <c r="S1460" s="11">
        <f t="shared" si="159"/>
        <v>41831</v>
      </c>
      <c r="T1460" s="11">
        <f t="shared" si="160"/>
        <v>41861.958333333328</v>
      </c>
      <c r="U1460">
        <f t="shared" si="161"/>
        <v>2014</v>
      </c>
    </row>
    <row r="1461" spans="1:21"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55"/>
        <v>0</v>
      </c>
      <c r="P1461" s="6">
        <f t="shared" si="156"/>
        <v>0</v>
      </c>
      <c r="Q1461" t="str">
        <f t="shared" si="157"/>
        <v>publishing</v>
      </c>
      <c r="R1461" t="str">
        <f t="shared" si="158"/>
        <v>translations</v>
      </c>
      <c r="S1461" s="11">
        <f t="shared" si="159"/>
        <v>42311</v>
      </c>
      <c r="T1461" s="11">
        <f t="shared" si="160"/>
        <v>42340.517361111109</v>
      </c>
      <c r="U1461">
        <f t="shared" si="161"/>
        <v>2015</v>
      </c>
    </row>
    <row r="1462" spans="1:21"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55"/>
        <v>0</v>
      </c>
      <c r="P1462" s="6">
        <f t="shared" si="156"/>
        <v>0</v>
      </c>
      <c r="Q1462" t="str">
        <f t="shared" si="157"/>
        <v>publishing</v>
      </c>
      <c r="R1462" t="str">
        <f t="shared" si="158"/>
        <v>translations</v>
      </c>
      <c r="S1462" s="11">
        <f t="shared" si="159"/>
        <v>41915</v>
      </c>
      <c r="T1462" s="11">
        <f t="shared" si="160"/>
        <v>41973.781249999993</v>
      </c>
      <c r="U1462">
        <f t="shared" si="161"/>
        <v>2014</v>
      </c>
    </row>
    <row r="1463" spans="1:21"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55"/>
        <v>101.24459999999999</v>
      </c>
      <c r="P1463" s="6">
        <f t="shared" si="156"/>
        <v>44.66673529411765</v>
      </c>
      <c r="Q1463" t="str">
        <f t="shared" si="157"/>
        <v>publishing</v>
      </c>
      <c r="R1463" t="str">
        <f t="shared" si="158"/>
        <v>radio &amp; podcasts</v>
      </c>
      <c r="S1463" s="11">
        <f t="shared" si="159"/>
        <v>41899</v>
      </c>
      <c r="T1463" s="11">
        <f t="shared" si="160"/>
        <v>41932.791666666664</v>
      </c>
      <c r="U1463">
        <f t="shared" si="161"/>
        <v>2014</v>
      </c>
    </row>
    <row r="1464" spans="1:21"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55"/>
        <v>108.5175</v>
      </c>
      <c r="P1464" s="6">
        <f t="shared" si="156"/>
        <v>28.937999999999999</v>
      </c>
      <c r="Q1464" t="str">
        <f t="shared" si="157"/>
        <v>publishing</v>
      </c>
      <c r="R1464" t="str">
        <f t="shared" si="158"/>
        <v>radio &amp; podcasts</v>
      </c>
      <c r="S1464" s="11">
        <f t="shared" si="159"/>
        <v>41344</v>
      </c>
      <c r="T1464" s="11">
        <f t="shared" si="160"/>
        <v>41374.454525462963</v>
      </c>
      <c r="U1464">
        <f t="shared" si="161"/>
        <v>2013</v>
      </c>
    </row>
    <row r="1465" spans="1:21"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55"/>
        <v>147.66666666666666</v>
      </c>
      <c r="P1465" s="6">
        <f t="shared" si="156"/>
        <v>35.44</v>
      </c>
      <c r="Q1465" t="str">
        <f t="shared" si="157"/>
        <v>publishing</v>
      </c>
      <c r="R1465" t="str">
        <f t="shared" si="158"/>
        <v>radio &amp; podcasts</v>
      </c>
      <c r="S1465" s="11">
        <f t="shared" si="159"/>
        <v>41326</v>
      </c>
      <c r="T1465" s="11">
        <f t="shared" si="160"/>
        <v>41371.661319444444</v>
      </c>
      <c r="U1465">
        <f t="shared" si="161"/>
        <v>2013</v>
      </c>
    </row>
    <row r="1466" spans="1:21"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55"/>
        <v>163.19999999999999</v>
      </c>
      <c r="P1466" s="6">
        <f t="shared" si="156"/>
        <v>34.871794871794869</v>
      </c>
      <c r="Q1466" t="str">
        <f t="shared" si="157"/>
        <v>publishing</v>
      </c>
      <c r="R1466" t="str">
        <f t="shared" si="158"/>
        <v>radio &amp; podcasts</v>
      </c>
      <c r="S1466" s="11">
        <f t="shared" si="159"/>
        <v>41291</v>
      </c>
      <c r="T1466" s="11">
        <f t="shared" si="160"/>
        <v>41321.453217592592</v>
      </c>
      <c r="U1466">
        <f t="shared" si="161"/>
        <v>2013</v>
      </c>
    </row>
    <row r="1467" spans="1:21"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55"/>
        <v>456.41449999999998</v>
      </c>
      <c r="P1467" s="6">
        <f t="shared" si="156"/>
        <v>52.622732513451197</v>
      </c>
      <c r="Q1467" t="str">
        <f t="shared" si="157"/>
        <v>publishing</v>
      </c>
      <c r="R1467" t="str">
        <f t="shared" si="158"/>
        <v>radio &amp; podcasts</v>
      </c>
      <c r="S1467" s="11">
        <f t="shared" si="159"/>
        <v>40959</v>
      </c>
      <c r="T1467" s="11">
        <f t="shared" si="160"/>
        <v>40989.916666666664</v>
      </c>
      <c r="U1467">
        <f t="shared" si="161"/>
        <v>2012</v>
      </c>
    </row>
    <row r="1468" spans="1:21"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55"/>
        <v>107.87731249999999</v>
      </c>
      <c r="P1468" s="6">
        <f t="shared" si="156"/>
        <v>69.598266129032254</v>
      </c>
      <c r="Q1468" t="str">
        <f t="shared" si="157"/>
        <v>publishing</v>
      </c>
      <c r="R1468" t="str">
        <f t="shared" si="158"/>
        <v>radio &amp; podcasts</v>
      </c>
      <c r="S1468" s="11">
        <f t="shared" si="159"/>
        <v>42339</v>
      </c>
      <c r="T1468" s="11">
        <f t="shared" si="160"/>
        <v>42380.999999999993</v>
      </c>
      <c r="U1468">
        <f t="shared" si="161"/>
        <v>2015</v>
      </c>
    </row>
    <row r="1469" spans="1:21"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55"/>
        <v>115.08</v>
      </c>
      <c r="P1469" s="6">
        <f t="shared" si="156"/>
        <v>76.72</v>
      </c>
      <c r="Q1469" t="str">
        <f t="shared" si="157"/>
        <v>publishing</v>
      </c>
      <c r="R1469" t="str">
        <f t="shared" si="158"/>
        <v>radio &amp; podcasts</v>
      </c>
      <c r="S1469" s="11">
        <f t="shared" si="159"/>
        <v>40933</v>
      </c>
      <c r="T1469" s="11">
        <f t="shared" si="160"/>
        <v>40993.55190972222</v>
      </c>
      <c r="U1469">
        <f t="shared" si="161"/>
        <v>2012</v>
      </c>
    </row>
    <row r="1470" spans="1:21"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55"/>
        <v>102.36842105263158</v>
      </c>
      <c r="P1470" s="6">
        <f t="shared" si="156"/>
        <v>33.191126279863482</v>
      </c>
      <c r="Q1470" t="str">
        <f t="shared" si="157"/>
        <v>publishing</v>
      </c>
      <c r="R1470" t="str">
        <f t="shared" si="158"/>
        <v>radio &amp; podcasts</v>
      </c>
      <c r="S1470" s="11">
        <f t="shared" si="159"/>
        <v>40645</v>
      </c>
      <c r="T1470" s="11">
        <f t="shared" si="160"/>
        <v>40705.806122685186</v>
      </c>
      <c r="U1470">
        <f t="shared" si="161"/>
        <v>2011</v>
      </c>
    </row>
    <row r="1471" spans="1:21"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55"/>
        <v>108.42485875706214</v>
      </c>
      <c r="P1471" s="6">
        <f t="shared" si="156"/>
        <v>149.46417445482865</v>
      </c>
      <c r="Q1471" t="str">
        <f t="shared" si="157"/>
        <v>publishing</v>
      </c>
      <c r="R1471" t="str">
        <f t="shared" si="158"/>
        <v>radio &amp; podcasts</v>
      </c>
      <c r="S1471" s="11">
        <f t="shared" si="159"/>
        <v>41290</v>
      </c>
      <c r="T1471" s="11">
        <f t="shared" si="160"/>
        <v>41320.390150462961</v>
      </c>
      <c r="U1471">
        <f t="shared" si="161"/>
        <v>2013</v>
      </c>
    </row>
    <row r="1472" spans="1:21"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55"/>
        <v>125.13333333333334</v>
      </c>
      <c r="P1472" s="6">
        <f t="shared" si="156"/>
        <v>23.172839506172838</v>
      </c>
      <c r="Q1472" t="str">
        <f t="shared" si="157"/>
        <v>publishing</v>
      </c>
      <c r="R1472" t="str">
        <f t="shared" si="158"/>
        <v>radio &amp; podcasts</v>
      </c>
      <c r="S1472" s="11">
        <f t="shared" si="159"/>
        <v>41250</v>
      </c>
      <c r="T1472" s="11">
        <f t="shared" si="160"/>
        <v>41271.618784722217</v>
      </c>
      <c r="U1472">
        <f t="shared" si="161"/>
        <v>2012</v>
      </c>
    </row>
    <row r="1473" spans="1:21"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55"/>
        <v>103.840625</v>
      </c>
      <c r="P1473" s="6">
        <f t="shared" si="156"/>
        <v>96.877551020408163</v>
      </c>
      <c r="Q1473" t="str">
        <f t="shared" si="157"/>
        <v>publishing</v>
      </c>
      <c r="R1473" t="str">
        <f t="shared" si="158"/>
        <v>radio &amp; podcasts</v>
      </c>
      <c r="S1473" s="11">
        <f t="shared" si="159"/>
        <v>42073</v>
      </c>
      <c r="T1473" s="11">
        <f t="shared" si="160"/>
        <v>42103.749236111107</v>
      </c>
      <c r="U1473">
        <f t="shared" si="161"/>
        <v>2015</v>
      </c>
    </row>
    <row r="1474" spans="1:21"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55"/>
        <v>138.70400000000001</v>
      </c>
      <c r="P1474" s="6">
        <f t="shared" si="156"/>
        <v>103.20238095238095</v>
      </c>
      <c r="Q1474" t="str">
        <f t="shared" si="157"/>
        <v>publishing</v>
      </c>
      <c r="R1474" t="str">
        <f t="shared" si="158"/>
        <v>radio &amp; podcasts</v>
      </c>
      <c r="S1474" s="11">
        <f t="shared" si="159"/>
        <v>41533</v>
      </c>
      <c r="T1474" s="11">
        <f t="shared" si="160"/>
        <v>41563.33452546296</v>
      </c>
      <c r="U1474">
        <f t="shared" si="161"/>
        <v>2013</v>
      </c>
    </row>
    <row r="1475" spans="1:21"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62">E1475/D1475*100</f>
        <v>120.51600000000001</v>
      </c>
      <c r="P1475" s="6">
        <f t="shared" ref="P1475:P1538" si="163">IF(E1475=0,0,E1475/L1475)</f>
        <v>38.462553191489363</v>
      </c>
      <c r="Q1475" t="str">
        <f t="shared" ref="Q1475:Q1538" si="164">LEFT(N1475,LEN(N1475)-(LEN(N1475)-SEARCH("/",N1475))-1)</f>
        <v>publishing</v>
      </c>
      <c r="R1475" t="str">
        <f t="shared" ref="R1475:R1538" si="165">RIGHT(N1475,(LEN(N1475)-SEARCH("/",N1475)))</f>
        <v>radio &amp; podcasts</v>
      </c>
      <c r="S1475" s="11">
        <f t="shared" ref="S1475:S1538" si="166">VALUE(TEXT(CONCATENATE(YEAR(((J1475/60)/60/24)+DATE(1970,1,1)+(-5/24)),"/",MONTH(((J1475/60)/60/24)+DATE(1970,1,1)+(-5/24)),"/",DAY(((J1475/60)/60/24)+DATE(1970,1,1)+(-5/24))),"YYYY/MM/DD"))</f>
        <v>40939</v>
      </c>
      <c r="T1475" s="11">
        <f t="shared" ref="T1475:T1538" si="167">((I1475/60)/60/24)+DATE(1970,1,1)+(-5/24)</f>
        <v>40969.771284722221</v>
      </c>
      <c r="U1475">
        <f t="shared" ref="U1475:U1538" si="168">YEAR(((J1475/60)/60/24)+DATE(1970,1,1)+(-5/24))</f>
        <v>2012</v>
      </c>
    </row>
    <row r="1476" spans="1:21"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62"/>
        <v>112.26666666666667</v>
      </c>
      <c r="P1476" s="6">
        <f t="shared" si="163"/>
        <v>44.315789473684212</v>
      </c>
      <c r="Q1476" t="str">
        <f t="shared" si="164"/>
        <v>publishing</v>
      </c>
      <c r="R1476" t="str">
        <f t="shared" si="165"/>
        <v>radio &amp; podcasts</v>
      </c>
      <c r="S1476" s="11">
        <f t="shared" si="166"/>
        <v>41500</v>
      </c>
      <c r="T1476" s="11">
        <f t="shared" si="167"/>
        <v>41530.519583333327</v>
      </c>
      <c r="U1476">
        <f t="shared" si="168"/>
        <v>2013</v>
      </c>
    </row>
    <row r="1477" spans="1:21"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62"/>
        <v>188.66966666666667</v>
      </c>
      <c r="P1477" s="6">
        <f t="shared" si="163"/>
        <v>64.173356009070289</v>
      </c>
      <c r="Q1477" t="str">
        <f t="shared" si="164"/>
        <v>publishing</v>
      </c>
      <c r="R1477" t="str">
        <f t="shared" si="165"/>
        <v>radio &amp; podcasts</v>
      </c>
      <c r="S1477" s="11">
        <f t="shared" si="166"/>
        <v>41960</v>
      </c>
      <c r="T1477" s="11">
        <f t="shared" si="167"/>
        <v>41992.999305555553</v>
      </c>
      <c r="U1477">
        <f t="shared" si="168"/>
        <v>2014</v>
      </c>
    </row>
    <row r="1478" spans="1:21"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62"/>
        <v>661.55466666666666</v>
      </c>
      <c r="P1478" s="6">
        <f t="shared" si="163"/>
        <v>43.333275109170302</v>
      </c>
      <c r="Q1478" t="str">
        <f t="shared" si="164"/>
        <v>publishing</v>
      </c>
      <c r="R1478" t="str">
        <f t="shared" si="165"/>
        <v>radio &amp; podcasts</v>
      </c>
      <c r="S1478" s="11">
        <f t="shared" si="166"/>
        <v>40765</v>
      </c>
      <c r="T1478" s="11">
        <f t="shared" si="167"/>
        <v>40795.833587962959</v>
      </c>
      <c r="U1478">
        <f t="shared" si="168"/>
        <v>2011</v>
      </c>
    </row>
    <row r="1479" spans="1:21"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62"/>
        <v>111.31</v>
      </c>
      <c r="P1479" s="6">
        <f t="shared" si="163"/>
        <v>90.495934959349597</v>
      </c>
      <c r="Q1479" t="str">
        <f t="shared" si="164"/>
        <v>publishing</v>
      </c>
      <c r="R1479" t="str">
        <f t="shared" si="165"/>
        <v>radio &amp; podcasts</v>
      </c>
      <c r="S1479" s="11">
        <f t="shared" si="166"/>
        <v>40840</v>
      </c>
      <c r="T1479" s="11">
        <f t="shared" si="167"/>
        <v>40899.916666666664</v>
      </c>
      <c r="U1479">
        <f t="shared" si="168"/>
        <v>2011</v>
      </c>
    </row>
    <row r="1480" spans="1:21"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62"/>
        <v>1181.6142199999999</v>
      </c>
      <c r="P1480" s="6">
        <f t="shared" si="163"/>
        <v>29.187190495010373</v>
      </c>
      <c r="Q1480" t="str">
        <f t="shared" si="164"/>
        <v>publishing</v>
      </c>
      <c r="R1480" t="str">
        <f t="shared" si="165"/>
        <v>radio &amp; podcasts</v>
      </c>
      <c r="S1480" s="11">
        <f t="shared" si="166"/>
        <v>41394</v>
      </c>
      <c r="T1480" s="11">
        <f t="shared" si="167"/>
        <v>41408.663344907407</v>
      </c>
      <c r="U1480">
        <f t="shared" si="168"/>
        <v>2013</v>
      </c>
    </row>
    <row r="1481" spans="1:21"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62"/>
        <v>137.375</v>
      </c>
      <c r="P1481" s="6">
        <f t="shared" si="163"/>
        <v>30.95774647887324</v>
      </c>
      <c r="Q1481" t="str">
        <f t="shared" si="164"/>
        <v>publishing</v>
      </c>
      <c r="R1481" t="str">
        <f t="shared" si="165"/>
        <v>radio &amp; podcasts</v>
      </c>
      <c r="S1481" s="11">
        <f t="shared" si="166"/>
        <v>41754</v>
      </c>
      <c r="T1481" s="11">
        <f t="shared" si="167"/>
        <v>41768.957638888889</v>
      </c>
      <c r="U1481">
        <f t="shared" si="168"/>
        <v>2014</v>
      </c>
    </row>
    <row r="1482" spans="1:21"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62"/>
        <v>117.04040000000001</v>
      </c>
      <c r="P1482" s="6">
        <f t="shared" si="163"/>
        <v>92.157795275590544</v>
      </c>
      <c r="Q1482" t="str">
        <f t="shared" si="164"/>
        <v>publishing</v>
      </c>
      <c r="R1482" t="str">
        <f t="shared" si="165"/>
        <v>radio &amp; podcasts</v>
      </c>
      <c r="S1482" s="11">
        <f t="shared" si="166"/>
        <v>41464</v>
      </c>
      <c r="T1482" s="11">
        <f t="shared" si="167"/>
        <v>41481.5</v>
      </c>
      <c r="U1482">
        <f t="shared" si="168"/>
        <v>2013</v>
      </c>
    </row>
    <row r="1483" spans="1:21"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62"/>
        <v>2.1</v>
      </c>
      <c r="P1483" s="6">
        <f t="shared" si="163"/>
        <v>17.5</v>
      </c>
      <c r="Q1483" t="str">
        <f t="shared" si="164"/>
        <v>publishing</v>
      </c>
      <c r="R1483" t="str">
        <f t="shared" si="165"/>
        <v>fiction</v>
      </c>
      <c r="S1483" s="11">
        <f t="shared" si="166"/>
        <v>41550</v>
      </c>
      <c r="T1483" s="11">
        <f t="shared" si="167"/>
        <v>41580.714641203704</v>
      </c>
      <c r="U1483">
        <f t="shared" si="168"/>
        <v>2013</v>
      </c>
    </row>
    <row r="1484" spans="1:21"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62"/>
        <v>0.1</v>
      </c>
      <c r="P1484" s="6">
        <f t="shared" si="163"/>
        <v>5</v>
      </c>
      <c r="Q1484" t="str">
        <f t="shared" si="164"/>
        <v>publishing</v>
      </c>
      <c r="R1484" t="str">
        <f t="shared" si="165"/>
        <v>fiction</v>
      </c>
      <c r="S1484" s="11">
        <f t="shared" si="166"/>
        <v>41136</v>
      </c>
      <c r="T1484" s="11">
        <f t="shared" si="167"/>
        <v>41159.118749999994</v>
      </c>
      <c r="U1484">
        <f t="shared" si="168"/>
        <v>2012</v>
      </c>
    </row>
    <row r="1485" spans="1:21"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62"/>
        <v>0.7142857142857143</v>
      </c>
      <c r="P1485" s="6">
        <f t="shared" si="163"/>
        <v>25</v>
      </c>
      <c r="Q1485" t="str">
        <f t="shared" si="164"/>
        <v>publishing</v>
      </c>
      <c r="R1485" t="str">
        <f t="shared" si="165"/>
        <v>fiction</v>
      </c>
      <c r="S1485" s="11">
        <f t="shared" si="166"/>
        <v>42547</v>
      </c>
      <c r="T1485" s="11">
        <f t="shared" si="167"/>
        <v>42572.984664351847</v>
      </c>
      <c r="U1485">
        <f t="shared" si="168"/>
        <v>2016</v>
      </c>
    </row>
    <row r="1486" spans="1:21"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62"/>
        <v>0</v>
      </c>
      <c r="P1486" s="6">
        <f t="shared" si="163"/>
        <v>0</v>
      </c>
      <c r="Q1486" t="str">
        <f t="shared" si="164"/>
        <v>publishing</v>
      </c>
      <c r="R1486" t="str">
        <f t="shared" si="165"/>
        <v>fiction</v>
      </c>
      <c r="S1486" s="11">
        <f t="shared" si="166"/>
        <v>41052</v>
      </c>
      <c r="T1486" s="11">
        <f t="shared" si="167"/>
        <v>41111.410416666666</v>
      </c>
      <c r="U1486">
        <f t="shared" si="168"/>
        <v>2012</v>
      </c>
    </row>
    <row r="1487" spans="1:21"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62"/>
        <v>2.2388059701492535</v>
      </c>
      <c r="P1487" s="6">
        <f t="shared" si="163"/>
        <v>50</v>
      </c>
      <c r="Q1487" t="str">
        <f t="shared" si="164"/>
        <v>publishing</v>
      </c>
      <c r="R1487" t="str">
        <f t="shared" si="165"/>
        <v>fiction</v>
      </c>
      <c r="S1487" s="11">
        <f t="shared" si="166"/>
        <v>42130</v>
      </c>
      <c r="T1487" s="11">
        <f t="shared" si="167"/>
        <v>42175.587650462963</v>
      </c>
      <c r="U1487">
        <f t="shared" si="168"/>
        <v>2015</v>
      </c>
    </row>
    <row r="1488" spans="1:21"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62"/>
        <v>0.24</v>
      </c>
      <c r="P1488" s="6">
        <f t="shared" si="163"/>
        <v>16</v>
      </c>
      <c r="Q1488" t="str">
        <f t="shared" si="164"/>
        <v>publishing</v>
      </c>
      <c r="R1488" t="str">
        <f t="shared" si="165"/>
        <v>fiction</v>
      </c>
      <c r="S1488" s="11">
        <f t="shared" si="166"/>
        <v>42031</v>
      </c>
      <c r="T1488" s="11">
        <f t="shared" si="167"/>
        <v>42061.960196759253</v>
      </c>
      <c r="U1488">
        <f t="shared" si="168"/>
        <v>2015</v>
      </c>
    </row>
    <row r="1489" spans="1:21"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62"/>
        <v>0</v>
      </c>
      <c r="P1489" s="6">
        <f t="shared" si="163"/>
        <v>0</v>
      </c>
      <c r="Q1489" t="str">
        <f t="shared" si="164"/>
        <v>publishing</v>
      </c>
      <c r="R1489" t="str">
        <f t="shared" si="165"/>
        <v>fiction</v>
      </c>
      <c r="S1489" s="11">
        <f t="shared" si="166"/>
        <v>42554</v>
      </c>
      <c r="T1489" s="11">
        <f t="shared" si="167"/>
        <v>42584.709155092591</v>
      </c>
      <c r="U1489">
        <f t="shared" si="168"/>
        <v>2016</v>
      </c>
    </row>
    <row r="1490" spans="1:21"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62"/>
        <v>2.4</v>
      </c>
      <c r="P1490" s="6">
        <f t="shared" si="163"/>
        <v>60</v>
      </c>
      <c r="Q1490" t="str">
        <f t="shared" si="164"/>
        <v>publishing</v>
      </c>
      <c r="R1490" t="str">
        <f t="shared" si="165"/>
        <v>fiction</v>
      </c>
      <c r="S1490" s="11">
        <f t="shared" si="166"/>
        <v>41614</v>
      </c>
      <c r="T1490" s="11">
        <f t="shared" si="167"/>
        <v>41644.354861111111</v>
      </c>
      <c r="U1490">
        <f t="shared" si="168"/>
        <v>2013</v>
      </c>
    </row>
    <row r="1491" spans="1:21"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62"/>
        <v>0</v>
      </c>
      <c r="P1491" s="6">
        <f t="shared" si="163"/>
        <v>0</v>
      </c>
      <c r="Q1491" t="str">
        <f t="shared" si="164"/>
        <v>publishing</v>
      </c>
      <c r="R1491" t="str">
        <f t="shared" si="165"/>
        <v>fiction</v>
      </c>
      <c r="S1491" s="11">
        <f t="shared" si="166"/>
        <v>41198</v>
      </c>
      <c r="T1491" s="11">
        <f t="shared" si="167"/>
        <v>41228.445046296292</v>
      </c>
      <c r="U1491">
        <f t="shared" si="168"/>
        <v>2012</v>
      </c>
    </row>
    <row r="1492" spans="1:21"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62"/>
        <v>30.862068965517242</v>
      </c>
      <c r="P1492" s="6">
        <f t="shared" si="163"/>
        <v>47.10526315789474</v>
      </c>
      <c r="Q1492" t="str">
        <f t="shared" si="164"/>
        <v>publishing</v>
      </c>
      <c r="R1492" t="str">
        <f t="shared" si="165"/>
        <v>fiction</v>
      </c>
      <c r="S1492" s="11">
        <f t="shared" si="166"/>
        <v>41520</v>
      </c>
      <c r="T1492" s="11">
        <f t="shared" si="167"/>
        <v>41549.352708333332</v>
      </c>
      <c r="U1492">
        <f t="shared" si="168"/>
        <v>2013</v>
      </c>
    </row>
    <row r="1493" spans="1:21"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62"/>
        <v>8.3333333333333321</v>
      </c>
      <c r="P1493" s="6">
        <f t="shared" si="163"/>
        <v>100</v>
      </c>
      <c r="Q1493" t="str">
        <f t="shared" si="164"/>
        <v>publishing</v>
      </c>
      <c r="R1493" t="str">
        <f t="shared" si="165"/>
        <v>fiction</v>
      </c>
      <c r="S1493" s="11">
        <f t="shared" si="166"/>
        <v>41991</v>
      </c>
      <c r="T1493" s="11">
        <f t="shared" si="167"/>
        <v>42050.443055555552</v>
      </c>
      <c r="U1493">
        <f t="shared" si="168"/>
        <v>2014</v>
      </c>
    </row>
    <row r="1494" spans="1:21"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62"/>
        <v>0.75</v>
      </c>
      <c r="P1494" s="6">
        <f t="shared" si="163"/>
        <v>15</v>
      </c>
      <c r="Q1494" t="str">
        <f t="shared" si="164"/>
        <v>publishing</v>
      </c>
      <c r="R1494" t="str">
        <f t="shared" si="165"/>
        <v>fiction</v>
      </c>
      <c r="S1494" s="11">
        <f t="shared" si="166"/>
        <v>40682</v>
      </c>
      <c r="T1494" s="11">
        <f t="shared" si="167"/>
        <v>40712.676458333335</v>
      </c>
      <c r="U1494">
        <f t="shared" si="168"/>
        <v>2011</v>
      </c>
    </row>
    <row r="1495" spans="1:21"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62"/>
        <v>0</v>
      </c>
      <c r="P1495" s="6">
        <f t="shared" si="163"/>
        <v>0</v>
      </c>
      <c r="Q1495" t="str">
        <f t="shared" si="164"/>
        <v>publishing</v>
      </c>
      <c r="R1495" t="str">
        <f t="shared" si="165"/>
        <v>fiction</v>
      </c>
      <c r="S1495" s="11">
        <f t="shared" si="166"/>
        <v>41411</v>
      </c>
      <c r="T1495" s="11">
        <f t="shared" si="167"/>
        <v>41441.658275462964</v>
      </c>
      <c r="U1495">
        <f t="shared" si="168"/>
        <v>2013</v>
      </c>
    </row>
    <row r="1496" spans="1:21"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62"/>
        <v>8.9</v>
      </c>
      <c r="P1496" s="6">
        <f t="shared" si="163"/>
        <v>40.454545454545453</v>
      </c>
      <c r="Q1496" t="str">
        <f t="shared" si="164"/>
        <v>publishing</v>
      </c>
      <c r="R1496" t="str">
        <f t="shared" si="165"/>
        <v>fiction</v>
      </c>
      <c r="S1496" s="11">
        <f t="shared" si="166"/>
        <v>42067</v>
      </c>
      <c r="T1496" s="11">
        <f t="shared" si="167"/>
        <v>42097.443055555552</v>
      </c>
      <c r="U1496">
        <f t="shared" si="168"/>
        <v>2015</v>
      </c>
    </row>
    <row r="1497" spans="1:21"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62"/>
        <v>0</v>
      </c>
      <c r="P1497" s="6">
        <f t="shared" si="163"/>
        <v>0</v>
      </c>
      <c r="Q1497" t="str">
        <f t="shared" si="164"/>
        <v>publishing</v>
      </c>
      <c r="R1497" t="str">
        <f t="shared" si="165"/>
        <v>fiction</v>
      </c>
      <c r="S1497" s="11">
        <f t="shared" si="166"/>
        <v>40752</v>
      </c>
      <c r="T1497" s="11">
        <f t="shared" si="167"/>
        <v>40782.581377314811</v>
      </c>
      <c r="U1497">
        <f t="shared" si="168"/>
        <v>2011</v>
      </c>
    </row>
    <row r="1498" spans="1:21"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62"/>
        <v>0</v>
      </c>
      <c r="P1498" s="6">
        <f t="shared" si="163"/>
        <v>0</v>
      </c>
      <c r="Q1498" t="str">
        <f t="shared" si="164"/>
        <v>publishing</v>
      </c>
      <c r="R1498" t="str">
        <f t="shared" si="165"/>
        <v>fiction</v>
      </c>
      <c r="S1498" s="11">
        <f t="shared" si="166"/>
        <v>41838</v>
      </c>
      <c r="T1498" s="11">
        <f t="shared" si="167"/>
        <v>41898.266886574071</v>
      </c>
      <c r="U1498">
        <f t="shared" si="168"/>
        <v>2014</v>
      </c>
    </row>
    <row r="1499" spans="1:21"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62"/>
        <v>6.6666666666666671E-3</v>
      </c>
      <c r="P1499" s="6">
        <f t="shared" si="163"/>
        <v>1</v>
      </c>
      <c r="Q1499" t="str">
        <f t="shared" si="164"/>
        <v>publishing</v>
      </c>
      <c r="R1499" t="str">
        <f t="shared" si="165"/>
        <v>fiction</v>
      </c>
      <c r="S1499" s="11">
        <f t="shared" si="166"/>
        <v>41444</v>
      </c>
      <c r="T1499" s="11">
        <f t="shared" si="167"/>
        <v>41486.613194444442</v>
      </c>
      <c r="U1499">
        <f t="shared" si="168"/>
        <v>2013</v>
      </c>
    </row>
    <row r="1500" spans="1:21"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62"/>
        <v>1.9</v>
      </c>
      <c r="P1500" s="6">
        <f t="shared" si="163"/>
        <v>19</v>
      </c>
      <c r="Q1500" t="str">
        <f t="shared" si="164"/>
        <v>publishing</v>
      </c>
      <c r="R1500" t="str">
        <f t="shared" si="165"/>
        <v>fiction</v>
      </c>
      <c r="S1500" s="11">
        <f t="shared" si="166"/>
        <v>41840</v>
      </c>
      <c r="T1500" s="11">
        <f t="shared" si="167"/>
        <v>41885.775208333333</v>
      </c>
      <c r="U1500">
        <f t="shared" si="168"/>
        <v>2014</v>
      </c>
    </row>
    <row r="1501" spans="1:21"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62"/>
        <v>0.25</v>
      </c>
      <c r="P1501" s="6">
        <f t="shared" si="163"/>
        <v>5</v>
      </c>
      <c r="Q1501" t="str">
        <f t="shared" si="164"/>
        <v>publishing</v>
      </c>
      <c r="R1501" t="str">
        <f t="shared" si="165"/>
        <v>fiction</v>
      </c>
      <c r="S1501" s="11">
        <f t="shared" si="166"/>
        <v>42526</v>
      </c>
      <c r="T1501" s="11">
        <f t="shared" si="167"/>
        <v>42586.798993055556</v>
      </c>
      <c r="U1501">
        <f t="shared" si="168"/>
        <v>2016</v>
      </c>
    </row>
    <row r="1502" spans="1:21"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62"/>
        <v>25.035714285714285</v>
      </c>
      <c r="P1502" s="6">
        <f t="shared" si="163"/>
        <v>46.733333333333334</v>
      </c>
      <c r="Q1502" t="str">
        <f t="shared" si="164"/>
        <v>publishing</v>
      </c>
      <c r="R1502" t="str">
        <f t="shared" si="165"/>
        <v>fiction</v>
      </c>
      <c r="S1502" s="11">
        <f t="shared" si="166"/>
        <v>41365</v>
      </c>
      <c r="T1502" s="11">
        <f t="shared" si="167"/>
        <v>41395.69626157407</v>
      </c>
      <c r="U1502">
        <f t="shared" si="168"/>
        <v>2013</v>
      </c>
    </row>
    <row r="1503" spans="1:21"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62"/>
        <v>166.33076923076925</v>
      </c>
      <c r="P1503" s="6">
        <f t="shared" si="163"/>
        <v>97.731073446327684</v>
      </c>
      <c r="Q1503" t="str">
        <f t="shared" si="164"/>
        <v>photography</v>
      </c>
      <c r="R1503" t="str">
        <f t="shared" si="165"/>
        <v>photobooks</v>
      </c>
      <c r="S1503" s="11">
        <f t="shared" si="166"/>
        <v>42163</v>
      </c>
      <c r="T1503" s="11">
        <f t="shared" si="167"/>
        <v>42193.3752662037</v>
      </c>
      <c r="U1503">
        <f t="shared" si="168"/>
        <v>2015</v>
      </c>
    </row>
    <row r="1504" spans="1:21"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62"/>
        <v>101.44545454545455</v>
      </c>
      <c r="P1504" s="6">
        <f t="shared" si="163"/>
        <v>67.835866261398181</v>
      </c>
      <c r="Q1504" t="str">
        <f t="shared" si="164"/>
        <v>photography</v>
      </c>
      <c r="R1504" t="str">
        <f t="shared" si="165"/>
        <v>photobooks</v>
      </c>
      <c r="S1504" s="11">
        <f t="shared" si="166"/>
        <v>42426</v>
      </c>
      <c r="T1504" s="11">
        <f t="shared" si="167"/>
        <v>42454.708333333336</v>
      </c>
      <c r="U1504">
        <f t="shared" si="168"/>
        <v>2016</v>
      </c>
    </row>
    <row r="1505" spans="1:21"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62"/>
        <v>107.89146666666667</v>
      </c>
      <c r="P1505" s="6">
        <f t="shared" si="163"/>
        <v>56.98492957746479</v>
      </c>
      <c r="Q1505" t="str">
        <f t="shared" si="164"/>
        <v>photography</v>
      </c>
      <c r="R1505" t="str">
        <f t="shared" si="165"/>
        <v>photobooks</v>
      </c>
      <c r="S1505" s="11">
        <f t="shared" si="166"/>
        <v>42606</v>
      </c>
      <c r="T1505" s="11">
        <f t="shared" si="167"/>
        <v>42666.13890046296</v>
      </c>
      <c r="U1505">
        <f t="shared" si="168"/>
        <v>2016</v>
      </c>
    </row>
    <row r="1506" spans="1:21"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62"/>
        <v>277.93846153846158</v>
      </c>
      <c r="P1506" s="6">
        <f t="shared" si="163"/>
        <v>67.159851301115239</v>
      </c>
      <c r="Q1506" t="str">
        <f t="shared" si="164"/>
        <v>photography</v>
      </c>
      <c r="R1506" t="str">
        <f t="shared" si="165"/>
        <v>photobooks</v>
      </c>
      <c r="S1506" s="11">
        <f t="shared" si="166"/>
        <v>41772</v>
      </c>
      <c r="T1506" s="11">
        <f t="shared" si="167"/>
        <v>41800.147916666661</v>
      </c>
      <c r="U1506">
        <f t="shared" si="168"/>
        <v>2014</v>
      </c>
    </row>
    <row r="1507" spans="1:21"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62"/>
        <v>103.58125</v>
      </c>
      <c r="P1507" s="6">
        <f t="shared" si="163"/>
        <v>48.037681159420288</v>
      </c>
      <c r="Q1507" t="str">
        <f t="shared" si="164"/>
        <v>photography</v>
      </c>
      <c r="R1507" t="str">
        <f t="shared" si="165"/>
        <v>photobooks</v>
      </c>
      <c r="S1507" s="11">
        <f t="shared" si="166"/>
        <v>42414</v>
      </c>
      <c r="T1507" s="11">
        <f t="shared" si="167"/>
        <v>42451.625694444439</v>
      </c>
      <c r="U1507">
        <f t="shared" si="168"/>
        <v>2016</v>
      </c>
    </row>
    <row r="1508" spans="1:21"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62"/>
        <v>111.4</v>
      </c>
      <c r="P1508" s="6">
        <f t="shared" si="163"/>
        <v>38.860465116279073</v>
      </c>
      <c r="Q1508" t="str">
        <f t="shared" si="164"/>
        <v>photography</v>
      </c>
      <c r="R1508" t="str">
        <f t="shared" si="165"/>
        <v>photobooks</v>
      </c>
      <c r="S1508" s="11">
        <f t="shared" si="166"/>
        <v>41814</v>
      </c>
      <c r="T1508" s="11">
        <f t="shared" si="167"/>
        <v>41844.577592592592</v>
      </c>
      <c r="U1508">
        <f t="shared" si="168"/>
        <v>2014</v>
      </c>
    </row>
    <row r="1509" spans="1:21"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62"/>
        <v>215</v>
      </c>
      <c r="P1509" s="6">
        <f t="shared" si="163"/>
        <v>78.181818181818187</v>
      </c>
      <c r="Q1509" t="str">
        <f t="shared" si="164"/>
        <v>photography</v>
      </c>
      <c r="R1509" t="str">
        <f t="shared" si="165"/>
        <v>photobooks</v>
      </c>
      <c r="S1509" s="11">
        <f t="shared" si="166"/>
        <v>40254</v>
      </c>
      <c r="T1509" s="11">
        <f t="shared" si="167"/>
        <v>40313.131944444445</v>
      </c>
      <c r="U1509">
        <f t="shared" si="168"/>
        <v>2010</v>
      </c>
    </row>
    <row r="1510" spans="1:21"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62"/>
        <v>110.76216216216217</v>
      </c>
      <c r="P1510" s="6">
        <f t="shared" si="163"/>
        <v>97.113744075829388</v>
      </c>
      <c r="Q1510" t="str">
        <f t="shared" si="164"/>
        <v>photography</v>
      </c>
      <c r="R1510" t="str">
        <f t="shared" si="165"/>
        <v>photobooks</v>
      </c>
      <c r="S1510" s="11">
        <f t="shared" si="166"/>
        <v>41786</v>
      </c>
      <c r="T1510" s="11">
        <f t="shared" si="167"/>
        <v>41817.406030092592</v>
      </c>
      <c r="U1510">
        <f t="shared" si="168"/>
        <v>2014</v>
      </c>
    </row>
    <row r="1511" spans="1:21"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62"/>
        <v>123.64125714285714</v>
      </c>
      <c r="P1511" s="6">
        <f t="shared" si="163"/>
        <v>110.39397959183674</v>
      </c>
      <c r="Q1511" t="str">
        <f t="shared" si="164"/>
        <v>photography</v>
      </c>
      <c r="R1511" t="str">
        <f t="shared" si="165"/>
        <v>photobooks</v>
      </c>
      <c r="S1511" s="11">
        <f t="shared" si="166"/>
        <v>42751</v>
      </c>
      <c r="T1511" s="11">
        <f t="shared" si="167"/>
        <v>42780.749305555553</v>
      </c>
      <c r="U1511">
        <f t="shared" si="168"/>
        <v>2017</v>
      </c>
    </row>
    <row r="1512" spans="1:21"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62"/>
        <v>101.03500000000001</v>
      </c>
      <c r="P1512" s="6">
        <f t="shared" si="163"/>
        <v>39.91506172839506</v>
      </c>
      <c r="Q1512" t="str">
        <f t="shared" si="164"/>
        <v>photography</v>
      </c>
      <c r="R1512" t="str">
        <f t="shared" si="165"/>
        <v>photobooks</v>
      </c>
      <c r="S1512" s="11">
        <f t="shared" si="166"/>
        <v>41809</v>
      </c>
      <c r="T1512" s="11">
        <f t="shared" si="167"/>
        <v>41839.176828703698</v>
      </c>
      <c r="U1512">
        <f t="shared" si="168"/>
        <v>2014</v>
      </c>
    </row>
    <row r="1513" spans="1:21"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62"/>
        <v>111.79285714285714</v>
      </c>
      <c r="P1513" s="6">
        <f t="shared" si="163"/>
        <v>75.975728155339809</v>
      </c>
      <c r="Q1513" t="str">
        <f t="shared" si="164"/>
        <v>photography</v>
      </c>
      <c r="R1513" t="str">
        <f t="shared" si="165"/>
        <v>photobooks</v>
      </c>
      <c r="S1513" s="11">
        <f t="shared" si="166"/>
        <v>42296</v>
      </c>
      <c r="T1513" s="11">
        <f t="shared" si="167"/>
        <v>42326.416712962957</v>
      </c>
      <c r="U1513">
        <f t="shared" si="168"/>
        <v>2015</v>
      </c>
    </row>
    <row r="1514" spans="1:21"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62"/>
        <v>558.7714285714286</v>
      </c>
      <c r="P1514" s="6">
        <f t="shared" si="163"/>
        <v>58.379104477611939</v>
      </c>
      <c r="Q1514" t="str">
        <f t="shared" si="164"/>
        <v>photography</v>
      </c>
      <c r="R1514" t="str">
        <f t="shared" si="165"/>
        <v>photobooks</v>
      </c>
      <c r="S1514" s="11">
        <f t="shared" si="166"/>
        <v>42741</v>
      </c>
      <c r="T1514" s="11">
        <f t="shared" si="167"/>
        <v>42771.476145833331</v>
      </c>
      <c r="U1514">
        <f t="shared" si="168"/>
        <v>2017</v>
      </c>
    </row>
    <row r="1515" spans="1:21"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62"/>
        <v>150.01875000000001</v>
      </c>
      <c r="P1515" s="6">
        <f t="shared" si="163"/>
        <v>55.82093023255814</v>
      </c>
      <c r="Q1515" t="str">
        <f t="shared" si="164"/>
        <v>photography</v>
      </c>
      <c r="R1515" t="str">
        <f t="shared" si="165"/>
        <v>photobooks</v>
      </c>
      <c r="S1515" s="11">
        <f t="shared" si="166"/>
        <v>41806</v>
      </c>
      <c r="T1515" s="11">
        <f t="shared" si="167"/>
        <v>41836.42900462963</v>
      </c>
      <c r="U1515">
        <f t="shared" si="168"/>
        <v>2014</v>
      </c>
    </row>
    <row r="1516" spans="1:21"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62"/>
        <v>106.476</v>
      </c>
      <c r="P1516" s="6">
        <f t="shared" si="163"/>
        <v>151.24431818181819</v>
      </c>
      <c r="Q1516" t="str">
        <f t="shared" si="164"/>
        <v>photography</v>
      </c>
      <c r="R1516" t="str">
        <f t="shared" si="165"/>
        <v>photobooks</v>
      </c>
      <c r="S1516" s="11">
        <f t="shared" si="166"/>
        <v>42234</v>
      </c>
      <c r="T1516" s="11">
        <f t="shared" si="167"/>
        <v>42274.389351851853</v>
      </c>
      <c r="U1516">
        <f t="shared" si="168"/>
        <v>2015</v>
      </c>
    </row>
    <row r="1517" spans="1:21"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62"/>
        <v>157.18899999999999</v>
      </c>
      <c r="P1517" s="6">
        <f t="shared" si="163"/>
        <v>849.67027027027029</v>
      </c>
      <c r="Q1517" t="str">
        <f t="shared" si="164"/>
        <v>photography</v>
      </c>
      <c r="R1517" t="str">
        <f t="shared" si="165"/>
        <v>photobooks</v>
      </c>
      <c r="S1517" s="11">
        <f t="shared" si="166"/>
        <v>42415</v>
      </c>
      <c r="T1517" s="11">
        <f t="shared" si="167"/>
        <v>42445.003437499996</v>
      </c>
      <c r="U1517">
        <f t="shared" si="168"/>
        <v>2016</v>
      </c>
    </row>
    <row r="1518" spans="1:21"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62"/>
        <v>108.65882352941176</v>
      </c>
      <c r="P1518" s="6">
        <f t="shared" si="163"/>
        <v>159.24137931034483</v>
      </c>
      <c r="Q1518" t="str">
        <f t="shared" si="164"/>
        <v>photography</v>
      </c>
      <c r="R1518" t="str">
        <f t="shared" si="165"/>
        <v>photobooks</v>
      </c>
      <c r="S1518" s="11">
        <f t="shared" si="166"/>
        <v>42619</v>
      </c>
      <c r="T1518" s="11">
        <f t="shared" si="167"/>
        <v>42649.374999999993</v>
      </c>
      <c r="U1518">
        <f t="shared" si="168"/>
        <v>2016</v>
      </c>
    </row>
    <row r="1519" spans="1:21"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62"/>
        <v>161.97999999999999</v>
      </c>
      <c r="P1519" s="6">
        <f t="shared" si="163"/>
        <v>39.507317073170732</v>
      </c>
      <c r="Q1519" t="str">
        <f t="shared" si="164"/>
        <v>photography</v>
      </c>
      <c r="R1519" t="str">
        <f t="shared" si="165"/>
        <v>photobooks</v>
      </c>
      <c r="S1519" s="11">
        <f t="shared" si="166"/>
        <v>41948</v>
      </c>
      <c r="T1519" s="11">
        <f t="shared" si="167"/>
        <v>41979.041666666664</v>
      </c>
      <c r="U1519">
        <f t="shared" si="168"/>
        <v>2014</v>
      </c>
    </row>
    <row r="1520" spans="1:21"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62"/>
        <v>205.36666666666665</v>
      </c>
      <c r="P1520" s="6">
        <f t="shared" si="163"/>
        <v>130.52966101694915</v>
      </c>
      <c r="Q1520" t="str">
        <f t="shared" si="164"/>
        <v>photography</v>
      </c>
      <c r="R1520" t="str">
        <f t="shared" si="165"/>
        <v>photobooks</v>
      </c>
      <c r="S1520" s="11">
        <f t="shared" si="166"/>
        <v>41760</v>
      </c>
      <c r="T1520" s="11">
        <f t="shared" si="167"/>
        <v>41790.611712962964</v>
      </c>
      <c r="U1520">
        <f t="shared" si="168"/>
        <v>2014</v>
      </c>
    </row>
    <row r="1521" spans="1:21"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62"/>
        <v>103.36388888888889</v>
      </c>
      <c r="P1521" s="6">
        <f t="shared" si="163"/>
        <v>64.156896551724131</v>
      </c>
      <c r="Q1521" t="str">
        <f t="shared" si="164"/>
        <v>photography</v>
      </c>
      <c r="R1521" t="str">
        <f t="shared" si="165"/>
        <v>photobooks</v>
      </c>
      <c r="S1521" s="11">
        <f t="shared" si="166"/>
        <v>41782</v>
      </c>
      <c r="T1521" s="11">
        <f t="shared" si="167"/>
        <v>41810.707638888889</v>
      </c>
      <c r="U1521">
        <f t="shared" si="168"/>
        <v>2014</v>
      </c>
    </row>
    <row r="1522" spans="1:21"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62"/>
        <v>103.47222222222223</v>
      </c>
      <c r="P1522" s="6">
        <f t="shared" si="163"/>
        <v>111.52694610778443</v>
      </c>
      <c r="Q1522" t="str">
        <f t="shared" si="164"/>
        <v>photography</v>
      </c>
      <c r="R1522" t="str">
        <f t="shared" si="165"/>
        <v>photobooks</v>
      </c>
      <c r="S1522" s="11">
        <f t="shared" si="166"/>
        <v>41955</v>
      </c>
      <c r="T1522" s="11">
        <f t="shared" si="167"/>
        <v>41991.958333333336</v>
      </c>
      <c r="U1522">
        <f t="shared" si="168"/>
        <v>2014</v>
      </c>
    </row>
    <row r="1523" spans="1:21"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62"/>
        <v>106.81333333333333</v>
      </c>
      <c r="P1523" s="6">
        <f t="shared" si="163"/>
        <v>170.44680851063831</v>
      </c>
      <c r="Q1523" t="str">
        <f t="shared" si="164"/>
        <v>photography</v>
      </c>
      <c r="R1523" t="str">
        <f t="shared" si="165"/>
        <v>photobooks</v>
      </c>
      <c r="S1523" s="11">
        <f t="shared" si="166"/>
        <v>42492</v>
      </c>
      <c r="T1523" s="11">
        <f t="shared" si="167"/>
        <v>42527.959386574068</v>
      </c>
      <c r="U1523">
        <f t="shared" si="168"/>
        <v>2016</v>
      </c>
    </row>
    <row r="1524" spans="1:21"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62"/>
        <v>138.96574712643678</v>
      </c>
      <c r="P1524" s="6">
        <f t="shared" si="163"/>
        <v>133.7391592920354</v>
      </c>
      <c r="Q1524" t="str">
        <f t="shared" si="164"/>
        <v>photography</v>
      </c>
      <c r="R1524" t="str">
        <f t="shared" si="165"/>
        <v>photobooks</v>
      </c>
      <c r="S1524" s="11">
        <f t="shared" si="166"/>
        <v>41899</v>
      </c>
      <c r="T1524" s="11">
        <f t="shared" si="167"/>
        <v>41929.621979166666</v>
      </c>
      <c r="U1524">
        <f t="shared" si="168"/>
        <v>2014</v>
      </c>
    </row>
    <row r="1525" spans="1:21"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62"/>
        <v>124.84324324324325</v>
      </c>
      <c r="P1525" s="6">
        <f t="shared" si="163"/>
        <v>95.834024896265561</v>
      </c>
      <c r="Q1525" t="str">
        <f t="shared" si="164"/>
        <v>photography</v>
      </c>
      <c r="R1525" t="str">
        <f t="shared" si="165"/>
        <v>photobooks</v>
      </c>
      <c r="S1525" s="11">
        <f t="shared" si="166"/>
        <v>41964</v>
      </c>
      <c r="T1525" s="11">
        <f t="shared" si="167"/>
        <v>41995.791666666664</v>
      </c>
      <c r="U1525">
        <f t="shared" si="168"/>
        <v>2014</v>
      </c>
    </row>
    <row r="1526" spans="1:21"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62"/>
        <v>206.99999999999997</v>
      </c>
      <c r="P1526" s="6">
        <f t="shared" si="163"/>
        <v>221.78571428571428</v>
      </c>
      <c r="Q1526" t="str">
        <f t="shared" si="164"/>
        <v>photography</v>
      </c>
      <c r="R1526" t="str">
        <f t="shared" si="165"/>
        <v>photobooks</v>
      </c>
      <c r="S1526" s="11">
        <f t="shared" si="166"/>
        <v>42756</v>
      </c>
      <c r="T1526" s="11">
        <f t="shared" si="167"/>
        <v>42786.292708333327</v>
      </c>
      <c r="U1526">
        <f t="shared" si="168"/>
        <v>2017</v>
      </c>
    </row>
    <row r="1527" spans="1:21"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62"/>
        <v>174.00576923076923</v>
      </c>
      <c r="P1527" s="6">
        <f t="shared" si="163"/>
        <v>32.315357142857138</v>
      </c>
      <c r="Q1527" t="str">
        <f t="shared" si="164"/>
        <v>photography</v>
      </c>
      <c r="R1527" t="str">
        <f t="shared" si="165"/>
        <v>photobooks</v>
      </c>
      <c r="S1527" s="11">
        <f t="shared" si="166"/>
        <v>42570</v>
      </c>
      <c r="T1527" s="11">
        <f t="shared" si="167"/>
        <v>42600.494652777772</v>
      </c>
      <c r="U1527">
        <f t="shared" si="168"/>
        <v>2016</v>
      </c>
    </row>
    <row r="1528" spans="1:21"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62"/>
        <v>120.32608695652173</v>
      </c>
      <c r="P1528" s="6">
        <f t="shared" si="163"/>
        <v>98.839285714285708</v>
      </c>
      <c r="Q1528" t="str">
        <f t="shared" si="164"/>
        <v>photography</v>
      </c>
      <c r="R1528" t="str">
        <f t="shared" si="165"/>
        <v>photobooks</v>
      </c>
      <c r="S1528" s="11">
        <f t="shared" si="166"/>
        <v>42339</v>
      </c>
      <c r="T1528" s="11">
        <f t="shared" si="167"/>
        <v>42388.067673611113</v>
      </c>
      <c r="U1528">
        <f t="shared" si="168"/>
        <v>2015</v>
      </c>
    </row>
    <row r="1529" spans="1:21"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62"/>
        <v>110.44428571428573</v>
      </c>
      <c r="P1529" s="6">
        <f t="shared" si="163"/>
        <v>55.222142857142863</v>
      </c>
      <c r="Q1529" t="str">
        <f t="shared" si="164"/>
        <v>photography</v>
      </c>
      <c r="R1529" t="str">
        <f t="shared" si="165"/>
        <v>photobooks</v>
      </c>
      <c r="S1529" s="11">
        <f t="shared" si="166"/>
        <v>42780</v>
      </c>
      <c r="T1529" s="11">
        <f t="shared" si="167"/>
        <v>42808.350532407399</v>
      </c>
      <c r="U1529">
        <f t="shared" si="168"/>
        <v>2017</v>
      </c>
    </row>
    <row r="1530" spans="1:21"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62"/>
        <v>281.56666666666666</v>
      </c>
      <c r="P1530" s="6">
        <f t="shared" si="163"/>
        <v>52.793750000000003</v>
      </c>
      <c r="Q1530" t="str">
        <f t="shared" si="164"/>
        <v>photography</v>
      </c>
      <c r="R1530" t="str">
        <f t="shared" si="165"/>
        <v>photobooks</v>
      </c>
      <c r="S1530" s="11">
        <f t="shared" si="166"/>
        <v>42736</v>
      </c>
      <c r="T1530" s="11">
        <f t="shared" si="167"/>
        <v>42766.791666666664</v>
      </c>
      <c r="U1530">
        <f t="shared" si="168"/>
        <v>2017</v>
      </c>
    </row>
    <row r="1531" spans="1:21"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62"/>
        <v>100.67894736842105</v>
      </c>
      <c r="P1531" s="6">
        <f t="shared" si="163"/>
        <v>135.66666666666666</v>
      </c>
      <c r="Q1531" t="str">
        <f t="shared" si="164"/>
        <v>photography</v>
      </c>
      <c r="R1531" t="str">
        <f t="shared" si="165"/>
        <v>photobooks</v>
      </c>
      <c r="S1531" s="11">
        <f t="shared" si="166"/>
        <v>42052</v>
      </c>
      <c r="T1531" s="11">
        <f t="shared" si="167"/>
        <v>42082.378703703704</v>
      </c>
      <c r="U1531">
        <f t="shared" si="168"/>
        <v>2015</v>
      </c>
    </row>
    <row r="1532" spans="1:21"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62"/>
        <v>134.82571428571427</v>
      </c>
      <c r="P1532" s="6">
        <f t="shared" si="163"/>
        <v>53.991990846681922</v>
      </c>
      <c r="Q1532" t="str">
        <f t="shared" si="164"/>
        <v>photography</v>
      </c>
      <c r="R1532" t="str">
        <f t="shared" si="165"/>
        <v>photobooks</v>
      </c>
      <c r="S1532" s="11">
        <f t="shared" si="166"/>
        <v>42275</v>
      </c>
      <c r="T1532" s="11">
        <f t="shared" si="167"/>
        <v>42300.558969907412</v>
      </c>
      <c r="U1532">
        <f t="shared" si="168"/>
        <v>2015</v>
      </c>
    </row>
    <row r="1533" spans="1:21"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62"/>
        <v>175.95744680851064</v>
      </c>
      <c r="P1533" s="6">
        <f t="shared" si="163"/>
        <v>56.643835616438359</v>
      </c>
      <c r="Q1533" t="str">
        <f t="shared" si="164"/>
        <v>photography</v>
      </c>
      <c r="R1533" t="str">
        <f t="shared" si="165"/>
        <v>photobooks</v>
      </c>
      <c r="S1533" s="11">
        <f t="shared" si="166"/>
        <v>41941</v>
      </c>
      <c r="T1533" s="11">
        <f t="shared" si="167"/>
        <v>41973.916666666664</v>
      </c>
      <c r="U1533">
        <f t="shared" si="168"/>
        <v>2014</v>
      </c>
    </row>
    <row r="1534" spans="1:21"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62"/>
        <v>484.02000000000004</v>
      </c>
      <c r="P1534" s="6">
        <f t="shared" si="163"/>
        <v>82.316326530612244</v>
      </c>
      <c r="Q1534" t="str">
        <f t="shared" si="164"/>
        <v>photography</v>
      </c>
      <c r="R1534" t="str">
        <f t="shared" si="165"/>
        <v>photobooks</v>
      </c>
      <c r="S1534" s="11">
        <f t="shared" si="166"/>
        <v>42391</v>
      </c>
      <c r="T1534" s="11">
        <f t="shared" si="167"/>
        <v>42415.416666666664</v>
      </c>
      <c r="U1534">
        <f t="shared" si="168"/>
        <v>2016</v>
      </c>
    </row>
    <row r="1535" spans="1:21"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62"/>
        <v>145.14000000000001</v>
      </c>
      <c r="P1535" s="6">
        <f t="shared" si="163"/>
        <v>88.26081081081081</v>
      </c>
      <c r="Q1535" t="str">
        <f t="shared" si="164"/>
        <v>photography</v>
      </c>
      <c r="R1535" t="str">
        <f t="shared" si="165"/>
        <v>photobooks</v>
      </c>
      <c r="S1535" s="11">
        <f t="shared" si="166"/>
        <v>42442</v>
      </c>
      <c r="T1535" s="11">
        <f t="shared" si="167"/>
        <v>42491.957638888889</v>
      </c>
      <c r="U1535">
        <f t="shared" si="168"/>
        <v>2016</v>
      </c>
    </row>
    <row r="1536" spans="1:21"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62"/>
        <v>417.73333333333335</v>
      </c>
      <c r="P1536" s="6">
        <f t="shared" si="163"/>
        <v>84.905149051490511</v>
      </c>
      <c r="Q1536" t="str">
        <f t="shared" si="164"/>
        <v>photography</v>
      </c>
      <c r="R1536" t="str">
        <f t="shared" si="165"/>
        <v>photobooks</v>
      </c>
      <c r="S1536" s="11">
        <f t="shared" si="166"/>
        <v>42221</v>
      </c>
      <c r="T1536" s="11">
        <f t="shared" si="167"/>
        <v>42251.465995370374</v>
      </c>
      <c r="U1536">
        <f t="shared" si="168"/>
        <v>2015</v>
      </c>
    </row>
    <row r="1537" spans="1:21"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62"/>
        <v>132.42499999999998</v>
      </c>
      <c r="P1537" s="6">
        <f t="shared" si="163"/>
        <v>48.154545454545456</v>
      </c>
      <c r="Q1537" t="str">
        <f t="shared" si="164"/>
        <v>photography</v>
      </c>
      <c r="R1537" t="str">
        <f t="shared" si="165"/>
        <v>photobooks</v>
      </c>
      <c r="S1537" s="11">
        <f t="shared" si="166"/>
        <v>42484</v>
      </c>
      <c r="T1537" s="11">
        <f t="shared" si="167"/>
        <v>42513.708333333336</v>
      </c>
      <c r="U1537">
        <f t="shared" si="168"/>
        <v>2016</v>
      </c>
    </row>
    <row r="1538" spans="1:21"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62"/>
        <v>250.30841666666666</v>
      </c>
      <c r="P1538" s="6">
        <f t="shared" si="163"/>
        <v>66.015406593406595</v>
      </c>
      <c r="Q1538" t="str">
        <f t="shared" si="164"/>
        <v>photography</v>
      </c>
      <c r="R1538" t="str">
        <f t="shared" si="165"/>
        <v>photobooks</v>
      </c>
      <c r="S1538" s="11">
        <f t="shared" si="166"/>
        <v>42213</v>
      </c>
      <c r="T1538" s="11">
        <f t="shared" si="167"/>
        <v>42243.593865740739</v>
      </c>
      <c r="U1538">
        <f t="shared" si="168"/>
        <v>2015</v>
      </c>
    </row>
    <row r="1539" spans="1:21"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69">E1539/D1539*100</f>
        <v>179.9</v>
      </c>
      <c r="P1539" s="6">
        <f t="shared" ref="P1539:P1602" si="170">IF(E1539=0,0,E1539/L1539)</f>
        <v>96.375</v>
      </c>
      <c r="Q1539" t="str">
        <f t="shared" ref="Q1539:Q1602" si="171">LEFT(N1539,LEN(N1539)-(LEN(N1539)-SEARCH("/",N1539))-1)</f>
        <v>photography</v>
      </c>
      <c r="R1539" t="str">
        <f t="shared" ref="R1539:R1602" si="172">RIGHT(N1539,(LEN(N1539)-SEARCH("/",N1539)))</f>
        <v>photobooks</v>
      </c>
      <c r="S1539" s="11">
        <f t="shared" ref="S1539:S1602" si="173">VALUE(TEXT(CONCATENATE(YEAR(((J1539/60)/60/24)+DATE(1970,1,1)+(-5/24)),"/",MONTH(((J1539/60)/60/24)+DATE(1970,1,1)+(-5/24)),"/",DAY(((J1539/60)/60/24)+DATE(1970,1,1)+(-5/24))),"YYYY/MM/DD"))</f>
        <v>42552</v>
      </c>
      <c r="T1539" s="11">
        <f t="shared" ref="T1539:T1602" si="174">((I1539/60)/60/24)+DATE(1970,1,1)+(-5/24)</f>
        <v>42588.541666666664</v>
      </c>
      <c r="U1539">
        <f t="shared" ref="U1539:U1602" si="175">YEAR(((J1539/60)/60/24)+DATE(1970,1,1)+(-5/24))</f>
        <v>2016</v>
      </c>
    </row>
    <row r="1540" spans="1:21"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69"/>
        <v>102.62857142857142</v>
      </c>
      <c r="P1540" s="6">
        <f t="shared" si="170"/>
        <v>156.17391304347825</v>
      </c>
      <c r="Q1540" t="str">
        <f t="shared" si="171"/>
        <v>photography</v>
      </c>
      <c r="R1540" t="str">
        <f t="shared" si="172"/>
        <v>photobooks</v>
      </c>
      <c r="S1540" s="11">
        <f t="shared" si="173"/>
        <v>41981</v>
      </c>
      <c r="T1540" s="11">
        <f t="shared" si="174"/>
        <v>42026.57372685185</v>
      </c>
      <c r="U1540">
        <f t="shared" si="175"/>
        <v>2014</v>
      </c>
    </row>
    <row r="1541" spans="1:21"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69"/>
        <v>135.98609999999999</v>
      </c>
      <c r="P1541" s="6">
        <f t="shared" si="170"/>
        <v>95.764859154929582</v>
      </c>
      <c r="Q1541" t="str">
        <f t="shared" si="171"/>
        <v>photography</v>
      </c>
      <c r="R1541" t="str">
        <f t="shared" si="172"/>
        <v>photobooks</v>
      </c>
      <c r="S1541" s="11">
        <f t="shared" si="173"/>
        <v>42705</v>
      </c>
      <c r="T1541" s="11">
        <f t="shared" si="174"/>
        <v>42738.710868055547</v>
      </c>
      <c r="U1541">
        <f t="shared" si="175"/>
        <v>2016</v>
      </c>
    </row>
    <row r="1542" spans="1:21"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69"/>
        <v>117.86666666666667</v>
      </c>
      <c r="P1542" s="6">
        <f t="shared" si="170"/>
        <v>180.40816326530611</v>
      </c>
      <c r="Q1542" t="str">
        <f t="shared" si="171"/>
        <v>photography</v>
      </c>
      <c r="R1542" t="str">
        <f t="shared" si="172"/>
        <v>photobooks</v>
      </c>
      <c r="S1542" s="11">
        <f t="shared" si="173"/>
        <v>41938</v>
      </c>
      <c r="T1542" s="11">
        <f t="shared" si="174"/>
        <v>41968.843749999993</v>
      </c>
      <c r="U1542">
        <f t="shared" si="175"/>
        <v>2014</v>
      </c>
    </row>
    <row r="1543" spans="1:21"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69"/>
        <v>3.3333333333333333E-2</v>
      </c>
      <c r="P1543" s="6">
        <f t="shared" si="170"/>
        <v>3</v>
      </c>
      <c r="Q1543" t="str">
        <f t="shared" si="171"/>
        <v>photography</v>
      </c>
      <c r="R1543" t="str">
        <f t="shared" si="172"/>
        <v>nature</v>
      </c>
      <c r="S1543" s="11">
        <f t="shared" si="173"/>
        <v>41974</v>
      </c>
      <c r="T1543" s="11">
        <f t="shared" si="174"/>
        <v>42004.503912037035</v>
      </c>
      <c r="U1543">
        <f t="shared" si="175"/>
        <v>2014</v>
      </c>
    </row>
    <row r="1544" spans="1:21"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69"/>
        <v>4</v>
      </c>
      <c r="P1544" s="6">
        <f t="shared" si="170"/>
        <v>20</v>
      </c>
      <c r="Q1544" t="str">
        <f t="shared" si="171"/>
        <v>photography</v>
      </c>
      <c r="R1544" t="str">
        <f t="shared" si="172"/>
        <v>nature</v>
      </c>
      <c r="S1544" s="11">
        <f t="shared" si="173"/>
        <v>42170</v>
      </c>
      <c r="T1544" s="11">
        <f t="shared" si="174"/>
        <v>42185.788194444445</v>
      </c>
      <c r="U1544">
        <f t="shared" si="175"/>
        <v>2015</v>
      </c>
    </row>
    <row r="1545" spans="1:21"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69"/>
        <v>0.44444444444444442</v>
      </c>
      <c r="P1545" s="6">
        <f t="shared" si="170"/>
        <v>10</v>
      </c>
      <c r="Q1545" t="str">
        <f t="shared" si="171"/>
        <v>photography</v>
      </c>
      <c r="R1545" t="str">
        <f t="shared" si="172"/>
        <v>nature</v>
      </c>
      <c r="S1545" s="11">
        <f t="shared" si="173"/>
        <v>41935</v>
      </c>
      <c r="T1545" s="11">
        <f t="shared" si="174"/>
        <v>41965.342986111107</v>
      </c>
      <c r="U1545">
        <f t="shared" si="175"/>
        <v>2014</v>
      </c>
    </row>
    <row r="1546" spans="1:21"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69"/>
        <v>0</v>
      </c>
      <c r="P1546" s="6">
        <f t="shared" si="170"/>
        <v>0</v>
      </c>
      <c r="Q1546" t="str">
        <f t="shared" si="171"/>
        <v>photography</v>
      </c>
      <c r="R1546" t="str">
        <f t="shared" si="172"/>
        <v>nature</v>
      </c>
      <c r="S1546" s="11">
        <f t="shared" si="173"/>
        <v>42052</v>
      </c>
      <c r="T1546" s="11">
        <f t="shared" si="174"/>
        <v>42094.804166666661</v>
      </c>
      <c r="U1546">
        <f t="shared" si="175"/>
        <v>2015</v>
      </c>
    </row>
    <row r="1547" spans="1:21"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69"/>
        <v>3.3333333333333333E-2</v>
      </c>
      <c r="P1547" s="6">
        <f t="shared" si="170"/>
        <v>1</v>
      </c>
      <c r="Q1547" t="str">
        <f t="shared" si="171"/>
        <v>photography</v>
      </c>
      <c r="R1547" t="str">
        <f t="shared" si="172"/>
        <v>nature</v>
      </c>
      <c r="S1547" s="11">
        <f t="shared" si="173"/>
        <v>42031</v>
      </c>
      <c r="T1547" s="11">
        <f t="shared" si="174"/>
        <v>42065.677777777775</v>
      </c>
      <c r="U1547">
        <f t="shared" si="175"/>
        <v>2015</v>
      </c>
    </row>
    <row r="1548" spans="1:21"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69"/>
        <v>28.9</v>
      </c>
      <c r="P1548" s="6">
        <f t="shared" si="170"/>
        <v>26.272727272727273</v>
      </c>
      <c r="Q1548" t="str">
        <f t="shared" si="171"/>
        <v>photography</v>
      </c>
      <c r="R1548" t="str">
        <f t="shared" si="172"/>
        <v>nature</v>
      </c>
      <c r="S1548" s="11">
        <f t="shared" si="173"/>
        <v>41839</v>
      </c>
      <c r="T1548" s="11">
        <f t="shared" si="174"/>
        <v>41899.004618055551</v>
      </c>
      <c r="U1548">
        <f t="shared" si="175"/>
        <v>2014</v>
      </c>
    </row>
    <row r="1549" spans="1:21"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69"/>
        <v>0</v>
      </c>
      <c r="P1549" s="6">
        <f t="shared" si="170"/>
        <v>0</v>
      </c>
      <c r="Q1549" t="str">
        <f t="shared" si="171"/>
        <v>photography</v>
      </c>
      <c r="R1549" t="str">
        <f t="shared" si="172"/>
        <v>nature</v>
      </c>
      <c r="S1549" s="11">
        <f t="shared" si="173"/>
        <v>42782</v>
      </c>
      <c r="T1549" s="11">
        <f t="shared" si="174"/>
        <v>42789.218541666669</v>
      </c>
      <c r="U1549">
        <f t="shared" si="175"/>
        <v>2017</v>
      </c>
    </row>
    <row r="1550" spans="1:21"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69"/>
        <v>8.5714285714285712</v>
      </c>
      <c r="P1550" s="6">
        <f t="shared" si="170"/>
        <v>60</v>
      </c>
      <c r="Q1550" t="str">
        <f t="shared" si="171"/>
        <v>photography</v>
      </c>
      <c r="R1550" t="str">
        <f t="shared" si="172"/>
        <v>nature</v>
      </c>
      <c r="S1550" s="11">
        <f t="shared" si="173"/>
        <v>42286</v>
      </c>
      <c r="T1550" s="11">
        <f t="shared" si="174"/>
        <v>42316.715509259251</v>
      </c>
      <c r="U1550">
        <f t="shared" si="175"/>
        <v>2015</v>
      </c>
    </row>
    <row r="1551" spans="1:21"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69"/>
        <v>34</v>
      </c>
      <c r="P1551" s="6">
        <f t="shared" si="170"/>
        <v>28.333333333333332</v>
      </c>
      <c r="Q1551" t="str">
        <f t="shared" si="171"/>
        <v>photography</v>
      </c>
      <c r="R1551" t="str">
        <f t="shared" si="172"/>
        <v>nature</v>
      </c>
      <c r="S1551" s="11">
        <f t="shared" si="173"/>
        <v>42280</v>
      </c>
      <c r="T1551" s="11">
        <f t="shared" si="174"/>
        <v>42310.96943287037</v>
      </c>
      <c r="U1551">
        <f t="shared" si="175"/>
        <v>2015</v>
      </c>
    </row>
    <row r="1552" spans="1:21"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69"/>
        <v>13.466666666666665</v>
      </c>
      <c r="P1552" s="6">
        <f t="shared" si="170"/>
        <v>14.428571428571429</v>
      </c>
      <c r="Q1552" t="str">
        <f t="shared" si="171"/>
        <v>photography</v>
      </c>
      <c r="R1552" t="str">
        <f t="shared" si="172"/>
        <v>nature</v>
      </c>
      <c r="S1552" s="11">
        <f t="shared" si="173"/>
        <v>42472</v>
      </c>
      <c r="T1552" s="11">
        <f t="shared" si="174"/>
        <v>42502.24113425926</v>
      </c>
      <c r="U1552">
        <f t="shared" si="175"/>
        <v>2016</v>
      </c>
    </row>
    <row r="1553" spans="1:21"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69"/>
        <v>0</v>
      </c>
      <c r="P1553" s="6">
        <f t="shared" si="170"/>
        <v>0</v>
      </c>
      <c r="Q1553" t="str">
        <f t="shared" si="171"/>
        <v>photography</v>
      </c>
      <c r="R1553" t="str">
        <f t="shared" si="172"/>
        <v>nature</v>
      </c>
      <c r="S1553" s="11">
        <f t="shared" si="173"/>
        <v>42121</v>
      </c>
      <c r="T1553" s="11">
        <f t="shared" si="174"/>
        <v>42151.616192129623</v>
      </c>
      <c r="U1553">
        <f t="shared" si="175"/>
        <v>2015</v>
      </c>
    </row>
    <row r="1554" spans="1:21"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69"/>
        <v>49.186046511627907</v>
      </c>
      <c r="P1554" s="6">
        <f t="shared" si="170"/>
        <v>132.1875</v>
      </c>
      <c r="Q1554" t="str">
        <f t="shared" si="171"/>
        <v>photography</v>
      </c>
      <c r="R1554" t="str">
        <f t="shared" si="172"/>
        <v>nature</v>
      </c>
      <c r="S1554" s="11">
        <f t="shared" si="173"/>
        <v>41892</v>
      </c>
      <c r="T1554" s="11">
        <f t="shared" si="174"/>
        <v>41912.957638888889</v>
      </c>
      <c r="U1554">
        <f t="shared" si="175"/>
        <v>2014</v>
      </c>
    </row>
    <row r="1555" spans="1:21"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69"/>
        <v>0</v>
      </c>
      <c r="P1555" s="6">
        <f t="shared" si="170"/>
        <v>0</v>
      </c>
      <c r="Q1555" t="str">
        <f t="shared" si="171"/>
        <v>photography</v>
      </c>
      <c r="R1555" t="str">
        <f t="shared" si="172"/>
        <v>nature</v>
      </c>
      <c r="S1555" s="11">
        <f t="shared" si="173"/>
        <v>42219</v>
      </c>
      <c r="T1555" s="11">
        <f t="shared" si="174"/>
        <v>42249.074618055551</v>
      </c>
      <c r="U1555">
        <f t="shared" si="175"/>
        <v>2015</v>
      </c>
    </row>
    <row r="1556" spans="1:21"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69"/>
        <v>0</v>
      </c>
      <c r="P1556" s="6">
        <f t="shared" si="170"/>
        <v>0</v>
      </c>
      <c r="Q1556" t="str">
        <f t="shared" si="171"/>
        <v>photography</v>
      </c>
      <c r="R1556" t="str">
        <f t="shared" si="172"/>
        <v>nature</v>
      </c>
      <c r="S1556" s="11">
        <f t="shared" si="173"/>
        <v>42188</v>
      </c>
      <c r="T1556" s="11">
        <f t="shared" si="174"/>
        <v>42218.043865740743</v>
      </c>
      <c r="U1556">
        <f t="shared" si="175"/>
        <v>2015</v>
      </c>
    </row>
    <row r="1557" spans="1:21"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69"/>
        <v>0</v>
      </c>
      <c r="P1557" s="6">
        <f t="shared" si="170"/>
        <v>0</v>
      </c>
      <c r="Q1557" t="str">
        <f t="shared" si="171"/>
        <v>photography</v>
      </c>
      <c r="R1557" t="str">
        <f t="shared" si="172"/>
        <v>nature</v>
      </c>
      <c r="S1557" s="11">
        <f t="shared" si="173"/>
        <v>42241</v>
      </c>
      <c r="T1557" s="11">
        <f t="shared" si="174"/>
        <v>42264.499999999993</v>
      </c>
      <c r="U1557">
        <f t="shared" si="175"/>
        <v>2015</v>
      </c>
    </row>
    <row r="1558" spans="1:21"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69"/>
        <v>45.133333333333333</v>
      </c>
      <c r="P1558" s="6">
        <f t="shared" si="170"/>
        <v>56.416666666666664</v>
      </c>
      <c r="Q1558" t="str">
        <f t="shared" si="171"/>
        <v>photography</v>
      </c>
      <c r="R1558" t="str">
        <f t="shared" si="172"/>
        <v>nature</v>
      </c>
      <c r="S1558" s="11">
        <f t="shared" si="173"/>
        <v>42524</v>
      </c>
      <c r="T1558" s="11">
        <f t="shared" si="174"/>
        <v>42554.944722222215</v>
      </c>
      <c r="U1558">
        <f t="shared" si="175"/>
        <v>2016</v>
      </c>
    </row>
    <row r="1559" spans="1:21"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69"/>
        <v>4</v>
      </c>
      <c r="P1559" s="6">
        <f t="shared" si="170"/>
        <v>100</v>
      </c>
      <c r="Q1559" t="str">
        <f t="shared" si="171"/>
        <v>photography</v>
      </c>
      <c r="R1559" t="str">
        <f t="shared" si="172"/>
        <v>nature</v>
      </c>
      <c r="S1559" s="11">
        <f t="shared" si="173"/>
        <v>41871</v>
      </c>
      <c r="T1559" s="11">
        <f t="shared" si="174"/>
        <v>41902.444826388884</v>
      </c>
      <c r="U1559">
        <f t="shared" si="175"/>
        <v>2014</v>
      </c>
    </row>
    <row r="1560" spans="1:21"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69"/>
        <v>4.666666666666667</v>
      </c>
      <c r="P1560" s="6">
        <f t="shared" si="170"/>
        <v>11.666666666666666</v>
      </c>
      <c r="Q1560" t="str">
        <f t="shared" si="171"/>
        <v>photography</v>
      </c>
      <c r="R1560" t="str">
        <f t="shared" si="172"/>
        <v>nature</v>
      </c>
      <c r="S1560" s="11">
        <f t="shared" si="173"/>
        <v>42185</v>
      </c>
      <c r="T1560" s="11">
        <f t="shared" si="174"/>
        <v>42244.299999999996</v>
      </c>
      <c r="U1560">
        <f t="shared" si="175"/>
        <v>2015</v>
      </c>
    </row>
    <row r="1561" spans="1:21"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69"/>
        <v>0.33333333333333337</v>
      </c>
      <c r="P1561" s="6">
        <f t="shared" si="170"/>
        <v>50</v>
      </c>
      <c r="Q1561" t="str">
        <f t="shared" si="171"/>
        <v>photography</v>
      </c>
      <c r="R1561" t="str">
        <f t="shared" si="172"/>
        <v>nature</v>
      </c>
      <c r="S1561" s="11">
        <f t="shared" si="173"/>
        <v>42107</v>
      </c>
      <c r="T1561" s="11">
        <f t="shared" si="174"/>
        <v>42122.844895833325</v>
      </c>
      <c r="U1561">
        <f t="shared" si="175"/>
        <v>2015</v>
      </c>
    </row>
    <row r="1562" spans="1:21"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69"/>
        <v>3.7600000000000002</v>
      </c>
      <c r="P1562" s="6">
        <f t="shared" si="170"/>
        <v>23.5</v>
      </c>
      <c r="Q1562" t="str">
        <f t="shared" si="171"/>
        <v>photography</v>
      </c>
      <c r="R1562" t="str">
        <f t="shared" si="172"/>
        <v>nature</v>
      </c>
      <c r="S1562" s="11">
        <f t="shared" si="173"/>
        <v>41935</v>
      </c>
      <c r="T1562" s="11">
        <f t="shared" si="174"/>
        <v>41955.854085648149</v>
      </c>
      <c r="U1562">
        <f t="shared" si="175"/>
        <v>2014</v>
      </c>
    </row>
    <row r="1563" spans="1:21"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69"/>
        <v>0.67</v>
      </c>
      <c r="P1563" s="6">
        <f t="shared" si="170"/>
        <v>67</v>
      </c>
      <c r="Q1563" t="str">
        <f t="shared" si="171"/>
        <v>publishing</v>
      </c>
      <c r="R1563" t="str">
        <f t="shared" si="172"/>
        <v>art books</v>
      </c>
      <c r="S1563" s="11">
        <f t="shared" si="173"/>
        <v>41554</v>
      </c>
      <c r="T1563" s="11">
        <f t="shared" si="174"/>
        <v>41584.875034722223</v>
      </c>
      <c r="U1563">
        <f t="shared" si="175"/>
        <v>2013</v>
      </c>
    </row>
    <row r="1564" spans="1:21"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69"/>
        <v>0</v>
      </c>
      <c r="P1564" s="6">
        <f t="shared" si="170"/>
        <v>0</v>
      </c>
      <c r="Q1564" t="str">
        <f t="shared" si="171"/>
        <v>publishing</v>
      </c>
      <c r="R1564" t="str">
        <f t="shared" si="172"/>
        <v>art books</v>
      </c>
      <c r="S1564" s="11">
        <f t="shared" si="173"/>
        <v>40079</v>
      </c>
      <c r="T1564" s="11">
        <f t="shared" si="174"/>
        <v>40148.826388888883</v>
      </c>
      <c r="U1564">
        <f t="shared" si="175"/>
        <v>2009</v>
      </c>
    </row>
    <row r="1565" spans="1:21"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69"/>
        <v>1.4166666666666665</v>
      </c>
      <c r="P1565" s="6">
        <f t="shared" si="170"/>
        <v>42.5</v>
      </c>
      <c r="Q1565" t="str">
        <f t="shared" si="171"/>
        <v>publishing</v>
      </c>
      <c r="R1565" t="str">
        <f t="shared" si="172"/>
        <v>art books</v>
      </c>
      <c r="S1565" s="11">
        <f t="shared" si="173"/>
        <v>41652</v>
      </c>
      <c r="T1565" s="11">
        <f t="shared" si="174"/>
        <v>41712.492488425924</v>
      </c>
      <c r="U1565">
        <f t="shared" si="175"/>
        <v>2014</v>
      </c>
    </row>
    <row r="1566" spans="1:21"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69"/>
        <v>0.1</v>
      </c>
      <c r="P1566" s="6">
        <f t="shared" si="170"/>
        <v>10</v>
      </c>
      <c r="Q1566" t="str">
        <f t="shared" si="171"/>
        <v>publishing</v>
      </c>
      <c r="R1566" t="str">
        <f t="shared" si="172"/>
        <v>art books</v>
      </c>
      <c r="S1566" s="11">
        <f t="shared" si="173"/>
        <v>42121</v>
      </c>
      <c r="T1566" s="11">
        <f t="shared" si="174"/>
        <v>42152.628472222219</v>
      </c>
      <c r="U1566">
        <f t="shared" si="175"/>
        <v>2015</v>
      </c>
    </row>
    <row r="1567" spans="1:21"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69"/>
        <v>2.5</v>
      </c>
      <c r="P1567" s="6">
        <f t="shared" si="170"/>
        <v>100</v>
      </c>
      <c r="Q1567" t="str">
        <f t="shared" si="171"/>
        <v>publishing</v>
      </c>
      <c r="R1567" t="str">
        <f t="shared" si="172"/>
        <v>art books</v>
      </c>
      <c r="S1567" s="11">
        <f t="shared" si="173"/>
        <v>40672</v>
      </c>
      <c r="T1567" s="11">
        <f t="shared" si="174"/>
        <v>40702.521539351852</v>
      </c>
      <c r="U1567">
        <f t="shared" si="175"/>
        <v>2011</v>
      </c>
    </row>
    <row r="1568" spans="1:21"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69"/>
        <v>21.25</v>
      </c>
      <c r="P1568" s="6">
        <f t="shared" si="170"/>
        <v>108.05084745762711</v>
      </c>
      <c r="Q1568" t="str">
        <f t="shared" si="171"/>
        <v>publishing</v>
      </c>
      <c r="R1568" t="str">
        <f t="shared" si="172"/>
        <v>art books</v>
      </c>
      <c r="S1568" s="11">
        <f t="shared" si="173"/>
        <v>42549</v>
      </c>
      <c r="T1568" s="11">
        <f t="shared" si="174"/>
        <v>42578.708333333336</v>
      </c>
      <c r="U1568">
        <f t="shared" si="175"/>
        <v>2016</v>
      </c>
    </row>
    <row r="1569" spans="1:21"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69"/>
        <v>4.117647058823529</v>
      </c>
      <c r="P1569" s="6">
        <f t="shared" si="170"/>
        <v>26.923076923076923</v>
      </c>
      <c r="Q1569" t="str">
        <f t="shared" si="171"/>
        <v>publishing</v>
      </c>
      <c r="R1569" t="str">
        <f t="shared" si="172"/>
        <v>art books</v>
      </c>
      <c r="S1569" s="11">
        <f t="shared" si="173"/>
        <v>41671</v>
      </c>
      <c r="T1569" s="11">
        <f t="shared" si="174"/>
        <v>41686.791666666664</v>
      </c>
      <c r="U1569">
        <f t="shared" si="175"/>
        <v>2014</v>
      </c>
    </row>
    <row r="1570" spans="1:21"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69"/>
        <v>13.639999999999999</v>
      </c>
      <c r="P1570" s="6">
        <f t="shared" si="170"/>
        <v>155</v>
      </c>
      <c r="Q1570" t="str">
        <f t="shared" si="171"/>
        <v>publishing</v>
      </c>
      <c r="R1570" t="str">
        <f t="shared" si="172"/>
        <v>art books</v>
      </c>
      <c r="S1570" s="11">
        <f t="shared" si="173"/>
        <v>41961</v>
      </c>
      <c r="T1570" s="11">
        <f t="shared" si="174"/>
        <v>41996.853993055549</v>
      </c>
      <c r="U1570">
        <f t="shared" si="175"/>
        <v>2014</v>
      </c>
    </row>
    <row r="1571" spans="1:21"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69"/>
        <v>0</v>
      </c>
      <c r="P1571" s="6">
        <f t="shared" si="170"/>
        <v>0</v>
      </c>
      <c r="Q1571" t="str">
        <f t="shared" si="171"/>
        <v>publishing</v>
      </c>
      <c r="R1571" t="str">
        <f t="shared" si="172"/>
        <v>art books</v>
      </c>
      <c r="S1571" s="11">
        <f t="shared" si="173"/>
        <v>41389</v>
      </c>
      <c r="T1571" s="11">
        <f t="shared" si="174"/>
        <v>41419.471226851849</v>
      </c>
      <c r="U1571">
        <f t="shared" si="175"/>
        <v>2013</v>
      </c>
    </row>
    <row r="1572" spans="1:21"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69"/>
        <v>41.4</v>
      </c>
      <c r="P1572" s="6">
        <f t="shared" si="170"/>
        <v>47.769230769230766</v>
      </c>
      <c r="Q1572" t="str">
        <f t="shared" si="171"/>
        <v>publishing</v>
      </c>
      <c r="R1572" t="str">
        <f t="shared" si="172"/>
        <v>art books</v>
      </c>
      <c r="S1572" s="11">
        <f t="shared" si="173"/>
        <v>42438</v>
      </c>
      <c r="T1572" s="11">
        <f t="shared" si="174"/>
        <v>42468.56344907407</v>
      </c>
      <c r="U1572">
        <f t="shared" si="175"/>
        <v>2016</v>
      </c>
    </row>
    <row r="1573" spans="1:21"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69"/>
        <v>0.66115702479338845</v>
      </c>
      <c r="P1573" s="6">
        <f t="shared" si="170"/>
        <v>20</v>
      </c>
      <c r="Q1573" t="str">
        <f t="shared" si="171"/>
        <v>publishing</v>
      </c>
      <c r="R1573" t="str">
        <f t="shared" si="172"/>
        <v>art books</v>
      </c>
      <c r="S1573" s="11">
        <f t="shared" si="173"/>
        <v>42144</v>
      </c>
      <c r="T1573" s="11">
        <f t="shared" si="174"/>
        <v>42174.561145833337</v>
      </c>
      <c r="U1573">
        <f t="shared" si="175"/>
        <v>2015</v>
      </c>
    </row>
    <row r="1574" spans="1:21"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69"/>
        <v>5</v>
      </c>
      <c r="P1574" s="6">
        <f t="shared" si="170"/>
        <v>41.666666666666664</v>
      </c>
      <c r="Q1574" t="str">
        <f t="shared" si="171"/>
        <v>publishing</v>
      </c>
      <c r="R1574" t="str">
        <f t="shared" si="172"/>
        <v>art books</v>
      </c>
      <c r="S1574" s="11">
        <f t="shared" si="173"/>
        <v>42403</v>
      </c>
      <c r="T1574" s="11">
        <f t="shared" si="174"/>
        <v>42428.790972222218</v>
      </c>
      <c r="U1574">
        <f t="shared" si="175"/>
        <v>2016</v>
      </c>
    </row>
    <row r="1575" spans="1:21"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69"/>
        <v>2.4777777777777779</v>
      </c>
      <c r="P1575" s="6">
        <f t="shared" si="170"/>
        <v>74.333333333333329</v>
      </c>
      <c r="Q1575" t="str">
        <f t="shared" si="171"/>
        <v>publishing</v>
      </c>
      <c r="R1575" t="str">
        <f t="shared" si="172"/>
        <v>art books</v>
      </c>
      <c r="S1575" s="11">
        <f t="shared" si="173"/>
        <v>42785</v>
      </c>
      <c r="T1575" s="11">
        <f t="shared" si="174"/>
        <v>42825.957638888889</v>
      </c>
      <c r="U1575">
        <f t="shared" si="175"/>
        <v>2017</v>
      </c>
    </row>
    <row r="1576" spans="1:21"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69"/>
        <v>5.0599999999999996</v>
      </c>
      <c r="P1576" s="6">
        <f t="shared" si="170"/>
        <v>84.333333333333329</v>
      </c>
      <c r="Q1576" t="str">
        <f t="shared" si="171"/>
        <v>publishing</v>
      </c>
      <c r="R1576" t="str">
        <f t="shared" si="172"/>
        <v>art books</v>
      </c>
      <c r="S1576" s="11">
        <f t="shared" si="173"/>
        <v>42017</v>
      </c>
      <c r="T1576" s="11">
        <f t="shared" si="174"/>
        <v>42052.719085648147</v>
      </c>
      <c r="U1576">
        <f t="shared" si="175"/>
        <v>2015</v>
      </c>
    </row>
    <row r="1577" spans="1:21"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69"/>
        <v>22.91</v>
      </c>
      <c r="P1577" s="6">
        <f t="shared" si="170"/>
        <v>65.457142857142856</v>
      </c>
      <c r="Q1577" t="str">
        <f t="shared" si="171"/>
        <v>publishing</v>
      </c>
      <c r="R1577" t="str">
        <f t="shared" si="172"/>
        <v>art books</v>
      </c>
      <c r="S1577" s="11">
        <f t="shared" si="173"/>
        <v>41799</v>
      </c>
      <c r="T1577" s="11">
        <f t="shared" si="174"/>
        <v>41829.315925925926</v>
      </c>
      <c r="U1577">
        <f t="shared" si="175"/>
        <v>2014</v>
      </c>
    </row>
    <row r="1578" spans="1:21"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69"/>
        <v>13</v>
      </c>
      <c r="P1578" s="6">
        <f t="shared" si="170"/>
        <v>65</v>
      </c>
      <c r="Q1578" t="str">
        <f t="shared" si="171"/>
        <v>publishing</v>
      </c>
      <c r="R1578" t="str">
        <f t="shared" si="172"/>
        <v>art books</v>
      </c>
      <c r="S1578" s="11">
        <f t="shared" si="173"/>
        <v>42140</v>
      </c>
      <c r="T1578" s="11">
        <f t="shared" si="174"/>
        <v>42185.670925925922</v>
      </c>
      <c r="U1578">
        <f t="shared" si="175"/>
        <v>2015</v>
      </c>
    </row>
    <row r="1579" spans="1:21"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69"/>
        <v>0.54999999999999993</v>
      </c>
      <c r="P1579" s="6">
        <f t="shared" si="170"/>
        <v>27.5</v>
      </c>
      <c r="Q1579" t="str">
        <f t="shared" si="171"/>
        <v>publishing</v>
      </c>
      <c r="R1579" t="str">
        <f t="shared" si="172"/>
        <v>art books</v>
      </c>
      <c r="S1579" s="11">
        <f t="shared" si="173"/>
        <v>41054</v>
      </c>
      <c r="T1579" s="11">
        <f t="shared" si="174"/>
        <v>41114.639444444445</v>
      </c>
      <c r="U1579">
        <f t="shared" si="175"/>
        <v>2012</v>
      </c>
    </row>
    <row r="1580" spans="1:21"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69"/>
        <v>10.806536636794938</v>
      </c>
      <c r="P1580" s="6">
        <f t="shared" si="170"/>
        <v>51.25</v>
      </c>
      <c r="Q1580" t="str">
        <f t="shared" si="171"/>
        <v>publishing</v>
      </c>
      <c r="R1580" t="str">
        <f t="shared" si="172"/>
        <v>art books</v>
      </c>
      <c r="S1580" s="11">
        <f t="shared" si="173"/>
        <v>40398</v>
      </c>
      <c r="T1580" s="11">
        <f t="shared" si="174"/>
        <v>40422.875</v>
      </c>
      <c r="U1580">
        <f t="shared" si="175"/>
        <v>2010</v>
      </c>
    </row>
    <row r="1581" spans="1:21"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69"/>
        <v>0.84008400840084008</v>
      </c>
      <c r="P1581" s="6">
        <f t="shared" si="170"/>
        <v>14</v>
      </c>
      <c r="Q1581" t="str">
        <f t="shared" si="171"/>
        <v>publishing</v>
      </c>
      <c r="R1581" t="str">
        <f t="shared" si="172"/>
        <v>art books</v>
      </c>
      <c r="S1581" s="11">
        <f t="shared" si="173"/>
        <v>41481</v>
      </c>
      <c r="T1581" s="11">
        <f t="shared" si="174"/>
        <v>41514.788090277776</v>
      </c>
      <c r="U1581">
        <f t="shared" si="175"/>
        <v>2013</v>
      </c>
    </row>
    <row r="1582" spans="1:21"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69"/>
        <v>0</v>
      </c>
      <c r="P1582" s="6">
        <f t="shared" si="170"/>
        <v>0</v>
      </c>
      <c r="Q1582" t="str">
        <f t="shared" si="171"/>
        <v>publishing</v>
      </c>
      <c r="R1582" t="str">
        <f t="shared" si="172"/>
        <v>art books</v>
      </c>
      <c r="S1582" s="11">
        <f t="shared" si="173"/>
        <v>40989</v>
      </c>
      <c r="T1582" s="11">
        <f t="shared" si="174"/>
        <v>41049.841736111113</v>
      </c>
      <c r="U1582">
        <f t="shared" si="175"/>
        <v>2012</v>
      </c>
    </row>
    <row r="1583" spans="1:21"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69"/>
        <v>0.5</v>
      </c>
      <c r="P1583" s="6">
        <f t="shared" si="170"/>
        <v>5</v>
      </c>
      <c r="Q1583" t="str">
        <f t="shared" si="171"/>
        <v>photography</v>
      </c>
      <c r="R1583" t="str">
        <f t="shared" si="172"/>
        <v>places</v>
      </c>
      <c r="S1583" s="11">
        <f t="shared" si="173"/>
        <v>42325</v>
      </c>
      <c r="T1583" s="11">
        <f t="shared" si="174"/>
        <v>42357.240624999999</v>
      </c>
      <c r="U1583">
        <f t="shared" si="175"/>
        <v>2015</v>
      </c>
    </row>
    <row r="1584" spans="1:21"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69"/>
        <v>9.3000000000000007</v>
      </c>
      <c r="P1584" s="6">
        <f t="shared" si="170"/>
        <v>31</v>
      </c>
      <c r="Q1584" t="str">
        <f t="shared" si="171"/>
        <v>photography</v>
      </c>
      <c r="R1584" t="str">
        <f t="shared" si="172"/>
        <v>places</v>
      </c>
      <c r="S1584" s="11">
        <f t="shared" si="173"/>
        <v>42246</v>
      </c>
      <c r="T1584" s="11">
        <f t="shared" si="174"/>
        <v>42303.680555555555</v>
      </c>
      <c r="U1584">
        <f t="shared" si="175"/>
        <v>2015</v>
      </c>
    </row>
    <row r="1585" spans="1:21"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69"/>
        <v>7.4999999999999997E-2</v>
      </c>
      <c r="P1585" s="6">
        <f t="shared" si="170"/>
        <v>15</v>
      </c>
      <c r="Q1585" t="str">
        <f t="shared" si="171"/>
        <v>photography</v>
      </c>
      <c r="R1585" t="str">
        <f t="shared" si="172"/>
        <v>places</v>
      </c>
      <c r="S1585" s="11">
        <f t="shared" si="173"/>
        <v>41877</v>
      </c>
      <c r="T1585" s="11">
        <f t="shared" si="174"/>
        <v>41907.696655092594</v>
      </c>
      <c r="U1585">
        <f t="shared" si="175"/>
        <v>2014</v>
      </c>
    </row>
    <row r="1586" spans="1:21"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69"/>
        <v>0</v>
      </c>
      <c r="P1586" s="6">
        <f t="shared" si="170"/>
        <v>0</v>
      </c>
      <c r="Q1586" t="str">
        <f t="shared" si="171"/>
        <v>photography</v>
      </c>
      <c r="R1586" t="str">
        <f t="shared" si="172"/>
        <v>places</v>
      </c>
      <c r="S1586" s="11">
        <f t="shared" si="173"/>
        <v>41779</v>
      </c>
      <c r="T1586" s="11">
        <f t="shared" si="174"/>
        <v>41789.440983796296</v>
      </c>
      <c r="U1586">
        <f t="shared" si="175"/>
        <v>2014</v>
      </c>
    </row>
    <row r="1587" spans="1:21"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69"/>
        <v>79</v>
      </c>
      <c r="P1587" s="6">
        <f t="shared" si="170"/>
        <v>131.66666666666666</v>
      </c>
      <c r="Q1587" t="str">
        <f t="shared" si="171"/>
        <v>photography</v>
      </c>
      <c r="R1587" t="str">
        <f t="shared" si="172"/>
        <v>places</v>
      </c>
      <c r="S1587" s="11">
        <f t="shared" si="173"/>
        <v>42707</v>
      </c>
      <c r="T1587" s="11">
        <f t="shared" si="174"/>
        <v>42729.249999999993</v>
      </c>
      <c r="U1587">
        <f t="shared" si="175"/>
        <v>2016</v>
      </c>
    </row>
    <row r="1588" spans="1:21"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69"/>
        <v>0</v>
      </c>
      <c r="P1588" s="6">
        <f t="shared" si="170"/>
        <v>0</v>
      </c>
      <c r="Q1588" t="str">
        <f t="shared" si="171"/>
        <v>photography</v>
      </c>
      <c r="R1588" t="str">
        <f t="shared" si="172"/>
        <v>places</v>
      </c>
      <c r="S1588" s="11">
        <f t="shared" si="173"/>
        <v>42068</v>
      </c>
      <c r="T1588" s="11">
        <f t="shared" si="174"/>
        <v>42098.854421296295</v>
      </c>
      <c r="U1588">
        <f t="shared" si="175"/>
        <v>2015</v>
      </c>
    </row>
    <row r="1589" spans="1:21"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69"/>
        <v>1.3333333333333334E-2</v>
      </c>
      <c r="P1589" s="6">
        <f t="shared" si="170"/>
        <v>1</v>
      </c>
      <c r="Q1589" t="str">
        <f t="shared" si="171"/>
        <v>photography</v>
      </c>
      <c r="R1589" t="str">
        <f t="shared" si="172"/>
        <v>places</v>
      </c>
      <c r="S1589" s="11">
        <f t="shared" si="173"/>
        <v>41956</v>
      </c>
      <c r="T1589" s="11">
        <f t="shared" si="174"/>
        <v>41986.742650462962</v>
      </c>
      <c r="U1589">
        <f t="shared" si="175"/>
        <v>2014</v>
      </c>
    </row>
    <row r="1590" spans="1:21"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69"/>
        <v>0</v>
      </c>
      <c r="P1590" s="6">
        <f t="shared" si="170"/>
        <v>0</v>
      </c>
      <c r="Q1590" t="str">
        <f t="shared" si="171"/>
        <v>photography</v>
      </c>
      <c r="R1590" t="str">
        <f t="shared" si="172"/>
        <v>places</v>
      </c>
      <c r="S1590" s="11">
        <f t="shared" si="173"/>
        <v>42005</v>
      </c>
      <c r="T1590" s="11">
        <f t="shared" si="174"/>
        <v>42035.633333333331</v>
      </c>
      <c r="U1590">
        <f t="shared" si="175"/>
        <v>2015</v>
      </c>
    </row>
    <row r="1591" spans="1:21"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69"/>
        <v>0</v>
      </c>
      <c r="P1591" s="6">
        <f t="shared" si="170"/>
        <v>0</v>
      </c>
      <c r="Q1591" t="str">
        <f t="shared" si="171"/>
        <v>photography</v>
      </c>
      <c r="R1591" t="str">
        <f t="shared" si="172"/>
        <v>places</v>
      </c>
      <c r="S1591" s="11">
        <f t="shared" si="173"/>
        <v>42256</v>
      </c>
      <c r="T1591" s="11">
        <f t="shared" si="174"/>
        <v>42286.776458333326</v>
      </c>
      <c r="U1591">
        <f t="shared" si="175"/>
        <v>2015</v>
      </c>
    </row>
    <row r="1592" spans="1:21"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69"/>
        <v>1.7000000000000002</v>
      </c>
      <c r="P1592" s="6">
        <f t="shared" si="170"/>
        <v>510</v>
      </c>
      <c r="Q1592" t="str">
        <f t="shared" si="171"/>
        <v>photography</v>
      </c>
      <c r="R1592" t="str">
        <f t="shared" si="172"/>
        <v>places</v>
      </c>
      <c r="S1592" s="11">
        <f t="shared" si="173"/>
        <v>42240</v>
      </c>
      <c r="T1592" s="11">
        <f t="shared" si="174"/>
        <v>42270.648888888885</v>
      </c>
      <c r="U1592">
        <f t="shared" si="175"/>
        <v>2015</v>
      </c>
    </row>
    <row r="1593" spans="1:21"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69"/>
        <v>29.228571428571428</v>
      </c>
      <c r="P1593" s="6">
        <f t="shared" si="170"/>
        <v>44.478260869565219</v>
      </c>
      <c r="Q1593" t="str">
        <f t="shared" si="171"/>
        <v>photography</v>
      </c>
      <c r="R1593" t="str">
        <f t="shared" si="172"/>
        <v>places</v>
      </c>
      <c r="S1593" s="11">
        <f t="shared" si="173"/>
        <v>42433</v>
      </c>
      <c r="T1593" s="11">
        <f t="shared" si="174"/>
        <v>42463.476168981484</v>
      </c>
      <c r="U1593">
        <f t="shared" si="175"/>
        <v>2016</v>
      </c>
    </row>
    <row r="1594" spans="1:21"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69"/>
        <v>0</v>
      </c>
      <c r="P1594" s="6">
        <f t="shared" si="170"/>
        <v>0</v>
      </c>
      <c r="Q1594" t="str">
        <f t="shared" si="171"/>
        <v>photography</v>
      </c>
      <c r="R1594" t="str">
        <f t="shared" si="172"/>
        <v>places</v>
      </c>
      <c r="S1594" s="11">
        <f t="shared" si="173"/>
        <v>42045</v>
      </c>
      <c r="T1594" s="11">
        <f t="shared" si="174"/>
        <v>42090.822743055549</v>
      </c>
      <c r="U1594">
        <f t="shared" si="175"/>
        <v>2015</v>
      </c>
    </row>
    <row r="1595" spans="1:21"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69"/>
        <v>1.3636363636363637E-2</v>
      </c>
      <c r="P1595" s="6">
        <f t="shared" si="170"/>
        <v>1</v>
      </c>
      <c r="Q1595" t="str">
        <f t="shared" si="171"/>
        <v>photography</v>
      </c>
      <c r="R1595" t="str">
        <f t="shared" si="172"/>
        <v>places</v>
      </c>
      <c r="S1595" s="11">
        <f t="shared" si="173"/>
        <v>42033</v>
      </c>
      <c r="T1595" s="11">
        <f t="shared" si="174"/>
        <v>42063.63721064815</v>
      </c>
      <c r="U1595">
        <f t="shared" si="175"/>
        <v>2015</v>
      </c>
    </row>
    <row r="1596" spans="1:21"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69"/>
        <v>20.5</v>
      </c>
      <c r="P1596" s="6">
        <f t="shared" si="170"/>
        <v>20.5</v>
      </c>
      <c r="Q1596" t="str">
        <f t="shared" si="171"/>
        <v>photography</v>
      </c>
      <c r="R1596" t="str">
        <f t="shared" si="172"/>
        <v>places</v>
      </c>
      <c r="S1596" s="11">
        <f t="shared" si="173"/>
        <v>42445</v>
      </c>
      <c r="T1596" s="11">
        <f t="shared" si="174"/>
        <v>42505.472916666658</v>
      </c>
      <c r="U1596">
        <f t="shared" si="175"/>
        <v>2016</v>
      </c>
    </row>
    <row r="1597" spans="1:21"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69"/>
        <v>0.27999999999999997</v>
      </c>
      <c r="P1597" s="6">
        <f t="shared" si="170"/>
        <v>40</v>
      </c>
      <c r="Q1597" t="str">
        <f t="shared" si="171"/>
        <v>photography</v>
      </c>
      <c r="R1597" t="str">
        <f t="shared" si="172"/>
        <v>places</v>
      </c>
      <c r="S1597" s="11">
        <f t="shared" si="173"/>
        <v>41779</v>
      </c>
      <c r="T1597" s="11">
        <f t="shared" si="174"/>
        <v>41808.634027777778</v>
      </c>
      <c r="U1597">
        <f t="shared" si="175"/>
        <v>2014</v>
      </c>
    </row>
    <row r="1598" spans="1:21"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69"/>
        <v>2.3076923076923079</v>
      </c>
      <c r="P1598" s="6">
        <f t="shared" si="170"/>
        <v>25</v>
      </c>
      <c r="Q1598" t="str">
        <f t="shared" si="171"/>
        <v>photography</v>
      </c>
      <c r="R1598" t="str">
        <f t="shared" si="172"/>
        <v>places</v>
      </c>
      <c r="S1598" s="11">
        <f t="shared" si="173"/>
        <v>41941</v>
      </c>
      <c r="T1598" s="11">
        <f t="shared" si="174"/>
        <v>41986.26353009259</v>
      </c>
      <c r="U1598">
        <f t="shared" si="175"/>
        <v>2014</v>
      </c>
    </row>
    <row r="1599" spans="1:21"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69"/>
        <v>0</v>
      </c>
      <c r="P1599" s="6">
        <f t="shared" si="170"/>
        <v>0</v>
      </c>
      <c r="Q1599" t="str">
        <f t="shared" si="171"/>
        <v>photography</v>
      </c>
      <c r="R1599" t="str">
        <f t="shared" si="172"/>
        <v>places</v>
      </c>
      <c r="S1599" s="11">
        <f t="shared" si="173"/>
        <v>42603</v>
      </c>
      <c r="T1599" s="11">
        <f t="shared" si="174"/>
        <v>42633.145798611113</v>
      </c>
      <c r="U1599">
        <f t="shared" si="175"/>
        <v>2016</v>
      </c>
    </row>
    <row r="1600" spans="1:21"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69"/>
        <v>0.125</v>
      </c>
      <c r="P1600" s="6">
        <f t="shared" si="170"/>
        <v>1</v>
      </c>
      <c r="Q1600" t="str">
        <f t="shared" si="171"/>
        <v>photography</v>
      </c>
      <c r="R1600" t="str">
        <f t="shared" si="172"/>
        <v>places</v>
      </c>
      <c r="S1600" s="11">
        <f t="shared" si="173"/>
        <v>42151</v>
      </c>
      <c r="T1600" s="11">
        <f t="shared" si="174"/>
        <v>42211.459004629629</v>
      </c>
      <c r="U1600">
        <f t="shared" si="175"/>
        <v>2015</v>
      </c>
    </row>
    <row r="1601" spans="1:21"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69"/>
        <v>0</v>
      </c>
      <c r="P1601" s="6">
        <f t="shared" si="170"/>
        <v>0</v>
      </c>
      <c r="Q1601" t="str">
        <f t="shared" si="171"/>
        <v>photography</v>
      </c>
      <c r="R1601" t="str">
        <f t="shared" si="172"/>
        <v>places</v>
      </c>
      <c r="S1601" s="11">
        <f t="shared" si="173"/>
        <v>42438</v>
      </c>
      <c r="T1601" s="11">
        <f t="shared" si="174"/>
        <v>42468.289074074077</v>
      </c>
      <c r="U1601">
        <f t="shared" si="175"/>
        <v>2016</v>
      </c>
    </row>
    <row r="1602" spans="1:21"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69"/>
        <v>7.3400000000000007</v>
      </c>
      <c r="P1602" s="6">
        <f t="shared" si="170"/>
        <v>40.777777777777779</v>
      </c>
      <c r="Q1602" t="str">
        <f t="shared" si="171"/>
        <v>photography</v>
      </c>
      <c r="R1602" t="str">
        <f t="shared" si="172"/>
        <v>places</v>
      </c>
      <c r="S1602" s="11">
        <f t="shared" si="173"/>
        <v>41790</v>
      </c>
      <c r="T1602" s="11">
        <f t="shared" si="174"/>
        <v>41835.007638888885</v>
      </c>
      <c r="U1602">
        <f t="shared" si="175"/>
        <v>2014</v>
      </c>
    </row>
    <row r="1603" spans="1:21"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76">E1603/D1603*100</f>
        <v>108.2492</v>
      </c>
      <c r="P1603" s="6">
        <f t="shared" ref="P1603:P1666" si="177">IF(E1603=0,0,E1603/L1603)</f>
        <v>48.325535714285714</v>
      </c>
      <c r="Q1603" t="str">
        <f t="shared" ref="Q1603:Q1666" si="178">LEFT(N1603,LEN(N1603)-(LEN(N1603)-SEARCH("/",N1603))-1)</f>
        <v>music</v>
      </c>
      <c r="R1603" t="str">
        <f t="shared" ref="R1603:R1666" si="179">RIGHT(N1603,(LEN(N1603)-SEARCH("/",N1603)))</f>
        <v>rock</v>
      </c>
      <c r="S1603" s="11">
        <f t="shared" ref="S1603:S1666" si="180">VALUE(TEXT(CONCATENATE(YEAR(((J1603/60)/60/24)+DATE(1970,1,1)+(-5/24)),"/",MONTH(((J1603/60)/60/24)+DATE(1970,1,1)+(-5/24)),"/",DAY(((J1603/60)/60/24)+DATE(1970,1,1)+(-5/24))),"YYYY/MM/DD"))</f>
        <v>40637</v>
      </c>
      <c r="T1603" s="11">
        <f t="shared" ref="T1603:T1666" si="181">((I1603/60)/60/24)+DATE(1970,1,1)+(-5/24)</f>
        <v>40667.884641203702</v>
      </c>
      <c r="U1603">
        <f t="shared" ref="U1603:U1666" si="182">YEAR(((J1603/60)/60/24)+DATE(1970,1,1)+(-5/24))</f>
        <v>2011</v>
      </c>
    </row>
    <row r="1604" spans="1:21"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76"/>
        <v>100.16666666666667</v>
      </c>
      <c r="P1604" s="6">
        <f t="shared" si="177"/>
        <v>46.953125</v>
      </c>
      <c r="Q1604" t="str">
        <f t="shared" si="178"/>
        <v>music</v>
      </c>
      <c r="R1604" t="str">
        <f t="shared" si="179"/>
        <v>rock</v>
      </c>
      <c r="S1604" s="11">
        <f t="shared" si="180"/>
        <v>40788</v>
      </c>
      <c r="T1604" s="11">
        <f t="shared" si="181"/>
        <v>40830.75</v>
      </c>
      <c r="U1604">
        <f t="shared" si="182"/>
        <v>2011</v>
      </c>
    </row>
    <row r="1605" spans="1:21"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76"/>
        <v>100.03299999999999</v>
      </c>
      <c r="P1605" s="6">
        <f t="shared" si="177"/>
        <v>66.688666666666663</v>
      </c>
      <c r="Q1605" t="str">
        <f t="shared" si="178"/>
        <v>music</v>
      </c>
      <c r="R1605" t="str">
        <f t="shared" si="179"/>
        <v>rock</v>
      </c>
      <c r="S1605" s="11">
        <f t="shared" si="180"/>
        <v>40875</v>
      </c>
      <c r="T1605" s="11">
        <f t="shared" si="181"/>
        <v>40935.961331018516</v>
      </c>
      <c r="U1605">
        <f t="shared" si="182"/>
        <v>2011</v>
      </c>
    </row>
    <row r="1606" spans="1:21"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76"/>
        <v>122.10714285714286</v>
      </c>
      <c r="P1606" s="6">
        <f t="shared" si="177"/>
        <v>48.842857142857142</v>
      </c>
      <c r="Q1606" t="str">
        <f t="shared" si="178"/>
        <v>music</v>
      </c>
      <c r="R1606" t="str">
        <f t="shared" si="179"/>
        <v>rock</v>
      </c>
      <c r="S1606" s="11">
        <f t="shared" si="180"/>
        <v>40945</v>
      </c>
      <c r="T1606" s="11">
        <f t="shared" si="181"/>
        <v>40985.595312499994</v>
      </c>
      <c r="U1606">
        <f t="shared" si="182"/>
        <v>2012</v>
      </c>
    </row>
    <row r="1607" spans="1:21"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76"/>
        <v>100.69333333333334</v>
      </c>
      <c r="P1607" s="6">
        <f t="shared" si="177"/>
        <v>137.30909090909091</v>
      </c>
      <c r="Q1607" t="str">
        <f t="shared" si="178"/>
        <v>music</v>
      </c>
      <c r="R1607" t="str">
        <f t="shared" si="179"/>
        <v>rock</v>
      </c>
      <c r="S1607" s="11">
        <f t="shared" si="180"/>
        <v>40746</v>
      </c>
      <c r="T1607" s="11">
        <f t="shared" si="181"/>
        <v>40756.083333333328</v>
      </c>
      <c r="U1607">
        <f t="shared" si="182"/>
        <v>2011</v>
      </c>
    </row>
    <row r="1608" spans="1:21"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76"/>
        <v>101.004125</v>
      </c>
      <c r="P1608" s="6">
        <f t="shared" si="177"/>
        <v>87.829673913043479</v>
      </c>
      <c r="Q1608" t="str">
        <f t="shared" si="178"/>
        <v>music</v>
      </c>
      <c r="R1608" t="str">
        <f t="shared" si="179"/>
        <v>rock</v>
      </c>
      <c r="S1608" s="11">
        <f t="shared" si="180"/>
        <v>40535</v>
      </c>
      <c r="T1608" s="11">
        <f t="shared" si="181"/>
        <v>40625.861550925925</v>
      </c>
      <c r="U1608">
        <f t="shared" si="182"/>
        <v>2010</v>
      </c>
    </row>
    <row r="1609" spans="1:21"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76"/>
        <v>145.11000000000001</v>
      </c>
      <c r="P1609" s="6">
        <f t="shared" si="177"/>
        <v>70.785365853658533</v>
      </c>
      <c r="Q1609" t="str">
        <f t="shared" si="178"/>
        <v>music</v>
      </c>
      <c r="R1609" t="str">
        <f t="shared" si="179"/>
        <v>rock</v>
      </c>
      <c r="S1609" s="11">
        <f t="shared" si="180"/>
        <v>41053</v>
      </c>
      <c r="T1609" s="11">
        <f t="shared" si="181"/>
        <v>41074.600127314814</v>
      </c>
      <c r="U1609">
        <f t="shared" si="182"/>
        <v>2012</v>
      </c>
    </row>
    <row r="1610" spans="1:21"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76"/>
        <v>101.25</v>
      </c>
      <c r="P1610" s="6">
        <f t="shared" si="177"/>
        <v>52.826086956521742</v>
      </c>
      <c r="Q1610" t="str">
        <f t="shared" si="178"/>
        <v>music</v>
      </c>
      <c r="R1610" t="str">
        <f t="shared" si="179"/>
        <v>rock</v>
      </c>
      <c r="S1610" s="11">
        <f t="shared" si="180"/>
        <v>41607</v>
      </c>
      <c r="T1610" s="11">
        <f t="shared" si="181"/>
        <v>41640.018055555556</v>
      </c>
      <c r="U1610">
        <f t="shared" si="182"/>
        <v>2013</v>
      </c>
    </row>
    <row r="1611" spans="1:21"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76"/>
        <v>118.33333333333333</v>
      </c>
      <c r="P1611" s="6">
        <f t="shared" si="177"/>
        <v>443.75</v>
      </c>
      <c r="Q1611" t="str">
        <f t="shared" si="178"/>
        <v>music</v>
      </c>
      <c r="R1611" t="str">
        <f t="shared" si="179"/>
        <v>rock</v>
      </c>
      <c r="S1611" s="11">
        <f t="shared" si="180"/>
        <v>40795</v>
      </c>
      <c r="T1611" s="11">
        <f t="shared" si="181"/>
        <v>40849.125</v>
      </c>
      <c r="U1611">
        <f t="shared" si="182"/>
        <v>2011</v>
      </c>
    </row>
    <row r="1612" spans="1:21"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76"/>
        <v>271.85000000000002</v>
      </c>
      <c r="P1612" s="6">
        <f t="shared" si="177"/>
        <v>48.544642857142854</v>
      </c>
      <c r="Q1612" t="str">
        <f t="shared" si="178"/>
        <v>music</v>
      </c>
      <c r="R1612" t="str">
        <f t="shared" si="179"/>
        <v>rock</v>
      </c>
      <c r="S1612" s="11">
        <f t="shared" si="180"/>
        <v>41228</v>
      </c>
      <c r="T1612" s="11">
        <f t="shared" si="181"/>
        <v>41258.716550925921</v>
      </c>
      <c r="U1612">
        <f t="shared" si="182"/>
        <v>2012</v>
      </c>
    </row>
    <row r="1613" spans="1:21"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76"/>
        <v>125.125</v>
      </c>
      <c r="P1613" s="6">
        <f t="shared" si="177"/>
        <v>37.074074074074076</v>
      </c>
      <c r="Q1613" t="str">
        <f t="shared" si="178"/>
        <v>music</v>
      </c>
      <c r="R1613" t="str">
        <f t="shared" si="179"/>
        <v>rock</v>
      </c>
      <c r="S1613" s="11">
        <f t="shared" si="180"/>
        <v>41408</v>
      </c>
      <c r="T1613" s="11">
        <f t="shared" si="181"/>
        <v>41429.792037037034</v>
      </c>
      <c r="U1613">
        <f t="shared" si="182"/>
        <v>2013</v>
      </c>
    </row>
    <row r="1614" spans="1:21"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76"/>
        <v>110.00000000000001</v>
      </c>
      <c r="P1614" s="6">
        <f t="shared" si="177"/>
        <v>50</v>
      </c>
      <c r="Q1614" t="str">
        <f t="shared" si="178"/>
        <v>music</v>
      </c>
      <c r="R1614" t="str">
        <f t="shared" si="179"/>
        <v>rock</v>
      </c>
      <c r="S1614" s="11">
        <f t="shared" si="180"/>
        <v>41246</v>
      </c>
      <c r="T1614" s="11">
        <f t="shared" si="181"/>
        <v>41276.666481481479</v>
      </c>
      <c r="U1614">
        <f t="shared" si="182"/>
        <v>2012</v>
      </c>
    </row>
    <row r="1615" spans="1:21"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76"/>
        <v>101.49999999999999</v>
      </c>
      <c r="P1615" s="6">
        <f t="shared" si="177"/>
        <v>39.03846153846154</v>
      </c>
      <c r="Q1615" t="str">
        <f t="shared" si="178"/>
        <v>music</v>
      </c>
      <c r="R1615" t="str">
        <f t="shared" si="179"/>
        <v>rock</v>
      </c>
      <c r="S1615" s="11">
        <f t="shared" si="180"/>
        <v>41081</v>
      </c>
      <c r="T1615" s="11">
        <f t="shared" si="181"/>
        <v>41111.861134259256</v>
      </c>
      <c r="U1615">
        <f t="shared" si="182"/>
        <v>2012</v>
      </c>
    </row>
    <row r="1616" spans="1:21"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76"/>
        <v>102.69999999999999</v>
      </c>
      <c r="P1616" s="6">
        <f t="shared" si="177"/>
        <v>66.688311688311686</v>
      </c>
      <c r="Q1616" t="str">
        <f t="shared" si="178"/>
        <v>music</v>
      </c>
      <c r="R1616" t="str">
        <f t="shared" si="179"/>
        <v>rock</v>
      </c>
      <c r="S1616" s="11">
        <f t="shared" si="180"/>
        <v>41794</v>
      </c>
      <c r="T1616" s="11">
        <f t="shared" si="181"/>
        <v>41854.5</v>
      </c>
      <c r="U1616">
        <f t="shared" si="182"/>
        <v>2014</v>
      </c>
    </row>
    <row r="1617" spans="1:21"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76"/>
        <v>114.12500000000001</v>
      </c>
      <c r="P1617" s="6">
        <f t="shared" si="177"/>
        <v>67.132352941176464</v>
      </c>
      <c r="Q1617" t="str">
        <f t="shared" si="178"/>
        <v>music</v>
      </c>
      <c r="R1617" t="str">
        <f t="shared" si="179"/>
        <v>rock</v>
      </c>
      <c r="S1617" s="11">
        <f t="shared" si="180"/>
        <v>40844</v>
      </c>
      <c r="T1617" s="11">
        <f t="shared" si="181"/>
        <v>40889.884212962963</v>
      </c>
      <c r="U1617">
        <f t="shared" si="182"/>
        <v>2011</v>
      </c>
    </row>
    <row r="1618" spans="1:21"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76"/>
        <v>104.2</v>
      </c>
      <c r="P1618" s="6">
        <f t="shared" si="177"/>
        <v>66.369426751592357</v>
      </c>
      <c r="Q1618" t="str">
        <f t="shared" si="178"/>
        <v>music</v>
      </c>
      <c r="R1618" t="str">
        <f t="shared" si="179"/>
        <v>rock</v>
      </c>
      <c r="S1618" s="11">
        <f t="shared" si="180"/>
        <v>41194</v>
      </c>
      <c r="T1618" s="11">
        <f t="shared" si="181"/>
        <v>41235.708333333328</v>
      </c>
      <c r="U1618">
        <f t="shared" si="182"/>
        <v>2012</v>
      </c>
    </row>
    <row r="1619" spans="1:21"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76"/>
        <v>145.85714285714286</v>
      </c>
      <c r="P1619" s="6">
        <f t="shared" si="177"/>
        <v>64.620253164556956</v>
      </c>
      <c r="Q1619" t="str">
        <f t="shared" si="178"/>
        <v>music</v>
      </c>
      <c r="R1619" t="str">
        <f t="shared" si="179"/>
        <v>rock</v>
      </c>
      <c r="S1619" s="11">
        <f t="shared" si="180"/>
        <v>41546</v>
      </c>
      <c r="T1619" s="11">
        <f t="shared" si="181"/>
        <v>41579.583333333328</v>
      </c>
      <c r="U1619">
        <f t="shared" si="182"/>
        <v>2013</v>
      </c>
    </row>
    <row r="1620" spans="1:21"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76"/>
        <v>105.06666666666666</v>
      </c>
      <c r="P1620" s="6">
        <f t="shared" si="177"/>
        <v>58.370370370370374</v>
      </c>
      <c r="Q1620" t="str">
        <f t="shared" si="178"/>
        <v>music</v>
      </c>
      <c r="R1620" t="str">
        <f t="shared" si="179"/>
        <v>rock</v>
      </c>
      <c r="S1620" s="11">
        <f t="shared" si="180"/>
        <v>41301</v>
      </c>
      <c r="T1620" s="11">
        <f t="shared" si="181"/>
        <v>41341.446006944439</v>
      </c>
      <c r="U1620">
        <f t="shared" si="182"/>
        <v>2013</v>
      </c>
    </row>
    <row r="1621" spans="1:21"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76"/>
        <v>133.33333333333331</v>
      </c>
      <c r="P1621" s="6">
        <f t="shared" si="177"/>
        <v>86.956521739130437</v>
      </c>
      <c r="Q1621" t="str">
        <f t="shared" si="178"/>
        <v>music</v>
      </c>
      <c r="R1621" t="str">
        <f t="shared" si="179"/>
        <v>rock</v>
      </c>
      <c r="S1621" s="11">
        <f t="shared" si="180"/>
        <v>41875</v>
      </c>
      <c r="T1621" s="11">
        <f t="shared" si="181"/>
        <v>41896.977847222224</v>
      </c>
      <c r="U1621">
        <f t="shared" si="182"/>
        <v>2014</v>
      </c>
    </row>
    <row r="1622" spans="1:21"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76"/>
        <v>112.99999999999999</v>
      </c>
      <c r="P1622" s="6">
        <f t="shared" si="177"/>
        <v>66.470588235294116</v>
      </c>
      <c r="Q1622" t="str">
        <f t="shared" si="178"/>
        <v>music</v>
      </c>
      <c r="R1622" t="str">
        <f t="shared" si="179"/>
        <v>rock</v>
      </c>
      <c r="S1622" s="11">
        <f t="shared" si="180"/>
        <v>41321</v>
      </c>
      <c r="T1622" s="11">
        <f t="shared" si="181"/>
        <v>41328.131249999999</v>
      </c>
      <c r="U1622">
        <f t="shared" si="182"/>
        <v>2013</v>
      </c>
    </row>
    <row r="1623" spans="1:21"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76"/>
        <v>121.2</v>
      </c>
      <c r="P1623" s="6">
        <f t="shared" si="177"/>
        <v>163.78378378378378</v>
      </c>
      <c r="Q1623" t="str">
        <f t="shared" si="178"/>
        <v>music</v>
      </c>
      <c r="R1623" t="str">
        <f t="shared" si="179"/>
        <v>rock</v>
      </c>
      <c r="S1623" s="11">
        <f t="shared" si="180"/>
        <v>41003</v>
      </c>
      <c r="T1623" s="11">
        <f t="shared" si="181"/>
        <v>41056.957638888889</v>
      </c>
      <c r="U1623">
        <f t="shared" si="182"/>
        <v>2012</v>
      </c>
    </row>
    <row r="1624" spans="1:21"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76"/>
        <v>101.72463768115942</v>
      </c>
      <c r="P1624" s="6">
        <f t="shared" si="177"/>
        <v>107.98461538461538</v>
      </c>
      <c r="Q1624" t="str">
        <f t="shared" si="178"/>
        <v>music</v>
      </c>
      <c r="R1624" t="str">
        <f t="shared" si="179"/>
        <v>rock</v>
      </c>
      <c r="S1624" s="11">
        <f t="shared" si="180"/>
        <v>41950</v>
      </c>
      <c r="T1624" s="11">
        <f t="shared" si="181"/>
        <v>41990.124305555553</v>
      </c>
      <c r="U1624">
        <f t="shared" si="182"/>
        <v>2014</v>
      </c>
    </row>
    <row r="1625" spans="1:21"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76"/>
        <v>101.06666666666666</v>
      </c>
      <c r="P1625" s="6">
        <f t="shared" si="177"/>
        <v>42.111111111111114</v>
      </c>
      <c r="Q1625" t="str">
        <f t="shared" si="178"/>
        <v>music</v>
      </c>
      <c r="R1625" t="str">
        <f t="shared" si="179"/>
        <v>rock</v>
      </c>
      <c r="S1625" s="11">
        <f t="shared" si="180"/>
        <v>41453</v>
      </c>
      <c r="T1625" s="11">
        <f t="shared" si="181"/>
        <v>41513.480196759258</v>
      </c>
      <c r="U1625">
        <f t="shared" si="182"/>
        <v>2013</v>
      </c>
    </row>
    <row r="1626" spans="1:21"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76"/>
        <v>118</v>
      </c>
      <c r="P1626" s="6">
        <f t="shared" si="177"/>
        <v>47.2</v>
      </c>
      <c r="Q1626" t="str">
        <f t="shared" si="178"/>
        <v>music</v>
      </c>
      <c r="R1626" t="str">
        <f t="shared" si="179"/>
        <v>rock</v>
      </c>
      <c r="S1626" s="11">
        <f t="shared" si="180"/>
        <v>41243</v>
      </c>
      <c r="T1626" s="11">
        <f t="shared" si="181"/>
        <v>41283.158969907403</v>
      </c>
      <c r="U1626">
        <f t="shared" si="182"/>
        <v>2012</v>
      </c>
    </row>
    <row r="1627" spans="1:21"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76"/>
        <v>155.33333333333331</v>
      </c>
      <c r="P1627" s="6">
        <f t="shared" si="177"/>
        <v>112.01923076923077</v>
      </c>
      <c r="Q1627" t="str">
        <f t="shared" si="178"/>
        <v>music</v>
      </c>
      <c r="R1627" t="str">
        <f t="shared" si="179"/>
        <v>rock</v>
      </c>
      <c r="S1627" s="11">
        <f t="shared" si="180"/>
        <v>41135</v>
      </c>
      <c r="T1627" s="11">
        <f t="shared" si="181"/>
        <v>41163.491354166668</v>
      </c>
      <c r="U1627">
        <f t="shared" si="182"/>
        <v>2012</v>
      </c>
    </row>
    <row r="1628" spans="1:21"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76"/>
        <v>101.18750000000001</v>
      </c>
      <c r="P1628" s="6">
        <f t="shared" si="177"/>
        <v>74.953703703703709</v>
      </c>
      <c r="Q1628" t="str">
        <f t="shared" si="178"/>
        <v>music</v>
      </c>
      <c r="R1628" t="str">
        <f t="shared" si="179"/>
        <v>rock</v>
      </c>
      <c r="S1628" s="11">
        <f t="shared" si="180"/>
        <v>41579</v>
      </c>
      <c r="T1628" s="11">
        <f t="shared" si="181"/>
        <v>41609.681331018517</v>
      </c>
      <c r="U1628">
        <f t="shared" si="182"/>
        <v>2013</v>
      </c>
    </row>
    <row r="1629" spans="1:21"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76"/>
        <v>117</v>
      </c>
      <c r="P1629" s="6">
        <f t="shared" si="177"/>
        <v>61.578947368421055</v>
      </c>
      <c r="Q1629" t="str">
        <f t="shared" si="178"/>
        <v>music</v>
      </c>
      <c r="R1629" t="str">
        <f t="shared" si="179"/>
        <v>rock</v>
      </c>
      <c r="S1629" s="11">
        <f t="shared" si="180"/>
        <v>41205</v>
      </c>
      <c r="T1629" s="11">
        <f t="shared" si="181"/>
        <v>41238.999305555553</v>
      </c>
      <c r="U1629">
        <f t="shared" si="182"/>
        <v>2012</v>
      </c>
    </row>
    <row r="1630" spans="1:21"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76"/>
        <v>100.925</v>
      </c>
      <c r="P1630" s="6">
        <f t="shared" si="177"/>
        <v>45.875</v>
      </c>
      <c r="Q1630" t="str">
        <f t="shared" si="178"/>
        <v>music</v>
      </c>
      <c r="R1630" t="str">
        <f t="shared" si="179"/>
        <v>rock</v>
      </c>
      <c r="S1630" s="11">
        <f t="shared" si="180"/>
        <v>41774</v>
      </c>
      <c r="T1630" s="11">
        <f t="shared" si="181"/>
        <v>41807.528726851851</v>
      </c>
      <c r="U1630">
        <f t="shared" si="182"/>
        <v>2014</v>
      </c>
    </row>
    <row r="1631" spans="1:21"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76"/>
        <v>103.66666666666666</v>
      </c>
      <c r="P1631" s="6">
        <f t="shared" si="177"/>
        <v>75.853658536585371</v>
      </c>
      <c r="Q1631" t="str">
        <f t="shared" si="178"/>
        <v>music</v>
      </c>
      <c r="R1631" t="str">
        <f t="shared" si="179"/>
        <v>rock</v>
      </c>
      <c r="S1631" s="11">
        <f t="shared" si="180"/>
        <v>41645</v>
      </c>
      <c r="T1631" s="11">
        <f t="shared" si="181"/>
        <v>41690.658946759257</v>
      </c>
      <c r="U1631">
        <f t="shared" si="182"/>
        <v>2014</v>
      </c>
    </row>
    <row r="1632" spans="1:21"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76"/>
        <v>265.25</v>
      </c>
      <c r="P1632" s="6">
        <f t="shared" si="177"/>
        <v>84.206349206349202</v>
      </c>
      <c r="Q1632" t="str">
        <f t="shared" si="178"/>
        <v>music</v>
      </c>
      <c r="R1632" t="str">
        <f t="shared" si="179"/>
        <v>rock</v>
      </c>
      <c r="S1632" s="11">
        <f t="shared" si="180"/>
        <v>40939</v>
      </c>
      <c r="T1632" s="11">
        <f t="shared" si="181"/>
        <v>40970.082638888889</v>
      </c>
      <c r="U1632">
        <f t="shared" si="182"/>
        <v>2012</v>
      </c>
    </row>
    <row r="1633" spans="1:21"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76"/>
        <v>155.91</v>
      </c>
      <c r="P1633" s="6">
        <f t="shared" si="177"/>
        <v>117.22556390977444</v>
      </c>
      <c r="Q1633" t="str">
        <f t="shared" si="178"/>
        <v>music</v>
      </c>
      <c r="R1633" t="str">
        <f t="shared" si="179"/>
        <v>rock</v>
      </c>
      <c r="S1633" s="11">
        <f t="shared" si="180"/>
        <v>41164</v>
      </c>
      <c r="T1633" s="11">
        <f t="shared" si="181"/>
        <v>41194.65116898148</v>
      </c>
      <c r="U1633">
        <f t="shared" si="182"/>
        <v>2012</v>
      </c>
    </row>
    <row r="1634" spans="1:21"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76"/>
        <v>101.62500000000001</v>
      </c>
      <c r="P1634" s="6">
        <f t="shared" si="177"/>
        <v>86.489361702127653</v>
      </c>
      <c r="Q1634" t="str">
        <f t="shared" si="178"/>
        <v>music</v>
      </c>
      <c r="R1634" t="str">
        <f t="shared" si="179"/>
        <v>rock</v>
      </c>
      <c r="S1634" s="11">
        <f t="shared" si="180"/>
        <v>40750</v>
      </c>
      <c r="T1634" s="11">
        <f t="shared" si="181"/>
        <v>40810.132569444439</v>
      </c>
      <c r="U1634">
        <f t="shared" si="182"/>
        <v>2011</v>
      </c>
    </row>
    <row r="1635" spans="1:21"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76"/>
        <v>100</v>
      </c>
      <c r="P1635" s="6">
        <f t="shared" si="177"/>
        <v>172.41379310344828</v>
      </c>
      <c r="Q1635" t="str">
        <f t="shared" si="178"/>
        <v>music</v>
      </c>
      <c r="R1635" t="str">
        <f t="shared" si="179"/>
        <v>rock</v>
      </c>
      <c r="S1635" s="11">
        <f t="shared" si="180"/>
        <v>40896</v>
      </c>
      <c r="T1635" s="11">
        <f t="shared" si="181"/>
        <v>40924</v>
      </c>
      <c r="U1635">
        <f t="shared" si="182"/>
        <v>2011</v>
      </c>
    </row>
    <row r="1636" spans="1:21"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76"/>
        <v>100.49999999999999</v>
      </c>
      <c r="P1636" s="6">
        <f t="shared" si="177"/>
        <v>62.8125</v>
      </c>
      <c r="Q1636" t="str">
        <f t="shared" si="178"/>
        <v>music</v>
      </c>
      <c r="R1636" t="str">
        <f t="shared" si="179"/>
        <v>rock</v>
      </c>
      <c r="S1636" s="11">
        <f t="shared" si="180"/>
        <v>40657</v>
      </c>
      <c r="T1636" s="11">
        <f t="shared" si="181"/>
        <v>40696.040972222218</v>
      </c>
      <c r="U1636">
        <f t="shared" si="182"/>
        <v>2011</v>
      </c>
    </row>
    <row r="1637" spans="1:21"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76"/>
        <v>125.29999999999998</v>
      </c>
      <c r="P1637" s="6">
        <f t="shared" si="177"/>
        <v>67.729729729729726</v>
      </c>
      <c r="Q1637" t="str">
        <f t="shared" si="178"/>
        <v>music</v>
      </c>
      <c r="R1637" t="str">
        <f t="shared" si="179"/>
        <v>rock</v>
      </c>
      <c r="S1637" s="11">
        <f t="shared" si="180"/>
        <v>42502</v>
      </c>
      <c r="T1637" s="11">
        <f t="shared" si="181"/>
        <v>42562.660428240742</v>
      </c>
      <c r="U1637">
        <f t="shared" si="182"/>
        <v>2016</v>
      </c>
    </row>
    <row r="1638" spans="1:21"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76"/>
        <v>103.55555555555556</v>
      </c>
      <c r="P1638" s="6">
        <f t="shared" si="177"/>
        <v>53.5632183908046</v>
      </c>
      <c r="Q1638" t="str">
        <f t="shared" si="178"/>
        <v>music</v>
      </c>
      <c r="R1638" t="str">
        <f t="shared" si="179"/>
        <v>rock</v>
      </c>
      <c r="S1638" s="11">
        <f t="shared" si="180"/>
        <v>40662</v>
      </c>
      <c r="T1638" s="11">
        <f t="shared" si="181"/>
        <v>40705.958333333328</v>
      </c>
      <c r="U1638">
        <f t="shared" si="182"/>
        <v>2011</v>
      </c>
    </row>
    <row r="1639" spans="1:21"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76"/>
        <v>103.8</v>
      </c>
      <c r="P1639" s="6">
        <f t="shared" si="177"/>
        <v>34.6</v>
      </c>
      <c r="Q1639" t="str">
        <f t="shared" si="178"/>
        <v>music</v>
      </c>
      <c r="R1639" t="str">
        <f t="shared" si="179"/>
        <v>rock</v>
      </c>
      <c r="S1639" s="11">
        <f t="shared" si="180"/>
        <v>40122</v>
      </c>
      <c r="T1639" s="11">
        <f t="shared" si="181"/>
        <v>40178.777083333334</v>
      </c>
      <c r="U1639">
        <f t="shared" si="182"/>
        <v>2009</v>
      </c>
    </row>
    <row r="1640" spans="1:21"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76"/>
        <v>105</v>
      </c>
      <c r="P1640" s="6">
        <f t="shared" si="177"/>
        <v>38.888888888888886</v>
      </c>
      <c r="Q1640" t="str">
        <f t="shared" si="178"/>
        <v>music</v>
      </c>
      <c r="R1640" t="str">
        <f t="shared" si="179"/>
        <v>rock</v>
      </c>
      <c r="S1640" s="11">
        <f t="shared" si="180"/>
        <v>41288</v>
      </c>
      <c r="T1640" s="11">
        <f t="shared" si="181"/>
        <v>41333.684027777774</v>
      </c>
      <c r="U1640">
        <f t="shared" si="182"/>
        <v>2013</v>
      </c>
    </row>
    <row r="1641" spans="1:21"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76"/>
        <v>100</v>
      </c>
      <c r="P1641" s="6">
        <f t="shared" si="177"/>
        <v>94.736842105263165</v>
      </c>
      <c r="Q1641" t="str">
        <f t="shared" si="178"/>
        <v>music</v>
      </c>
      <c r="R1641" t="str">
        <f t="shared" si="179"/>
        <v>rock</v>
      </c>
      <c r="S1641" s="11">
        <f t="shared" si="180"/>
        <v>40941</v>
      </c>
      <c r="T1641" s="11">
        <f t="shared" si="181"/>
        <v>40971.444039351853</v>
      </c>
      <c r="U1641">
        <f t="shared" si="182"/>
        <v>2012</v>
      </c>
    </row>
    <row r="1642" spans="1:21"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76"/>
        <v>169.86</v>
      </c>
      <c r="P1642" s="6">
        <f t="shared" si="177"/>
        <v>39.967058823529413</v>
      </c>
      <c r="Q1642" t="str">
        <f t="shared" si="178"/>
        <v>music</v>
      </c>
      <c r="R1642" t="str">
        <f t="shared" si="179"/>
        <v>rock</v>
      </c>
      <c r="S1642" s="11">
        <f t="shared" si="180"/>
        <v>40379</v>
      </c>
      <c r="T1642" s="11">
        <f t="shared" si="181"/>
        <v>40392.874305555553</v>
      </c>
      <c r="U1642">
        <f t="shared" si="182"/>
        <v>2010</v>
      </c>
    </row>
    <row r="1643" spans="1:21"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76"/>
        <v>101.4</v>
      </c>
      <c r="P1643" s="6">
        <f t="shared" si="177"/>
        <v>97.5</v>
      </c>
      <c r="Q1643" t="str">
        <f t="shared" si="178"/>
        <v>music</v>
      </c>
      <c r="R1643" t="str">
        <f t="shared" si="179"/>
        <v>pop</v>
      </c>
      <c r="S1643" s="11">
        <f t="shared" si="180"/>
        <v>41962</v>
      </c>
      <c r="T1643" s="11">
        <f t="shared" si="181"/>
        <v>41992.388240740744</v>
      </c>
      <c r="U1643">
        <f t="shared" si="182"/>
        <v>2014</v>
      </c>
    </row>
    <row r="1644" spans="1:21"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76"/>
        <v>100</v>
      </c>
      <c r="P1644" s="6">
        <f t="shared" si="177"/>
        <v>42.857142857142854</v>
      </c>
      <c r="Q1644" t="str">
        <f t="shared" si="178"/>
        <v>music</v>
      </c>
      <c r="R1644" t="str">
        <f t="shared" si="179"/>
        <v>pop</v>
      </c>
      <c r="S1644" s="11">
        <f t="shared" si="180"/>
        <v>40687</v>
      </c>
      <c r="T1644" s="11">
        <f t="shared" si="181"/>
        <v>40707.816284722219</v>
      </c>
      <c r="U1644">
        <f t="shared" si="182"/>
        <v>2011</v>
      </c>
    </row>
    <row r="1645" spans="1:21"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76"/>
        <v>124.70000000000002</v>
      </c>
      <c r="P1645" s="6">
        <f t="shared" si="177"/>
        <v>168.51351351351352</v>
      </c>
      <c r="Q1645" t="str">
        <f t="shared" si="178"/>
        <v>music</v>
      </c>
      <c r="R1645" t="str">
        <f t="shared" si="179"/>
        <v>pop</v>
      </c>
      <c r="S1645" s="11">
        <f t="shared" si="180"/>
        <v>41146</v>
      </c>
      <c r="T1645" s="11">
        <f t="shared" si="181"/>
        <v>41176.615879629629</v>
      </c>
      <c r="U1645">
        <f t="shared" si="182"/>
        <v>2012</v>
      </c>
    </row>
    <row r="1646" spans="1:21"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76"/>
        <v>109.5</v>
      </c>
      <c r="P1646" s="6">
        <f t="shared" si="177"/>
        <v>85.546875</v>
      </c>
      <c r="Q1646" t="str">
        <f t="shared" si="178"/>
        <v>music</v>
      </c>
      <c r="R1646" t="str">
        <f t="shared" si="179"/>
        <v>pop</v>
      </c>
      <c r="S1646" s="11">
        <f t="shared" si="180"/>
        <v>41174</v>
      </c>
      <c r="T1646" s="11">
        <f t="shared" si="181"/>
        <v>41234.893055555556</v>
      </c>
      <c r="U1646">
        <f t="shared" si="182"/>
        <v>2012</v>
      </c>
    </row>
    <row r="1647" spans="1:21"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76"/>
        <v>110.80000000000001</v>
      </c>
      <c r="P1647" s="6">
        <f t="shared" si="177"/>
        <v>554</v>
      </c>
      <c r="Q1647" t="str">
        <f t="shared" si="178"/>
        <v>music</v>
      </c>
      <c r="R1647" t="str">
        <f t="shared" si="179"/>
        <v>pop</v>
      </c>
      <c r="S1647" s="11">
        <f t="shared" si="180"/>
        <v>41521</v>
      </c>
      <c r="T1647" s="11">
        <f t="shared" si="181"/>
        <v>41535.409027777772</v>
      </c>
      <c r="U1647">
        <f t="shared" si="182"/>
        <v>2013</v>
      </c>
    </row>
    <row r="1648" spans="1:21"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76"/>
        <v>110.2</v>
      </c>
      <c r="P1648" s="6">
        <f t="shared" si="177"/>
        <v>26.554216867469879</v>
      </c>
      <c r="Q1648" t="str">
        <f t="shared" si="178"/>
        <v>music</v>
      </c>
      <c r="R1648" t="str">
        <f t="shared" si="179"/>
        <v>pop</v>
      </c>
      <c r="S1648" s="11">
        <f t="shared" si="180"/>
        <v>41833</v>
      </c>
      <c r="T1648" s="11">
        <f t="shared" si="181"/>
        <v>41865.549305555556</v>
      </c>
      <c r="U1648">
        <f t="shared" si="182"/>
        <v>2014</v>
      </c>
    </row>
    <row r="1649" spans="1:21"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76"/>
        <v>104.71999999999998</v>
      </c>
      <c r="P1649" s="6">
        <f t="shared" si="177"/>
        <v>113.82608695652173</v>
      </c>
      <c r="Q1649" t="str">
        <f t="shared" si="178"/>
        <v>music</v>
      </c>
      <c r="R1649" t="str">
        <f t="shared" si="179"/>
        <v>pop</v>
      </c>
      <c r="S1649" s="11">
        <f t="shared" si="180"/>
        <v>41039</v>
      </c>
      <c r="T1649" s="11">
        <f t="shared" si="181"/>
        <v>41069.201122685183</v>
      </c>
      <c r="U1649">
        <f t="shared" si="182"/>
        <v>2012</v>
      </c>
    </row>
    <row r="1650" spans="1:21"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76"/>
        <v>125.26086956521738</v>
      </c>
      <c r="P1650" s="6">
        <f t="shared" si="177"/>
        <v>32.011111111111113</v>
      </c>
      <c r="Q1650" t="str">
        <f t="shared" si="178"/>
        <v>music</v>
      </c>
      <c r="R1650" t="str">
        <f t="shared" si="179"/>
        <v>pop</v>
      </c>
      <c r="S1650" s="11">
        <f t="shared" si="180"/>
        <v>40592</v>
      </c>
      <c r="T1650" s="11">
        <f t="shared" si="181"/>
        <v>40622.454652777778</v>
      </c>
      <c r="U1650">
        <f t="shared" si="182"/>
        <v>2011</v>
      </c>
    </row>
    <row r="1651" spans="1:21"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76"/>
        <v>100.58763157894737</v>
      </c>
      <c r="P1651" s="6">
        <f t="shared" si="177"/>
        <v>47.189259259259259</v>
      </c>
      <c r="Q1651" t="str">
        <f t="shared" si="178"/>
        <v>music</v>
      </c>
      <c r="R1651" t="str">
        <f t="shared" si="179"/>
        <v>pop</v>
      </c>
      <c r="S1651" s="11">
        <f t="shared" si="180"/>
        <v>41737</v>
      </c>
      <c r="T1651" s="11">
        <f t="shared" si="181"/>
        <v>41782.476331018515</v>
      </c>
      <c r="U1651">
        <f t="shared" si="182"/>
        <v>2014</v>
      </c>
    </row>
    <row r="1652" spans="1:21"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76"/>
        <v>141.55000000000001</v>
      </c>
      <c r="P1652" s="6">
        <f t="shared" si="177"/>
        <v>88.46875</v>
      </c>
      <c r="Q1652" t="str">
        <f t="shared" si="178"/>
        <v>music</v>
      </c>
      <c r="R1652" t="str">
        <f t="shared" si="179"/>
        <v>pop</v>
      </c>
      <c r="S1652" s="11">
        <f t="shared" si="180"/>
        <v>41526</v>
      </c>
      <c r="T1652" s="11">
        <f t="shared" si="181"/>
        <v>41556.227280092593</v>
      </c>
      <c r="U1652">
        <f t="shared" si="182"/>
        <v>2013</v>
      </c>
    </row>
    <row r="1653" spans="1:21"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76"/>
        <v>100.75</v>
      </c>
      <c r="P1653" s="6">
        <f t="shared" si="177"/>
        <v>100.75</v>
      </c>
      <c r="Q1653" t="str">
        <f t="shared" si="178"/>
        <v>music</v>
      </c>
      <c r="R1653" t="str">
        <f t="shared" si="179"/>
        <v>pop</v>
      </c>
      <c r="S1653" s="11">
        <f t="shared" si="180"/>
        <v>40625</v>
      </c>
      <c r="T1653" s="11">
        <f t="shared" si="181"/>
        <v>40659.082638888889</v>
      </c>
      <c r="U1653">
        <f t="shared" si="182"/>
        <v>2011</v>
      </c>
    </row>
    <row r="1654" spans="1:21"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76"/>
        <v>100.66666666666666</v>
      </c>
      <c r="P1654" s="6">
        <f t="shared" si="177"/>
        <v>64.714285714285708</v>
      </c>
      <c r="Q1654" t="str">
        <f t="shared" si="178"/>
        <v>music</v>
      </c>
      <c r="R1654" t="str">
        <f t="shared" si="179"/>
        <v>pop</v>
      </c>
      <c r="S1654" s="11">
        <f t="shared" si="180"/>
        <v>41572</v>
      </c>
      <c r="T1654" s="11">
        <f t="shared" si="181"/>
        <v>41602.326307870368</v>
      </c>
      <c r="U1654">
        <f t="shared" si="182"/>
        <v>2013</v>
      </c>
    </row>
    <row r="1655" spans="1:21"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76"/>
        <v>174.2304</v>
      </c>
      <c r="P1655" s="6">
        <f t="shared" si="177"/>
        <v>51.854285714285716</v>
      </c>
      <c r="Q1655" t="str">
        <f t="shared" si="178"/>
        <v>music</v>
      </c>
      <c r="R1655" t="str">
        <f t="shared" si="179"/>
        <v>pop</v>
      </c>
      <c r="S1655" s="11">
        <f t="shared" si="180"/>
        <v>40626</v>
      </c>
      <c r="T1655" s="11">
        <f t="shared" si="181"/>
        <v>40657.626111111109</v>
      </c>
      <c r="U1655">
        <f t="shared" si="182"/>
        <v>2011</v>
      </c>
    </row>
    <row r="1656" spans="1:21"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76"/>
        <v>119.90909090909089</v>
      </c>
      <c r="P1656" s="6">
        <f t="shared" si="177"/>
        <v>38.794117647058826</v>
      </c>
      <c r="Q1656" t="str">
        <f t="shared" si="178"/>
        <v>music</v>
      </c>
      <c r="R1656" t="str">
        <f t="shared" si="179"/>
        <v>pop</v>
      </c>
      <c r="S1656" s="11">
        <f t="shared" si="180"/>
        <v>40987</v>
      </c>
      <c r="T1656" s="11">
        <f t="shared" si="181"/>
        <v>41017.682407407403</v>
      </c>
      <c r="U1656">
        <f t="shared" si="182"/>
        <v>2012</v>
      </c>
    </row>
    <row r="1657" spans="1:21"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76"/>
        <v>142.86666666666667</v>
      </c>
      <c r="P1657" s="6">
        <f t="shared" si="177"/>
        <v>44.645833333333336</v>
      </c>
      <c r="Q1657" t="str">
        <f t="shared" si="178"/>
        <v>music</v>
      </c>
      <c r="R1657" t="str">
        <f t="shared" si="179"/>
        <v>pop</v>
      </c>
      <c r="S1657" s="11">
        <f t="shared" si="180"/>
        <v>40974</v>
      </c>
      <c r="T1657" s="11">
        <f t="shared" si="181"/>
        <v>41004.541898148142</v>
      </c>
      <c r="U1657">
        <f t="shared" si="182"/>
        <v>2012</v>
      </c>
    </row>
    <row r="1658" spans="1:21"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76"/>
        <v>100.33493333333334</v>
      </c>
      <c r="P1658" s="6">
        <f t="shared" si="177"/>
        <v>156.77333333333334</v>
      </c>
      <c r="Q1658" t="str">
        <f t="shared" si="178"/>
        <v>music</v>
      </c>
      <c r="R1658" t="str">
        <f t="shared" si="179"/>
        <v>pop</v>
      </c>
      <c r="S1658" s="11">
        <f t="shared" si="180"/>
        <v>41226</v>
      </c>
      <c r="T1658" s="11">
        <f t="shared" si="181"/>
        <v>41256.720509259256</v>
      </c>
      <c r="U1658">
        <f t="shared" si="182"/>
        <v>2012</v>
      </c>
    </row>
    <row r="1659" spans="1:21"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76"/>
        <v>104.93380000000001</v>
      </c>
      <c r="P1659" s="6">
        <f t="shared" si="177"/>
        <v>118.70339366515837</v>
      </c>
      <c r="Q1659" t="str">
        <f t="shared" si="178"/>
        <v>music</v>
      </c>
      <c r="R1659" t="str">
        <f t="shared" si="179"/>
        <v>pop</v>
      </c>
      <c r="S1659" s="11">
        <f t="shared" si="180"/>
        <v>41023</v>
      </c>
      <c r="T1659" s="11">
        <f t="shared" si="181"/>
        <v>41053.573703703703</v>
      </c>
      <c r="U1659">
        <f t="shared" si="182"/>
        <v>2012</v>
      </c>
    </row>
    <row r="1660" spans="1:21"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76"/>
        <v>132.23333333333335</v>
      </c>
      <c r="P1660" s="6">
        <f t="shared" si="177"/>
        <v>74.149532710280369</v>
      </c>
      <c r="Q1660" t="str">
        <f t="shared" si="178"/>
        <v>music</v>
      </c>
      <c r="R1660" t="str">
        <f t="shared" si="179"/>
        <v>pop</v>
      </c>
      <c r="S1660" s="11">
        <f t="shared" si="180"/>
        <v>41223</v>
      </c>
      <c r="T1660" s="11">
        <f t="shared" si="181"/>
        <v>41261.388888888883</v>
      </c>
      <c r="U1660">
        <f t="shared" si="182"/>
        <v>2012</v>
      </c>
    </row>
    <row r="1661" spans="1:21"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76"/>
        <v>112.79999999999998</v>
      </c>
      <c r="P1661" s="6">
        <f t="shared" si="177"/>
        <v>12.533333333333333</v>
      </c>
      <c r="Q1661" t="str">
        <f t="shared" si="178"/>
        <v>music</v>
      </c>
      <c r="R1661" t="str">
        <f t="shared" si="179"/>
        <v>pop</v>
      </c>
      <c r="S1661" s="11">
        <f t="shared" si="180"/>
        <v>41596</v>
      </c>
      <c r="T1661" s="11">
        <f t="shared" si="181"/>
        <v>41625.291666666664</v>
      </c>
      <c r="U1661">
        <f t="shared" si="182"/>
        <v>2013</v>
      </c>
    </row>
    <row r="1662" spans="1:21"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76"/>
        <v>1253.75</v>
      </c>
      <c r="P1662" s="6">
        <f t="shared" si="177"/>
        <v>27.861111111111111</v>
      </c>
      <c r="Q1662" t="str">
        <f t="shared" si="178"/>
        <v>music</v>
      </c>
      <c r="R1662" t="str">
        <f t="shared" si="179"/>
        <v>pop</v>
      </c>
      <c r="S1662" s="11">
        <f t="shared" si="180"/>
        <v>42459</v>
      </c>
      <c r="T1662" s="11">
        <f t="shared" si="181"/>
        <v>42490.707638888889</v>
      </c>
      <c r="U1662">
        <f t="shared" si="182"/>
        <v>2016</v>
      </c>
    </row>
    <row r="1663" spans="1:21"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76"/>
        <v>102.50632911392405</v>
      </c>
      <c r="P1663" s="6">
        <f t="shared" si="177"/>
        <v>80.178217821782184</v>
      </c>
      <c r="Q1663" t="str">
        <f t="shared" si="178"/>
        <v>music</v>
      </c>
      <c r="R1663" t="str">
        <f t="shared" si="179"/>
        <v>pop</v>
      </c>
      <c r="S1663" s="11">
        <f t="shared" si="180"/>
        <v>42343</v>
      </c>
      <c r="T1663" s="11">
        <f t="shared" si="181"/>
        <v>42386.666666666664</v>
      </c>
      <c r="U1663">
        <f t="shared" si="182"/>
        <v>2015</v>
      </c>
    </row>
    <row r="1664" spans="1:21"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76"/>
        <v>102.6375</v>
      </c>
      <c r="P1664" s="6">
        <f t="shared" si="177"/>
        <v>132.43548387096774</v>
      </c>
      <c r="Q1664" t="str">
        <f t="shared" si="178"/>
        <v>music</v>
      </c>
      <c r="R1664" t="str">
        <f t="shared" si="179"/>
        <v>pop</v>
      </c>
      <c r="S1664" s="11">
        <f t="shared" si="180"/>
        <v>40847</v>
      </c>
      <c r="T1664" s="11">
        <f t="shared" si="181"/>
        <v>40908.031666666662</v>
      </c>
      <c r="U1664">
        <f t="shared" si="182"/>
        <v>2011</v>
      </c>
    </row>
    <row r="1665" spans="1:21"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76"/>
        <v>108</v>
      </c>
      <c r="P1665" s="6">
        <f t="shared" si="177"/>
        <v>33.75</v>
      </c>
      <c r="Q1665" t="str">
        <f t="shared" si="178"/>
        <v>music</v>
      </c>
      <c r="R1665" t="str">
        <f t="shared" si="179"/>
        <v>pop</v>
      </c>
      <c r="S1665" s="11">
        <f t="shared" si="180"/>
        <v>42005</v>
      </c>
      <c r="T1665" s="11">
        <f t="shared" si="181"/>
        <v>42035.813738425924</v>
      </c>
      <c r="U1665">
        <f t="shared" si="182"/>
        <v>2015</v>
      </c>
    </row>
    <row r="1666" spans="1:21"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76"/>
        <v>122.40879999999999</v>
      </c>
      <c r="P1666" s="6">
        <f t="shared" si="177"/>
        <v>34.384494382022467</v>
      </c>
      <c r="Q1666" t="str">
        <f t="shared" si="178"/>
        <v>music</v>
      </c>
      <c r="R1666" t="str">
        <f t="shared" si="179"/>
        <v>pop</v>
      </c>
      <c r="S1666" s="11">
        <f t="shared" si="180"/>
        <v>40939</v>
      </c>
      <c r="T1666" s="11">
        <f t="shared" si="181"/>
        <v>40983.957638888889</v>
      </c>
      <c r="U1666">
        <f t="shared" si="182"/>
        <v>2012</v>
      </c>
    </row>
    <row r="1667" spans="1:21"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83">E1667/D1667*100</f>
        <v>119.45714285714286</v>
      </c>
      <c r="P1667" s="6">
        <f t="shared" ref="P1667:P1730" si="184">IF(E1667=0,0,E1667/L1667)</f>
        <v>44.956989247311824</v>
      </c>
      <c r="Q1667" t="str">
        <f t="shared" ref="Q1667:Q1730" si="185">LEFT(N1667,LEN(N1667)-(LEN(N1667)-SEARCH("/",N1667))-1)</f>
        <v>music</v>
      </c>
      <c r="R1667" t="str">
        <f t="shared" ref="R1667:R1730" si="186">RIGHT(N1667,(LEN(N1667)-SEARCH("/",N1667)))</f>
        <v>pop</v>
      </c>
      <c r="S1667" s="11">
        <f t="shared" ref="S1667:S1730" si="187">VALUE(TEXT(CONCATENATE(YEAR(((J1667/60)/60/24)+DATE(1970,1,1)+(-5/24)),"/",MONTH(((J1667/60)/60/24)+DATE(1970,1,1)+(-5/24)),"/",DAY(((J1667/60)/60/24)+DATE(1970,1,1)+(-5/24))),"YYYY/MM/DD"))</f>
        <v>40564</v>
      </c>
      <c r="T1667" s="11">
        <f t="shared" ref="T1667:T1730" si="188">((I1667/60)/60/24)+DATE(1970,1,1)+(-5/24)</f>
        <v>40595.916666666664</v>
      </c>
      <c r="U1667">
        <f t="shared" ref="U1667:U1730" si="189">YEAR(((J1667/60)/60/24)+DATE(1970,1,1)+(-5/24))</f>
        <v>2011</v>
      </c>
    </row>
    <row r="1668" spans="1:21"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83"/>
        <v>160.88</v>
      </c>
      <c r="P1668" s="6">
        <f t="shared" si="184"/>
        <v>41.04081632653061</v>
      </c>
      <c r="Q1668" t="str">
        <f t="shared" si="185"/>
        <v>music</v>
      </c>
      <c r="R1668" t="str">
        <f t="shared" si="186"/>
        <v>pop</v>
      </c>
      <c r="S1668" s="11">
        <f t="shared" si="187"/>
        <v>41331</v>
      </c>
      <c r="T1668" s="11">
        <f t="shared" si="188"/>
        <v>41361.003159722219</v>
      </c>
      <c r="U1668">
        <f t="shared" si="189"/>
        <v>2013</v>
      </c>
    </row>
    <row r="1669" spans="1:21"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83"/>
        <v>126.85294117647059</v>
      </c>
      <c r="P1669" s="6">
        <f t="shared" si="184"/>
        <v>52.597560975609753</v>
      </c>
      <c r="Q1669" t="str">
        <f t="shared" si="185"/>
        <v>music</v>
      </c>
      <c r="R1669" t="str">
        <f t="shared" si="186"/>
        <v>pop</v>
      </c>
      <c r="S1669" s="11">
        <f t="shared" si="187"/>
        <v>41681</v>
      </c>
      <c r="T1669" s="11">
        <f t="shared" si="188"/>
        <v>41709.082638888889</v>
      </c>
      <c r="U1669">
        <f t="shared" si="189"/>
        <v>2014</v>
      </c>
    </row>
    <row r="1670" spans="1:21"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83"/>
        <v>102.6375</v>
      </c>
      <c r="P1670" s="6">
        <f t="shared" si="184"/>
        <v>70.784482758620683</v>
      </c>
      <c r="Q1670" t="str">
        <f t="shared" si="185"/>
        <v>music</v>
      </c>
      <c r="R1670" t="str">
        <f t="shared" si="186"/>
        <v>pop</v>
      </c>
      <c r="S1670" s="11">
        <f t="shared" si="187"/>
        <v>40844</v>
      </c>
      <c r="T1670" s="11">
        <f t="shared" si="188"/>
        <v>40874.983090277776</v>
      </c>
      <c r="U1670">
        <f t="shared" si="189"/>
        <v>2011</v>
      </c>
    </row>
    <row r="1671" spans="1:21"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83"/>
        <v>139.75</v>
      </c>
      <c r="P1671" s="6">
        <f t="shared" si="184"/>
        <v>53.75</v>
      </c>
      <c r="Q1671" t="str">
        <f t="shared" si="185"/>
        <v>music</v>
      </c>
      <c r="R1671" t="str">
        <f t="shared" si="186"/>
        <v>pop</v>
      </c>
      <c r="S1671" s="11">
        <f t="shared" si="187"/>
        <v>42461</v>
      </c>
      <c r="T1671" s="11">
        <f t="shared" si="188"/>
        <v>42521.676805555551</v>
      </c>
      <c r="U1671">
        <f t="shared" si="189"/>
        <v>2016</v>
      </c>
    </row>
    <row r="1672" spans="1:21"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83"/>
        <v>102.60000000000001</v>
      </c>
      <c r="P1672" s="6">
        <f t="shared" si="184"/>
        <v>44.608695652173914</v>
      </c>
      <c r="Q1672" t="str">
        <f t="shared" si="185"/>
        <v>music</v>
      </c>
      <c r="R1672" t="str">
        <f t="shared" si="186"/>
        <v>pop</v>
      </c>
      <c r="S1672" s="11">
        <f t="shared" si="187"/>
        <v>40313</v>
      </c>
      <c r="T1672" s="11">
        <f t="shared" si="188"/>
        <v>40363.958333333328</v>
      </c>
      <c r="U1672">
        <f t="shared" si="189"/>
        <v>2010</v>
      </c>
    </row>
    <row r="1673" spans="1:21"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83"/>
        <v>100.67349999999999</v>
      </c>
      <c r="P1673" s="6">
        <f t="shared" si="184"/>
        <v>26.148961038961041</v>
      </c>
      <c r="Q1673" t="str">
        <f t="shared" si="185"/>
        <v>music</v>
      </c>
      <c r="R1673" t="str">
        <f t="shared" si="186"/>
        <v>pop</v>
      </c>
      <c r="S1673" s="11">
        <f t="shared" si="187"/>
        <v>42553</v>
      </c>
      <c r="T1673" s="11">
        <f t="shared" si="188"/>
        <v>42583.335810185185</v>
      </c>
      <c r="U1673">
        <f t="shared" si="189"/>
        <v>2016</v>
      </c>
    </row>
    <row r="1674" spans="1:21"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83"/>
        <v>112.94117647058823</v>
      </c>
      <c r="P1674" s="6">
        <f t="shared" si="184"/>
        <v>39.183673469387756</v>
      </c>
      <c r="Q1674" t="str">
        <f t="shared" si="185"/>
        <v>music</v>
      </c>
      <c r="R1674" t="str">
        <f t="shared" si="186"/>
        <v>pop</v>
      </c>
      <c r="S1674" s="11">
        <f t="shared" si="187"/>
        <v>41034</v>
      </c>
      <c r="T1674" s="11">
        <f t="shared" si="188"/>
        <v>41064.448263888888</v>
      </c>
      <c r="U1674">
        <f t="shared" si="189"/>
        <v>2012</v>
      </c>
    </row>
    <row r="1675" spans="1:21"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83"/>
        <v>128.09523809523807</v>
      </c>
      <c r="P1675" s="6">
        <f t="shared" si="184"/>
        <v>45.593220338983052</v>
      </c>
      <c r="Q1675" t="str">
        <f t="shared" si="185"/>
        <v>music</v>
      </c>
      <c r="R1675" t="str">
        <f t="shared" si="186"/>
        <v>pop</v>
      </c>
      <c r="S1675" s="11">
        <f t="shared" si="187"/>
        <v>42039</v>
      </c>
      <c r="T1675" s="11">
        <f t="shared" si="188"/>
        <v>42069.670046296298</v>
      </c>
      <c r="U1675">
        <f t="shared" si="189"/>
        <v>2015</v>
      </c>
    </row>
    <row r="1676" spans="1:21"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83"/>
        <v>201.7</v>
      </c>
      <c r="P1676" s="6">
        <f t="shared" si="184"/>
        <v>89.247787610619469</v>
      </c>
      <c r="Q1676" t="str">
        <f t="shared" si="185"/>
        <v>music</v>
      </c>
      <c r="R1676" t="str">
        <f t="shared" si="186"/>
        <v>pop</v>
      </c>
      <c r="S1676" s="11">
        <f t="shared" si="187"/>
        <v>42569</v>
      </c>
      <c r="T1676" s="11">
        <f t="shared" si="188"/>
        <v>42600.082638888889</v>
      </c>
      <c r="U1676">
        <f t="shared" si="189"/>
        <v>2016</v>
      </c>
    </row>
    <row r="1677" spans="1:21"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83"/>
        <v>137.416</v>
      </c>
      <c r="P1677" s="6">
        <f t="shared" si="184"/>
        <v>40.416470588235299</v>
      </c>
      <c r="Q1677" t="str">
        <f t="shared" si="185"/>
        <v>music</v>
      </c>
      <c r="R1677" t="str">
        <f t="shared" si="186"/>
        <v>pop</v>
      </c>
      <c r="S1677" s="11">
        <f t="shared" si="187"/>
        <v>40802</v>
      </c>
      <c r="T1677" s="11">
        <f t="shared" si="188"/>
        <v>40832.710416666661</v>
      </c>
      <c r="U1677">
        <f t="shared" si="189"/>
        <v>2011</v>
      </c>
    </row>
    <row r="1678" spans="1:21"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83"/>
        <v>115.33333333333333</v>
      </c>
      <c r="P1678" s="6">
        <f t="shared" si="184"/>
        <v>82.38095238095238</v>
      </c>
      <c r="Q1678" t="str">
        <f t="shared" si="185"/>
        <v>music</v>
      </c>
      <c r="R1678" t="str">
        <f t="shared" si="186"/>
        <v>pop</v>
      </c>
      <c r="S1678" s="11">
        <f t="shared" si="187"/>
        <v>40973</v>
      </c>
      <c r="T1678" s="11">
        <f t="shared" si="188"/>
        <v>41019.957638888889</v>
      </c>
      <c r="U1678">
        <f t="shared" si="189"/>
        <v>2012</v>
      </c>
    </row>
    <row r="1679" spans="1:21"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83"/>
        <v>111.66666666666667</v>
      </c>
      <c r="P1679" s="6">
        <f t="shared" si="184"/>
        <v>159.52380952380952</v>
      </c>
      <c r="Q1679" t="str">
        <f t="shared" si="185"/>
        <v>music</v>
      </c>
      <c r="R1679" t="str">
        <f t="shared" si="186"/>
        <v>pop</v>
      </c>
      <c r="S1679" s="11">
        <f t="shared" si="187"/>
        <v>42416</v>
      </c>
      <c r="T1679" s="11">
        <f t="shared" si="188"/>
        <v>42476.040972222218</v>
      </c>
      <c r="U1679">
        <f t="shared" si="189"/>
        <v>2016</v>
      </c>
    </row>
    <row r="1680" spans="1:21"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83"/>
        <v>118.39999999999999</v>
      </c>
      <c r="P1680" s="6">
        <f t="shared" si="184"/>
        <v>36.244897959183675</v>
      </c>
      <c r="Q1680" t="str">
        <f t="shared" si="185"/>
        <v>music</v>
      </c>
      <c r="R1680" t="str">
        <f t="shared" si="186"/>
        <v>pop</v>
      </c>
      <c r="S1680" s="11">
        <f t="shared" si="187"/>
        <v>41662</v>
      </c>
      <c r="T1680" s="11">
        <f t="shared" si="188"/>
        <v>41676.646655092591</v>
      </c>
      <c r="U1680">
        <f t="shared" si="189"/>
        <v>2014</v>
      </c>
    </row>
    <row r="1681" spans="1:21"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83"/>
        <v>175</v>
      </c>
      <c r="P1681" s="6">
        <f t="shared" si="184"/>
        <v>62.5</v>
      </c>
      <c r="Q1681" t="str">
        <f t="shared" si="185"/>
        <v>music</v>
      </c>
      <c r="R1681" t="str">
        <f t="shared" si="186"/>
        <v>pop</v>
      </c>
      <c r="S1681" s="11">
        <f t="shared" si="187"/>
        <v>40722</v>
      </c>
      <c r="T1681" s="11">
        <f t="shared" si="188"/>
        <v>40745.860474537032</v>
      </c>
      <c r="U1681">
        <f t="shared" si="189"/>
        <v>2011</v>
      </c>
    </row>
    <row r="1682" spans="1:21"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83"/>
        <v>117.5</v>
      </c>
      <c r="P1682" s="6">
        <f t="shared" si="184"/>
        <v>47</v>
      </c>
      <c r="Q1682" t="str">
        <f t="shared" si="185"/>
        <v>music</v>
      </c>
      <c r="R1682" t="str">
        <f t="shared" si="186"/>
        <v>pop</v>
      </c>
      <c r="S1682" s="11">
        <f t="shared" si="187"/>
        <v>41802</v>
      </c>
      <c r="T1682" s="11">
        <f t="shared" si="188"/>
        <v>41832.549386574072</v>
      </c>
      <c r="U1682">
        <f t="shared" si="189"/>
        <v>2014</v>
      </c>
    </row>
    <row r="1683" spans="1:21"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83"/>
        <v>101.42212307692309</v>
      </c>
      <c r="P1683" s="6">
        <f t="shared" si="184"/>
        <v>74.575090497737563</v>
      </c>
      <c r="Q1683" t="str">
        <f t="shared" si="185"/>
        <v>music</v>
      </c>
      <c r="R1683" t="str">
        <f t="shared" si="186"/>
        <v>faith</v>
      </c>
      <c r="S1683" s="11">
        <f t="shared" si="187"/>
        <v>42773</v>
      </c>
      <c r="T1683" s="11">
        <f t="shared" si="188"/>
        <v>42822.874999999993</v>
      </c>
      <c r="U1683">
        <f t="shared" si="189"/>
        <v>2017</v>
      </c>
    </row>
    <row r="1684" spans="1:21"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83"/>
        <v>0</v>
      </c>
      <c r="P1684" s="6">
        <f t="shared" si="184"/>
        <v>0</v>
      </c>
      <c r="Q1684" t="str">
        <f t="shared" si="185"/>
        <v>music</v>
      </c>
      <c r="R1684" t="str">
        <f t="shared" si="186"/>
        <v>faith</v>
      </c>
      <c r="S1684" s="11">
        <f t="shared" si="187"/>
        <v>42779</v>
      </c>
      <c r="T1684" s="11">
        <f t="shared" si="188"/>
        <v>42838.963657407403</v>
      </c>
      <c r="U1684">
        <f t="shared" si="189"/>
        <v>2017</v>
      </c>
    </row>
    <row r="1685" spans="1:21"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83"/>
        <v>21.714285714285715</v>
      </c>
      <c r="P1685" s="6">
        <f t="shared" si="184"/>
        <v>76</v>
      </c>
      <c r="Q1685" t="str">
        <f t="shared" si="185"/>
        <v>music</v>
      </c>
      <c r="R1685" t="str">
        <f t="shared" si="186"/>
        <v>faith</v>
      </c>
      <c r="S1685" s="11">
        <f t="shared" si="187"/>
        <v>42808</v>
      </c>
      <c r="T1685" s="11">
        <f t="shared" si="188"/>
        <v>42832.57335648148</v>
      </c>
      <c r="U1685">
        <f t="shared" si="189"/>
        <v>2017</v>
      </c>
    </row>
    <row r="1686" spans="1:21"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83"/>
        <v>109.125</v>
      </c>
      <c r="P1686" s="6">
        <f t="shared" si="184"/>
        <v>86.43564356435644</v>
      </c>
      <c r="Q1686" t="str">
        <f t="shared" si="185"/>
        <v>music</v>
      </c>
      <c r="R1686" t="str">
        <f t="shared" si="186"/>
        <v>faith</v>
      </c>
      <c r="S1686" s="11">
        <f t="shared" si="187"/>
        <v>42783</v>
      </c>
      <c r="T1686" s="11">
        <f t="shared" si="188"/>
        <v>42811.565289351849</v>
      </c>
      <c r="U1686">
        <f t="shared" si="189"/>
        <v>2017</v>
      </c>
    </row>
    <row r="1687" spans="1:21"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83"/>
        <v>102.85714285714285</v>
      </c>
      <c r="P1687" s="6">
        <f t="shared" si="184"/>
        <v>24</v>
      </c>
      <c r="Q1687" t="str">
        <f t="shared" si="185"/>
        <v>music</v>
      </c>
      <c r="R1687" t="str">
        <f t="shared" si="186"/>
        <v>faith</v>
      </c>
      <c r="S1687" s="11">
        <f t="shared" si="187"/>
        <v>42788</v>
      </c>
      <c r="T1687" s="11">
        <f t="shared" si="188"/>
        <v>42818.0002662037</v>
      </c>
      <c r="U1687">
        <f t="shared" si="189"/>
        <v>2017</v>
      </c>
    </row>
    <row r="1688" spans="1:21"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83"/>
        <v>0.36</v>
      </c>
      <c r="P1688" s="6">
        <f t="shared" si="184"/>
        <v>18</v>
      </c>
      <c r="Q1688" t="str">
        <f t="shared" si="185"/>
        <v>music</v>
      </c>
      <c r="R1688" t="str">
        <f t="shared" si="186"/>
        <v>faith</v>
      </c>
      <c r="S1688" s="11">
        <f t="shared" si="187"/>
        <v>42792</v>
      </c>
      <c r="T1688" s="11">
        <f t="shared" si="188"/>
        <v>42852.593969907401</v>
      </c>
      <c r="U1688">
        <f t="shared" si="189"/>
        <v>2017</v>
      </c>
    </row>
    <row r="1689" spans="1:21"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83"/>
        <v>31.25</v>
      </c>
      <c r="P1689" s="6">
        <f t="shared" si="184"/>
        <v>80.128205128205124</v>
      </c>
      <c r="Q1689" t="str">
        <f t="shared" si="185"/>
        <v>music</v>
      </c>
      <c r="R1689" t="str">
        <f t="shared" si="186"/>
        <v>faith</v>
      </c>
      <c r="S1689" s="11">
        <f t="shared" si="187"/>
        <v>42801</v>
      </c>
      <c r="T1689" s="11">
        <f t="shared" si="188"/>
        <v>42835.635416666664</v>
      </c>
      <c r="U1689">
        <f t="shared" si="189"/>
        <v>2017</v>
      </c>
    </row>
    <row r="1690" spans="1:21"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83"/>
        <v>44.3</v>
      </c>
      <c r="P1690" s="6">
        <f t="shared" si="184"/>
        <v>253.14285714285714</v>
      </c>
      <c r="Q1690" t="str">
        <f t="shared" si="185"/>
        <v>music</v>
      </c>
      <c r="R1690" t="str">
        <f t="shared" si="186"/>
        <v>faith</v>
      </c>
      <c r="S1690" s="11">
        <f t="shared" si="187"/>
        <v>42804</v>
      </c>
      <c r="T1690" s="11">
        <f t="shared" si="188"/>
        <v>42834.28465277778</v>
      </c>
      <c r="U1690">
        <f t="shared" si="189"/>
        <v>2017</v>
      </c>
    </row>
    <row r="1691" spans="1:21"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83"/>
        <v>100</v>
      </c>
      <c r="P1691" s="6">
        <f t="shared" si="184"/>
        <v>171.42857142857142</v>
      </c>
      <c r="Q1691" t="str">
        <f t="shared" si="185"/>
        <v>music</v>
      </c>
      <c r="R1691" t="str">
        <f t="shared" si="186"/>
        <v>faith</v>
      </c>
      <c r="S1691" s="11">
        <f t="shared" si="187"/>
        <v>42780</v>
      </c>
      <c r="T1691" s="11">
        <f t="shared" si="188"/>
        <v>42810.692476851851</v>
      </c>
      <c r="U1691">
        <f t="shared" si="189"/>
        <v>2017</v>
      </c>
    </row>
    <row r="1692" spans="1:21"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83"/>
        <v>25.4</v>
      </c>
      <c r="P1692" s="6">
        <f t="shared" si="184"/>
        <v>57.727272727272727</v>
      </c>
      <c r="Q1692" t="str">
        <f t="shared" si="185"/>
        <v>music</v>
      </c>
      <c r="R1692" t="str">
        <f t="shared" si="186"/>
        <v>faith</v>
      </c>
      <c r="S1692" s="11">
        <f t="shared" si="187"/>
        <v>42801</v>
      </c>
      <c r="T1692" s="11">
        <f t="shared" si="188"/>
        <v>42831.181041666663</v>
      </c>
      <c r="U1692">
        <f t="shared" si="189"/>
        <v>2017</v>
      </c>
    </row>
    <row r="1693" spans="1:21"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83"/>
        <v>33.473333333333329</v>
      </c>
      <c r="P1693" s="6">
        <f t="shared" si="184"/>
        <v>264.26315789473682</v>
      </c>
      <c r="Q1693" t="str">
        <f t="shared" si="185"/>
        <v>music</v>
      </c>
      <c r="R1693" t="str">
        <f t="shared" si="186"/>
        <v>faith</v>
      </c>
      <c r="S1693" s="11">
        <f t="shared" si="187"/>
        <v>42795</v>
      </c>
      <c r="T1693" s="11">
        <f t="shared" si="188"/>
        <v>42827.833333333336</v>
      </c>
      <c r="U1693">
        <f t="shared" si="189"/>
        <v>2017</v>
      </c>
    </row>
    <row r="1694" spans="1:21"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83"/>
        <v>47.8</v>
      </c>
      <c r="P1694" s="6">
        <f t="shared" si="184"/>
        <v>159.33333333333334</v>
      </c>
      <c r="Q1694" t="str">
        <f t="shared" si="185"/>
        <v>music</v>
      </c>
      <c r="R1694" t="str">
        <f t="shared" si="186"/>
        <v>faith</v>
      </c>
      <c r="S1694" s="11">
        <f t="shared" si="187"/>
        <v>42787</v>
      </c>
      <c r="T1694" s="11">
        <f t="shared" si="188"/>
        <v>42820.790972222218</v>
      </c>
      <c r="U1694">
        <f t="shared" si="189"/>
        <v>2017</v>
      </c>
    </row>
    <row r="1695" spans="1:21"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83"/>
        <v>9.3333333333333339</v>
      </c>
      <c r="P1695" s="6">
        <f t="shared" si="184"/>
        <v>35</v>
      </c>
      <c r="Q1695" t="str">
        <f t="shared" si="185"/>
        <v>music</v>
      </c>
      <c r="R1695" t="str">
        <f t="shared" si="186"/>
        <v>faith</v>
      </c>
      <c r="S1695" s="11">
        <f t="shared" si="187"/>
        <v>42803</v>
      </c>
      <c r="T1695" s="11">
        <f t="shared" si="188"/>
        <v>42834.624999999993</v>
      </c>
      <c r="U1695">
        <f t="shared" si="189"/>
        <v>2017</v>
      </c>
    </row>
    <row r="1696" spans="1:21"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83"/>
        <v>0.05</v>
      </c>
      <c r="P1696" s="6">
        <f t="shared" si="184"/>
        <v>5</v>
      </c>
      <c r="Q1696" t="str">
        <f t="shared" si="185"/>
        <v>music</v>
      </c>
      <c r="R1696" t="str">
        <f t="shared" si="186"/>
        <v>faith</v>
      </c>
      <c r="S1696" s="11">
        <f t="shared" si="187"/>
        <v>42791</v>
      </c>
      <c r="T1696" s="11">
        <f t="shared" si="188"/>
        <v>42820.98333333333</v>
      </c>
      <c r="U1696">
        <f t="shared" si="189"/>
        <v>2017</v>
      </c>
    </row>
    <row r="1697" spans="1:21"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83"/>
        <v>11.708333333333334</v>
      </c>
      <c r="P1697" s="6">
        <f t="shared" si="184"/>
        <v>61.086956521739133</v>
      </c>
      <c r="Q1697" t="str">
        <f t="shared" si="185"/>
        <v>music</v>
      </c>
      <c r="R1697" t="str">
        <f t="shared" si="186"/>
        <v>faith</v>
      </c>
      <c r="S1697" s="11">
        <f t="shared" si="187"/>
        <v>42800</v>
      </c>
      <c r="T1697" s="11">
        <f t="shared" si="188"/>
        <v>42834.833333333336</v>
      </c>
      <c r="U1697">
        <f t="shared" si="189"/>
        <v>2017</v>
      </c>
    </row>
    <row r="1698" spans="1:21"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83"/>
        <v>0</v>
      </c>
      <c r="P1698" s="6">
        <f t="shared" si="184"/>
        <v>0</v>
      </c>
      <c r="Q1698" t="str">
        <f t="shared" si="185"/>
        <v>music</v>
      </c>
      <c r="R1698" t="str">
        <f t="shared" si="186"/>
        <v>faith</v>
      </c>
      <c r="S1698" s="11">
        <f t="shared" si="187"/>
        <v>42795</v>
      </c>
      <c r="T1698" s="11">
        <f t="shared" si="188"/>
        <v>42825.819571759253</v>
      </c>
      <c r="U1698">
        <f t="shared" si="189"/>
        <v>2017</v>
      </c>
    </row>
    <row r="1699" spans="1:21"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83"/>
        <v>20.208000000000002</v>
      </c>
      <c r="P1699" s="6">
        <f t="shared" si="184"/>
        <v>114.81818181818181</v>
      </c>
      <c r="Q1699" t="str">
        <f t="shared" si="185"/>
        <v>music</v>
      </c>
      <c r="R1699" t="str">
        <f t="shared" si="186"/>
        <v>faith</v>
      </c>
      <c r="S1699" s="11">
        <f t="shared" si="187"/>
        <v>42804</v>
      </c>
      <c r="T1699" s="11">
        <f t="shared" si="188"/>
        <v>42834.782962962963</v>
      </c>
      <c r="U1699">
        <f t="shared" si="189"/>
        <v>2017</v>
      </c>
    </row>
    <row r="1700" spans="1:21"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83"/>
        <v>0</v>
      </c>
      <c r="P1700" s="6">
        <f t="shared" si="184"/>
        <v>0</v>
      </c>
      <c r="Q1700" t="str">
        <f t="shared" si="185"/>
        <v>music</v>
      </c>
      <c r="R1700" t="str">
        <f t="shared" si="186"/>
        <v>faith</v>
      </c>
      <c r="S1700" s="11">
        <f t="shared" si="187"/>
        <v>42795</v>
      </c>
      <c r="T1700" s="11">
        <f t="shared" si="188"/>
        <v>42819.939583333333</v>
      </c>
      <c r="U1700">
        <f t="shared" si="189"/>
        <v>2017</v>
      </c>
    </row>
    <row r="1701" spans="1:21"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83"/>
        <v>4.2311459353574925</v>
      </c>
      <c r="P1701" s="6">
        <f t="shared" si="184"/>
        <v>54</v>
      </c>
      <c r="Q1701" t="str">
        <f t="shared" si="185"/>
        <v>music</v>
      </c>
      <c r="R1701" t="str">
        <f t="shared" si="186"/>
        <v>faith</v>
      </c>
      <c r="S1701" s="11">
        <f t="shared" si="187"/>
        <v>42806</v>
      </c>
      <c r="T1701" s="11">
        <f t="shared" si="188"/>
        <v>42836.655613425923</v>
      </c>
      <c r="U1701">
        <f t="shared" si="189"/>
        <v>2017</v>
      </c>
    </row>
    <row r="1702" spans="1:21"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83"/>
        <v>26.06</v>
      </c>
      <c r="P1702" s="6">
        <f t="shared" si="184"/>
        <v>65.974683544303801</v>
      </c>
      <c r="Q1702" t="str">
        <f t="shared" si="185"/>
        <v>music</v>
      </c>
      <c r="R1702" t="str">
        <f t="shared" si="186"/>
        <v>faith</v>
      </c>
      <c r="S1702" s="11">
        <f t="shared" si="187"/>
        <v>42795</v>
      </c>
      <c r="T1702" s="11">
        <f t="shared" si="188"/>
        <v>42825.958333333336</v>
      </c>
      <c r="U1702">
        <f t="shared" si="189"/>
        <v>2017</v>
      </c>
    </row>
    <row r="1703" spans="1:21"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83"/>
        <v>0.19801980198019803</v>
      </c>
      <c r="P1703" s="6">
        <f t="shared" si="184"/>
        <v>5</v>
      </c>
      <c r="Q1703" t="str">
        <f t="shared" si="185"/>
        <v>music</v>
      </c>
      <c r="R1703" t="str">
        <f t="shared" si="186"/>
        <v>faith</v>
      </c>
      <c r="S1703" s="11">
        <f t="shared" si="187"/>
        <v>41989</v>
      </c>
      <c r="T1703" s="11">
        <f t="shared" si="188"/>
        <v>42019.456076388888</v>
      </c>
      <c r="U1703">
        <f t="shared" si="189"/>
        <v>2014</v>
      </c>
    </row>
    <row r="1704" spans="1:21"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83"/>
        <v>6.0606060606060606E-3</v>
      </c>
      <c r="P1704" s="6">
        <f t="shared" si="184"/>
        <v>1</v>
      </c>
      <c r="Q1704" t="str">
        <f t="shared" si="185"/>
        <v>music</v>
      </c>
      <c r="R1704" t="str">
        <f t="shared" si="186"/>
        <v>faith</v>
      </c>
      <c r="S1704" s="11">
        <f t="shared" si="187"/>
        <v>42063</v>
      </c>
      <c r="T1704" s="11">
        <f t="shared" si="188"/>
        <v>42093.619791666664</v>
      </c>
      <c r="U1704">
        <f t="shared" si="189"/>
        <v>2015</v>
      </c>
    </row>
    <row r="1705" spans="1:21"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83"/>
        <v>1.02</v>
      </c>
      <c r="P1705" s="6">
        <f t="shared" si="184"/>
        <v>25.5</v>
      </c>
      <c r="Q1705" t="str">
        <f t="shared" si="185"/>
        <v>music</v>
      </c>
      <c r="R1705" t="str">
        <f t="shared" si="186"/>
        <v>faith</v>
      </c>
      <c r="S1705" s="11">
        <f t="shared" si="187"/>
        <v>42187</v>
      </c>
      <c r="T1705" s="11">
        <f t="shared" si="188"/>
        <v>42247.073344907411</v>
      </c>
      <c r="U1705">
        <f t="shared" si="189"/>
        <v>2015</v>
      </c>
    </row>
    <row r="1706" spans="1:21"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83"/>
        <v>65.100000000000009</v>
      </c>
      <c r="P1706" s="6">
        <f t="shared" si="184"/>
        <v>118.36363636363636</v>
      </c>
      <c r="Q1706" t="str">
        <f t="shared" si="185"/>
        <v>music</v>
      </c>
      <c r="R1706" t="str">
        <f t="shared" si="186"/>
        <v>faith</v>
      </c>
      <c r="S1706" s="11">
        <f t="shared" si="187"/>
        <v>42020</v>
      </c>
      <c r="T1706" s="11">
        <f t="shared" si="188"/>
        <v>42050.931400462963</v>
      </c>
      <c r="U1706">
        <f t="shared" si="189"/>
        <v>2015</v>
      </c>
    </row>
    <row r="1707" spans="1:21"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83"/>
        <v>0</v>
      </c>
      <c r="P1707" s="6">
        <f t="shared" si="184"/>
        <v>0</v>
      </c>
      <c r="Q1707" t="str">
        <f t="shared" si="185"/>
        <v>music</v>
      </c>
      <c r="R1707" t="str">
        <f t="shared" si="186"/>
        <v>faith</v>
      </c>
      <c r="S1707" s="11">
        <f t="shared" si="187"/>
        <v>42244</v>
      </c>
      <c r="T1707" s="11">
        <f t="shared" si="188"/>
        <v>42256.458333333336</v>
      </c>
      <c r="U1707">
        <f t="shared" si="189"/>
        <v>2015</v>
      </c>
    </row>
    <row r="1708" spans="1:21"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83"/>
        <v>0</v>
      </c>
      <c r="P1708" s="6">
        <f t="shared" si="184"/>
        <v>0</v>
      </c>
      <c r="Q1708" t="str">
        <f t="shared" si="185"/>
        <v>music</v>
      </c>
      <c r="R1708" t="str">
        <f t="shared" si="186"/>
        <v>faith</v>
      </c>
      <c r="S1708" s="11">
        <f t="shared" si="187"/>
        <v>42179</v>
      </c>
      <c r="T1708" s="11">
        <f t="shared" si="188"/>
        <v>42239.098055555551</v>
      </c>
      <c r="U1708">
        <f t="shared" si="189"/>
        <v>2015</v>
      </c>
    </row>
    <row r="1709" spans="1:21"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83"/>
        <v>9.74</v>
      </c>
      <c r="P1709" s="6">
        <f t="shared" si="184"/>
        <v>54.111111111111114</v>
      </c>
      <c r="Q1709" t="str">
        <f t="shared" si="185"/>
        <v>music</v>
      </c>
      <c r="R1709" t="str">
        <f t="shared" si="186"/>
        <v>faith</v>
      </c>
      <c r="S1709" s="11">
        <f t="shared" si="187"/>
        <v>42427</v>
      </c>
      <c r="T1709" s="11">
        <f t="shared" si="188"/>
        <v>42457.471006944441</v>
      </c>
      <c r="U1709">
        <f t="shared" si="189"/>
        <v>2016</v>
      </c>
    </row>
    <row r="1710" spans="1:21"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83"/>
        <v>0</v>
      </c>
      <c r="P1710" s="6">
        <f t="shared" si="184"/>
        <v>0</v>
      </c>
      <c r="Q1710" t="str">
        <f t="shared" si="185"/>
        <v>music</v>
      </c>
      <c r="R1710" t="str">
        <f t="shared" si="186"/>
        <v>faith</v>
      </c>
      <c r="S1710" s="11">
        <f t="shared" si="187"/>
        <v>42451</v>
      </c>
      <c r="T1710" s="11">
        <f t="shared" si="188"/>
        <v>42491.658634259256</v>
      </c>
      <c r="U1710">
        <f t="shared" si="189"/>
        <v>2016</v>
      </c>
    </row>
    <row r="1711" spans="1:21"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83"/>
        <v>4.8571428571428568</v>
      </c>
      <c r="P1711" s="6">
        <f t="shared" si="184"/>
        <v>21.25</v>
      </c>
      <c r="Q1711" t="str">
        <f t="shared" si="185"/>
        <v>music</v>
      </c>
      <c r="R1711" t="str">
        <f t="shared" si="186"/>
        <v>faith</v>
      </c>
      <c r="S1711" s="11">
        <f t="shared" si="187"/>
        <v>41841</v>
      </c>
      <c r="T1711" s="11">
        <f t="shared" si="188"/>
        <v>41882.610416666663</v>
      </c>
      <c r="U1711">
        <f t="shared" si="189"/>
        <v>2014</v>
      </c>
    </row>
    <row r="1712" spans="1:21"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83"/>
        <v>0.67999999999999994</v>
      </c>
      <c r="P1712" s="6">
        <f t="shared" si="184"/>
        <v>34</v>
      </c>
      <c r="Q1712" t="str">
        <f t="shared" si="185"/>
        <v>music</v>
      </c>
      <c r="R1712" t="str">
        <f t="shared" si="186"/>
        <v>faith</v>
      </c>
      <c r="S1712" s="11">
        <f t="shared" si="187"/>
        <v>42341</v>
      </c>
      <c r="T1712" s="11">
        <f t="shared" si="188"/>
        <v>42387.333333333336</v>
      </c>
      <c r="U1712">
        <f t="shared" si="189"/>
        <v>2015</v>
      </c>
    </row>
    <row r="1713" spans="1:21"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83"/>
        <v>10.5</v>
      </c>
      <c r="P1713" s="6">
        <f t="shared" si="184"/>
        <v>525</v>
      </c>
      <c r="Q1713" t="str">
        <f t="shared" si="185"/>
        <v>music</v>
      </c>
      <c r="R1713" t="str">
        <f t="shared" si="186"/>
        <v>faith</v>
      </c>
      <c r="S1713" s="11">
        <f t="shared" si="187"/>
        <v>41852</v>
      </c>
      <c r="T1713" s="11">
        <f t="shared" si="188"/>
        <v>41883.437893518516</v>
      </c>
      <c r="U1713">
        <f t="shared" si="189"/>
        <v>2014</v>
      </c>
    </row>
    <row r="1714" spans="1:21"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83"/>
        <v>0</v>
      </c>
      <c r="P1714" s="6">
        <f t="shared" si="184"/>
        <v>0</v>
      </c>
      <c r="Q1714" t="str">
        <f t="shared" si="185"/>
        <v>music</v>
      </c>
      <c r="R1714" t="str">
        <f t="shared" si="186"/>
        <v>faith</v>
      </c>
      <c r="S1714" s="11">
        <f t="shared" si="187"/>
        <v>42125</v>
      </c>
      <c r="T1714" s="11">
        <f t="shared" si="188"/>
        <v>42185.705474537033</v>
      </c>
      <c r="U1714">
        <f t="shared" si="189"/>
        <v>2015</v>
      </c>
    </row>
    <row r="1715" spans="1:21"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83"/>
        <v>1.6666666666666667</v>
      </c>
      <c r="P1715" s="6">
        <f t="shared" si="184"/>
        <v>50</v>
      </c>
      <c r="Q1715" t="str">
        <f t="shared" si="185"/>
        <v>music</v>
      </c>
      <c r="R1715" t="str">
        <f t="shared" si="186"/>
        <v>faith</v>
      </c>
      <c r="S1715" s="11">
        <f t="shared" si="187"/>
        <v>41887</v>
      </c>
      <c r="T1715" s="11">
        <f t="shared" si="188"/>
        <v>41917.592731481483</v>
      </c>
      <c r="U1715">
        <f t="shared" si="189"/>
        <v>2014</v>
      </c>
    </row>
    <row r="1716" spans="1:21"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83"/>
        <v>7.8680000000000003</v>
      </c>
      <c r="P1716" s="6">
        <f t="shared" si="184"/>
        <v>115.70588235294117</v>
      </c>
      <c r="Q1716" t="str">
        <f t="shared" si="185"/>
        <v>music</v>
      </c>
      <c r="R1716" t="str">
        <f t="shared" si="186"/>
        <v>faith</v>
      </c>
      <c r="S1716" s="11">
        <f t="shared" si="187"/>
        <v>42095</v>
      </c>
      <c r="T1716" s="11">
        <f t="shared" si="188"/>
        <v>42125.710196759253</v>
      </c>
      <c r="U1716">
        <f t="shared" si="189"/>
        <v>2015</v>
      </c>
    </row>
    <row r="1717" spans="1:21"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83"/>
        <v>0.22</v>
      </c>
      <c r="P1717" s="6">
        <f t="shared" si="184"/>
        <v>5.5</v>
      </c>
      <c r="Q1717" t="str">
        <f t="shared" si="185"/>
        <v>music</v>
      </c>
      <c r="R1717" t="str">
        <f t="shared" si="186"/>
        <v>faith</v>
      </c>
      <c r="S1717" s="11">
        <f t="shared" si="187"/>
        <v>42064</v>
      </c>
      <c r="T1717" s="11">
        <f t="shared" si="188"/>
        <v>42093.931944444441</v>
      </c>
      <c r="U1717">
        <f t="shared" si="189"/>
        <v>2015</v>
      </c>
    </row>
    <row r="1718" spans="1:21"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83"/>
        <v>7.5</v>
      </c>
      <c r="P1718" s="6">
        <f t="shared" si="184"/>
        <v>50</v>
      </c>
      <c r="Q1718" t="str">
        <f t="shared" si="185"/>
        <v>music</v>
      </c>
      <c r="R1718" t="str">
        <f t="shared" si="186"/>
        <v>faith</v>
      </c>
      <c r="S1718" s="11">
        <f t="shared" si="187"/>
        <v>42673</v>
      </c>
      <c r="T1718" s="11">
        <f t="shared" si="188"/>
        <v>42713.410868055551</v>
      </c>
      <c r="U1718">
        <f t="shared" si="189"/>
        <v>2016</v>
      </c>
    </row>
    <row r="1719" spans="1:21"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83"/>
        <v>42.725880551301685</v>
      </c>
      <c r="P1719" s="6">
        <f t="shared" si="184"/>
        <v>34.024390243902438</v>
      </c>
      <c r="Q1719" t="str">
        <f t="shared" si="185"/>
        <v>music</v>
      </c>
      <c r="R1719" t="str">
        <f t="shared" si="186"/>
        <v>faith</v>
      </c>
      <c r="S1719" s="11">
        <f t="shared" si="187"/>
        <v>42460</v>
      </c>
      <c r="T1719" s="11">
        <f t="shared" si="188"/>
        <v>42480.958333333336</v>
      </c>
      <c r="U1719">
        <f t="shared" si="189"/>
        <v>2016</v>
      </c>
    </row>
    <row r="1720" spans="1:21"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83"/>
        <v>0.2142857142857143</v>
      </c>
      <c r="P1720" s="6">
        <f t="shared" si="184"/>
        <v>37.5</v>
      </c>
      <c r="Q1720" t="str">
        <f t="shared" si="185"/>
        <v>music</v>
      </c>
      <c r="R1720" t="str">
        <f t="shared" si="186"/>
        <v>faith</v>
      </c>
      <c r="S1720" s="11">
        <f t="shared" si="187"/>
        <v>42460</v>
      </c>
      <c r="T1720" s="11">
        <f t="shared" si="188"/>
        <v>42503.999305555553</v>
      </c>
      <c r="U1720">
        <f t="shared" si="189"/>
        <v>2016</v>
      </c>
    </row>
    <row r="1721" spans="1:21"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83"/>
        <v>0.87500000000000011</v>
      </c>
      <c r="P1721" s="6">
        <f t="shared" si="184"/>
        <v>11.666666666666666</v>
      </c>
      <c r="Q1721" t="str">
        <f t="shared" si="185"/>
        <v>music</v>
      </c>
      <c r="R1721" t="str">
        <f t="shared" si="186"/>
        <v>faith</v>
      </c>
      <c r="S1721" s="11">
        <f t="shared" si="187"/>
        <v>41869</v>
      </c>
      <c r="T1721" s="11">
        <f t="shared" si="188"/>
        <v>41899.326284722221</v>
      </c>
      <c r="U1721">
        <f t="shared" si="189"/>
        <v>2014</v>
      </c>
    </row>
    <row r="1722" spans="1:21"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83"/>
        <v>5.625</v>
      </c>
      <c r="P1722" s="6">
        <f t="shared" si="184"/>
        <v>28.125</v>
      </c>
      <c r="Q1722" t="str">
        <f t="shared" si="185"/>
        <v>music</v>
      </c>
      <c r="R1722" t="str">
        <f t="shared" si="186"/>
        <v>faith</v>
      </c>
      <c r="S1722" s="11">
        <f t="shared" si="187"/>
        <v>41922</v>
      </c>
      <c r="T1722" s="11">
        <f t="shared" si="188"/>
        <v>41952.616562499999</v>
      </c>
      <c r="U1722">
        <f t="shared" si="189"/>
        <v>2014</v>
      </c>
    </row>
    <row r="1723" spans="1:21"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83"/>
        <v>0</v>
      </c>
      <c r="P1723" s="6">
        <f t="shared" si="184"/>
        <v>0</v>
      </c>
      <c r="Q1723" t="str">
        <f t="shared" si="185"/>
        <v>music</v>
      </c>
      <c r="R1723" t="str">
        <f t="shared" si="186"/>
        <v>faith</v>
      </c>
      <c r="S1723" s="11">
        <f t="shared" si="187"/>
        <v>42319</v>
      </c>
      <c r="T1723" s="11">
        <f t="shared" si="188"/>
        <v>42349.25304398148</v>
      </c>
      <c r="U1723">
        <f t="shared" si="189"/>
        <v>2015</v>
      </c>
    </row>
    <row r="1724" spans="1:21"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83"/>
        <v>3.4722222222222224E-2</v>
      </c>
      <c r="P1724" s="6">
        <f t="shared" si="184"/>
        <v>1</v>
      </c>
      <c r="Q1724" t="str">
        <f t="shared" si="185"/>
        <v>music</v>
      </c>
      <c r="R1724" t="str">
        <f t="shared" si="186"/>
        <v>faith</v>
      </c>
      <c r="S1724" s="11">
        <f t="shared" si="187"/>
        <v>42425</v>
      </c>
      <c r="T1724" s="11">
        <f t="shared" si="188"/>
        <v>42462.798611111109</v>
      </c>
      <c r="U1724">
        <f t="shared" si="189"/>
        <v>2016</v>
      </c>
    </row>
    <row r="1725" spans="1:21"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83"/>
        <v>6.5</v>
      </c>
      <c r="P1725" s="6">
        <f t="shared" si="184"/>
        <v>216.66666666666666</v>
      </c>
      <c r="Q1725" t="str">
        <f t="shared" si="185"/>
        <v>music</v>
      </c>
      <c r="R1725" t="str">
        <f t="shared" si="186"/>
        <v>faith</v>
      </c>
      <c r="S1725" s="11">
        <f t="shared" si="187"/>
        <v>42129</v>
      </c>
      <c r="T1725" s="11">
        <f t="shared" si="188"/>
        <v>42186.041666666664</v>
      </c>
      <c r="U1725">
        <f t="shared" si="189"/>
        <v>2015</v>
      </c>
    </row>
    <row r="1726" spans="1:21"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83"/>
        <v>0.58333333333333337</v>
      </c>
      <c r="P1726" s="6">
        <f t="shared" si="184"/>
        <v>8.75</v>
      </c>
      <c r="Q1726" t="str">
        <f t="shared" si="185"/>
        <v>music</v>
      </c>
      <c r="R1726" t="str">
        <f t="shared" si="186"/>
        <v>faith</v>
      </c>
      <c r="S1726" s="11">
        <f t="shared" si="187"/>
        <v>41912</v>
      </c>
      <c r="T1726" s="11">
        <f t="shared" si="188"/>
        <v>41942.724097222221</v>
      </c>
      <c r="U1726">
        <f t="shared" si="189"/>
        <v>2014</v>
      </c>
    </row>
    <row r="1727" spans="1:21"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83"/>
        <v>10.181818181818182</v>
      </c>
      <c r="P1727" s="6">
        <f t="shared" si="184"/>
        <v>62.222222222222221</v>
      </c>
      <c r="Q1727" t="str">
        <f t="shared" si="185"/>
        <v>music</v>
      </c>
      <c r="R1727" t="str">
        <f t="shared" si="186"/>
        <v>faith</v>
      </c>
      <c r="S1727" s="11">
        <f t="shared" si="187"/>
        <v>41845</v>
      </c>
      <c r="T1727" s="11">
        <f t="shared" si="188"/>
        <v>41875.759826388887</v>
      </c>
      <c r="U1727">
        <f t="shared" si="189"/>
        <v>2014</v>
      </c>
    </row>
    <row r="1728" spans="1:21"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83"/>
        <v>33.784615384615385</v>
      </c>
      <c r="P1728" s="6">
        <f t="shared" si="184"/>
        <v>137.25</v>
      </c>
      <c r="Q1728" t="str">
        <f t="shared" si="185"/>
        <v>music</v>
      </c>
      <c r="R1728" t="str">
        <f t="shared" si="186"/>
        <v>faith</v>
      </c>
      <c r="S1728" s="11">
        <f t="shared" si="187"/>
        <v>41788</v>
      </c>
      <c r="T1728" s="11">
        <f t="shared" si="188"/>
        <v>41817.711388888885</v>
      </c>
      <c r="U1728">
        <f t="shared" si="189"/>
        <v>2014</v>
      </c>
    </row>
    <row r="1729" spans="1:21"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83"/>
        <v>3.3333333333333333E-2</v>
      </c>
      <c r="P1729" s="6">
        <f t="shared" si="184"/>
        <v>1</v>
      </c>
      <c r="Q1729" t="str">
        <f t="shared" si="185"/>
        <v>music</v>
      </c>
      <c r="R1729" t="str">
        <f t="shared" si="186"/>
        <v>faith</v>
      </c>
      <c r="S1729" s="11">
        <f t="shared" si="187"/>
        <v>42044</v>
      </c>
      <c r="T1729" s="11">
        <f t="shared" si="188"/>
        <v>42099.249999999993</v>
      </c>
      <c r="U1729">
        <f t="shared" si="189"/>
        <v>2015</v>
      </c>
    </row>
    <row r="1730" spans="1:21"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83"/>
        <v>68.400000000000006</v>
      </c>
      <c r="P1730" s="6">
        <f t="shared" si="184"/>
        <v>122.14285714285714</v>
      </c>
      <c r="Q1730" t="str">
        <f t="shared" si="185"/>
        <v>music</v>
      </c>
      <c r="R1730" t="str">
        <f t="shared" si="186"/>
        <v>faith</v>
      </c>
      <c r="S1730" s="11">
        <f t="shared" si="187"/>
        <v>42268</v>
      </c>
      <c r="T1730" s="11">
        <f t="shared" si="188"/>
        <v>42298.417523148142</v>
      </c>
      <c r="U1730">
        <f t="shared" si="189"/>
        <v>2015</v>
      </c>
    </row>
    <row r="1731" spans="1:21"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90">E1731/D1731*100</f>
        <v>0</v>
      </c>
      <c r="P1731" s="6">
        <f t="shared" ref="P1731:P1794" si="191">IF(E1731=0,0,E1731/L1731)</f>
        <v>0</v>
      </c>
      <c r="Q1731" t="str">
        <f t="shared" ref="Q1731:Q1794" si="192">LEFT(N1731,LEN(N1731)-(LEN(N1731)-SEARCH("/",N1731))-1)</f>
        <v>music</v>
      </c>
      <c r="R1731" t="str">
        <f t="shared" ref="R1731:R1794" si="193">RIGHT(N1731,(LEN(N1731)-SEARCH("/",N1731)))</f>
        <v>faith</v>
      </c>
      <c r="S1731" s="11">
        <f t="shared" ref="S1731:S1794" si="194">VALUE(TEXT(CONCATENATE(YEAR(((J1731/60)/60/24)+DATE(1970,1,1)+(-5/24)),"/",MONTH(((J1731/60)/60/24)+DATE(1970,1,1)+(-5/24)),"/",DAY(((J1731/60)/60/24)+DATE(1970,1,1)+(-5/24))),"YYYY/MM/DD"))</f>
        <v>42470</v>
      </c>
      <c r="T1731" s="11">
        <f t="shared" ref="T1731:T1794" si="195">((I1731/60)/60/24)+DATE(1970,1,1)+(-5/24)</f>
        <v>42530.843819444439</v>
      </c>
      <c r="U1731">
        <f t="shared" ref="U1731:U1794" si="196">YEAR(((J1731/60)/60/24)+DATE(1970,1,1)+(-5/24))</f>
        <v>2016</v>
      </c>
    </row>
    <row r="1732" spans="1:21"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90"/>
        <v>0</v>
      </c>
      <c r="P1732" s="6">
        <f t="shared" si="191"/>
        <v>0</v>
      </c>
      <c r="Q1732" t="str">
        <f t="shared" si="192"/>
        <v>music</v>
      </c>
      <c r="R1732" t="str">
        <f t="shared" si="193"/>
        <v>faith</v>
      </c>
      <c r="S1732" s="11">
        <f t="shared" si="194"/>
        <v>42271</v>
      </c>
      <c r="T1732" s="11">
        <f t="shared" si="195"/>
        <v>42301.879432870373</v>
      </c>
      <c r="U1732">
        <f t="shared" si="196"/>
        <v>2015</v>
      </c>
    </row>
    <row r="1733" spans="1:21"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90"/>
        <v>0</v>
      </c>
      <c r="P1733" s="6">
        <f t="shared" si="191"/>
        <v>0</v>
      </c>
      <c r="Q1733" t="str">
        <f t="shared" si="192"/>
        <v>music</v>
      </c>
      <c r="R1733" t="str">
        <f t="shared" si="193"/>
        <v>faith</v>
      </c>
      <c r="S1733" s="11">
        <f t="shared" si="194"/>
        <v>42152</v>
      </c>
      <c r="T1733" s="11">
        <f t="shared" si="195"/>
        <v>42166.416666666664</v>
      </c>
      <c r="U1733">
        <f t="shared" si="196"/>
        <v>2015</v>
      </c>
    </row>
    <row r="1734" spans="1:21"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90"/>
        <v>0</v>
      </c>
      <c r="P1734" s="6">
        <f t="shared" si="191"/>
        <v>0</v>
      </c>
      <c r="Q1734" t="str">
        <f t="shared" si="192"/>
        <v>music</v>
      </c>
      <c r="R1734" t="str">
        <f t="shared" si="193"/>
        <v>faith</v>
      </c>
      <c r="S1734" s="11">
        <f t="shared" si="194"/>
        <v>42325</v>
      </c>
      <c r="T1734" s="11">
        <f t="shared" si="195"/>
        <v>42384.999999999993</v>
      </c>
      <c r="U1734">
        <f t="shared" si="196"/>
        <v>2015</v>
      </c>
    </row>
    <row r="1735" spans="1:21"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90"/>
        <v>0</v>
      </c>
      <c r="P1735" s="6">
        <f t="shared" si="191"/>
        <v>0</v>
      </c>
      <c r="Q1735" t="str">
        <f t="shared" si="192"/>
        <v>music</v>
      </c>
      <c r="R1735" t="str">
        <f t="shared" si="193"/>
        <v>faith</v>
      </c>
      <c r="S1735" s="11">
        <f t="shared" si="194"/>
        <v>42614</v>
      </c>
      <c r="T1735" s="11">
        <f t="shared" si="195"/>
        <v>42626.687499999993</v>
      </c>
      <c r="U1735">
        <f t="shared" si="196"/>
        <v>2016</v>
      </c>
    </row>
    <row r="1736" spans="1:21"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90"/>
        <v>2.2222222222222223E-2</v>
      </c>
      <c r="P1736" s="6">
        <f t="shared" si="191"/>
        <v>1</v>
      </c>
      <c r="Q1736" t="str">
        <f t="shared" si="192"/>
        <v>music</v>
      </c>
      <c r="R1736" t="str">
        <f t="shared" si="193"/>
        <v>faith</v>
      </c>
      <c r="S1736" s="11">
        <f t="shared" si="194"/>
        <v>42101</v>
      </c>
      <c r="T1736" s="11">
        <f t="shared" si="195"/>
        <v>42131.828194444439</v>
      </c>
      <c r="U1736">
        <f t="shared" si="196"/>
        <v>2015</v>
      </c>
    </row>
    <row r="1737" spans="1:21"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90"/>
        <v>11</v>
      </c>
      <c r="P1737" s="6">
        <f t="shared" si="191"/>
        <v>55</v>
      </c>
      <c r="Q1737" t="str">
        <f t="shared" si="192"/>
        <v>music</v>
      </c>
      <c r="R1737" t="str">
        <f t="shared" si="193"/>
        <v>faith</v>
      </c>
      <c r="S1737" s="11">
        <f t="shared" si="194"/>
        <v>42559</v>
      </c>
      <c r="T1737" s="11">
        <f t="shared" si="195"/>
        <v>42589.605844907412</v>
      </c>
      <c r="U1737">
        <f t="shared" si="196"/>
        <v>2016</v>
      </c>
    </row>
    <row r="1738" spans="1:21"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90"/>
        <v>0.73333333333333328</v>
      </c>
      <c r="P1738" s="6">
        <f t="shared" si="191"/>
        <v>22</v>
      </c>
      <c r="Q1738" t="str">
        <f t="shared" si="192"/>
        <v>music</v>
      </c>
      <c r="R1738" t="str">
        <f t="shared" si="193"/>
        <v>faith</v>
      </c>
      <c r="S1738" s="11">
        <f t="shared" si="194"/>
        <v>42286</v>
      </c>
      <c r="T1738" s="11">
        <f t="shared" si="195"/>
        <v>42316.694826388884</v>
      </c>
      <c r="U1738">
        <f t="shared" si="196"/>
        <v>2015</v>
      </c>
    </row>
    <row r="1739" spans="1:21"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90"/>
        <v>21.25</v>
      </c>
      <c r="P1739" s="6">
        <f t="shared" si="191"/>
        <v>56.666666666666664</v>
      </c>
      <c r="Q1739" t="str">
        <f t="shared" si="192"/>
        <v>music</v>
      </c>
      <c r="R1739" t="str">
        <f t="shared" si="193"/>
        <v>faith</v>
      </c>
      <c r="S1739" s="11">
        <f t="shared" si="194"/>
        <v>42175</v>
      </c>
      <c r="T1739" s="11">
        <f t="shared" si="195"/>
        <v>42205.740648148152</v>
      </c>
      <c r="U1739">
        <f t="shared" si="196"/>
        <v>2015</v>
      </c>
    </row>
    <row r="1740" spans="1:21"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90"/>
        <v>0.4</v>
      </c>
      <c r="P1740" s="6">
        <f t="shared" si="191"/>
        <v>20</v>
      </c>
      <c r="Q1740" t="str">
        <f t="shared" si="192"/>
        <v>music</v>
      </c>
      <c r="R1740" t="str">
        <f t="shared" si="193"/>
        <v>faith</v>
      </c>
      <c r="S1740" s="11">
        <f t="shared" si="194"/>
        <v>41884</v>
      </c>
      <c r="T1740" s="11">
        <f t="shared" si="195"/>
        <v>41914.665995370371</v>
      </c>
      <c r="U1740">
        <f t="shared" si="196"/>
        <v>2014</v>
      </c>
    </row>
    <row r="1741" spans="1:21"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90"/>
        <v>0.1</v>
      </c>
      <c r="P1741" s="6">
        <f t="shared" si="191"/>
        <v>1</v>
      </c>
      <c r="Q1741" t="str">
        <f t="shared" si="192"/>
        <v>music</v>
      </c>
      <c r="R1741" t="str">
        <f t="shared" si="193"/>
        <v>faith</v>
      </c>
      <c r="S1741" s="11">
        <f t="shared" si="194"/>
        <v>42435</v>
      </c>
      <c r="T1741" s="11">
        <f t="shared" si="195"/>
        <v>42494.624212962961</v>
      </c>
      <c r="U1741">
        <f t="shared" si="196"/>
        <v>2016</v>
      </c>
    </row>
    <row r="1742" spans="1:21"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90"/>
        <v>0</v>
      </c>
      <c r="P1742" s="6">
        <f t="shared" si="191"/>
        <v>0</v>
      </c>
      <c r="Q1742" t="str">
        <f t="shared" si="192"/>
        <v>music</v>
      </c>
      <c r="R1742" t="str">
        <f t="shared" si="193"/>
        <v>faith</v>
      </c>
      <c r="S1742" s="11">
        <f t="shared" si="194"/>
        <v>42171</v>
      </c>
      <c r="T1742" s="11">
        <f t="shared" si="195"/>
        <v>42201.60905092593</v>
      </c>
      <c r="U1742">
        <f t="shared" si="196"/>
        <v>2015</v>
      </c>
    </row>
    <row r="1743" spans="1:21"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90"/>
        <v>110.83333333333334</v>
      </c>
      <c r="P1743" s="6">
        <f t="shared" si="191"/>
        <v>25.576923076923077</v>
      </c>
      <c r="Q1743" t="str">
        <f t="shared" si="192"/>
        <v>photography</v>
      </c>
      <c r="R1743" t="str">
        <f t="shared" si="193"/>
        <v>photobooks</v>
      </c>
      <c r="S1743" s="11">
        <f t="shared" si="194"/>
        <v>42120</v>
      </c>
      <c r="T1743" s="11">
        <f t="shared" si="195"/>
        <v>42165.419803240737</v>
      </c>
      <c r="U1743">
        <f t="shared" si="196"/>
        <v>2015</v>
      </c>
    </row>
    <row r="1744" spans="1:21"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90"/>
        <v>108.74999999999999</v>
      </c>
      <c r="P1744" s="6">
        <f t="shared" si="191"/>
        <v>63.970588235294116</v>
      </c>
      <c r="Q1744" t="str">
        <f t="shared" si="192"/>
        <v>photography</v>
      </c>
      <c r="R1744" t="str">
        <f t="shared" si="193"/>
        <v>photobooks</v>
      </c>
      <c r="S1744" s="11">
        <f t="shared" si="194"/>
        <v>42710</v>
      </c>
      <c r="T1744" s="11">
        <f t="shared" si="195"/>
        <v>42742.666666666664</v>
      </c>
      <c r="U1744">
        <f t="shared" si="196"/>
        <v>2016</v>
      </c>
    </row>
    <row r="1745" spans="1:21"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90"/>
        <v>100.41666666666667</v>
      </c>
      <c r="P1745" s="6">
        <f t="shared" si="191"/>
        <v>89.925373134328353</v>
      </c>
      <c r="Q1745" t="str">
        <f t="shared" si="192"/>
        <v>photography</v>
      </c>
      <c r="R1745" t="str">
        <f t="shared" si="193"/>
        <v>photobooks</v>
      </c>
      <c r="S1745" s="11">
        <f t="shared" si="194"/>
        <v>42586</v>
      </c>
      <c r="T1745" s="11">
        <f t="shared" si="195"/>
        <v>42608.957638888889</v>
      </c>
      <c r="U1745">
        <f t="shared" si="196"/>
        <v>2016</v>
      </c>
    </row>
    <row r="1746" spans="1:21"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90"/>
        <v>118.45454545454545</v>
      </c>
      <c r="P1746" s="6">
        <f t="shared" si="191"/>
        <v>93.071428571428569</v>
      </c>
      <c r="Q1746" t="str">
        <f t="shared" si="192"/>
        <v>photography</v>
      </c>
      <c r="R1746" t="str">
        <f t="shared" si="193"/>
        <v>photobooks</v>
      </c>
      <c r="S1746" s="11">
        <f t="shared" si="194"/>
        <v>42026</v>
      </c>
      <c r="T1746" s="11">
        <f t="shared" si="195"/>
        <v>42071.355057870365</v>
      </c>
      <c r="U1746">
        <f t="shared" si="196"/>
        <v>2015</v>
      </c>
    </row>
    <row r="1747" spans="1:21"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90"/>
        <v>114.01428571428571</v>
      </c>
      <c r="P1747" s="6">
        <f t="shared" si="191"/>
        <v>89.674157303370791</v>
      </c>
      <c r="Q1747" t="str">
        <f t="shared" si="192"/>
        <v>photography</v>
      </c>
      <c r="R1747" t="str">
        <f t="shared" si="193"/>
        <v>photobooks</v>
      </c>
      <c r="S1747" s="11">
        <f t="shared" si="194"/>
        <v>42690</v>
      </c>
      <c r="T1747" s="11">
        <f t="shared" si="195"/>
        <v>42725.874999999993</v>
      </c>
      <c r="U1747">
        <f t="shared" si="196"/>
        <v>2016</v>
      </c>
    </row>
    <row r="1748" spans="1:21"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90"/>
        <v>148.10000000000002</v>
      </c>
      <c r="P1748" s="6">
        <f t="shared" si="191"/>
        <v>207.61682242990653</v>
      </c>
      <c r="Q1748" t="str">
        <f t="shared" si="192"/>
        <v>photography</v>
      </c>
      <c r="R1748" t="str">
        <f t="shared" si="193"/>
        <v>photobooks</v>
      </c>
      <c r="S1748" s="11">
        <f t="shared" si="194"/>
        <v>42667</v>
      </c>
      <c r="T1748" s="11">
        <f t="shared" si="195"/>
        <v>42697.874999999993</v>
      </c>
      <c r="U1748">
        <f t="shared" si="196"/>
        <v>2016</v>
      </c>
    </row>
    <row r="1749" spans="1:21"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90"/>
        <v>104.95555555555556</v>
      </c>
      <c r="P1749" s="6">
        <f t="shared" si="191"/>
        <v>59.408805031446541</v>
      </c>
      <c r="Q1749" t="str">
        <f t="shared" si="192"/>
        <v>photography</v>
      </c>
      <c r="R1749" t="str">
        <f t="shared" si="193"/>
        <v>photobooks</v>
      </c>
      <c r="S1749" s="11">
        <f t="shared" si="194"/>
        <v>42292</v>
      </c>
      <c r="T1749" s="11">
        <f t="shared" si="195"/>
        <v>42321.416666666664</v>
      </c>
      <c r="U1749">
        <f t="shared" si="196"/>
        <v>2015</v>
      </c>
    </row>
    <row r="1750" spans="1:21"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90"/>
        <v>129.94800000000001</v>
      </c>
      <c r="P1750" s="6">
        <f t="shared" si="191"/>
        <v>358.97237569060775</v>
      </c>
      <c r="Q1750" t="str">
        <f t="shared" si="192"/>
        <v>photography</v>
      </c>
      <c r="R1750" t="str">
        <f t="shared" si="193"/>
        <v>photobooks</v>
      </c>
      <c r="S1750" s="11">
        <f t="shared" si="194"/>
        <v>42219</v>
      </c>
      <c r="T1750" s="11">
        <f t="shared" si="195"/>
        <v>42249.742395833331</v>
      </c>
      <c r="U1750">
        <f t="shared" si="196"/>
        <v>2015</v>
      </c>
    </row>
    <row r="1751" spans="1:21"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90"/>
        <v>123.48756218905473</v>
      </c>
      <c r="P1751" s="6">
        <f t="shared" si="191"/>
        <v>94.736641221374043</v>
      </c>
      <c r="Q1751" t="str">
        <f t="shared" si="192"/>
        <v>photography</v>
      </c>
      <c r="R1751" t="str">
        <f t="shared" si="193"/>
        <v>photobooks</v>
      </c>
      <c r="S1751" s="11">
        <f t="shared" si="194"/>
        <v>42758</v>
      </c>
      <c r="T1751" s="11">
        <f t="shared" si="195"/>
        <v>42795.583333333336</v>
      </c>
      <c r="U1751">
        <f t="shared" si="196"/>
        <v>2017</v>
      </c>
    </row>
    <row r="1752" spans="1:21"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90"/>
        <v>201.62</v>
      </c>
      <c r="P1752" s="6">
        <f t="shared" si="191"/>
        <v>80.647999999999996</v>
      </c>
      <c r="Q1752" t="str">
        <f t="shared" si="192"/>
        <v>photography</v>
      </c>
      <c r="R1752" t="str">
        <f t="shared" si="193"/>
        <v>photobooks</v>
      </c>
      <c r="S1752" s="11">
        <f t="shared" si="194"/>
        <v>42454</v>
      </c>
      <c r="T1752" s="11">
        <f t="shared" si="195"/>
        <v>42479.628518518519</v>
      </c>
      <c r="U1752">
        <f t="shared" si="196"/>
        <v>2016</v>
      </c>
    </row>
    <row r="1753" spans="1:21"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90"/>
        <v>102.89999999999999</v>
      </c>
      <c r="P1753" s="6">
        <f t="shared" si="191"/>
        <v>168.68852459016392</v>
      </c>
      <c r="Q1753" t="str">
        <f t="shared" si="192"/>
        <v>photography</v>
      </c>
      <c r="R1753" t="str">
        <f t="shared" si="193"/>
        <v>photobooks</v>
      </c>
      <c r="S1753" s="11">
        <f t="shared" si="194"/>
        <v>42052</v>
      </c>
      <c r="T1753" s="11">
        <f t="shared" si="195"/>
        <v>42082.5315162037</v>
      </c>
      <c r="U1753">
        <f t="shared" si="196"/>
        <v>2015</v>
      </c>
    </row>
    <row r="1754" spans="1:21"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90"/>
        <v>260.16666666666663</v>
      </c>
      <c r="P1754" s="6">
        <f t="shared" si="191"/>
        <v>34.68888888888889</v>
      </c>
      <c r="Q1754" t="str">
        <f t="shared" si="192"/>
        <v>photography</v>
      </c>
      <c r="R1754" t="str">
        <f t="shared" si="193"/>
        <v>photobooks</v>
      </c>
      <c r="S1754" s="11">
        <f t="shared" si="194"/>
        <v>42627</v>
      </c>
      <c r="T1754" s="11">
        <f t="shared" si="195"/>
        <v>42657.044930555552</v>
      </c>
      <c r="U1754">
        <f t="shared" si="196"/>
        <v>2016</v>
      </c>
    </row>
    <row r="1755" spans="1:21"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90"/>
        <v>108</v>
      </c>
      <c r="P1755" s="6">
        <f t="shared" si="191"/>
        <v>462.85714285714283</v>
      </c>
      <c r="Q1755" t="str">
        <f t="shared" si="192"/>
        <v>photography</v>
      </c>
      <c r="R1755" t="str">
        <f t="shared" si="193"/>
        <v>photobooks</v>
      </c>
      <c r="S1755" s="11">
        <f t="shared" si="194"/>
        <v>42420</v>
      </c>
      <c r="T1755" s="11">
        <f t="shared" si="195"/>
        <v>42450.499629629623</v>
      </c>
      <c r="U1755">
        <f t="shared" si="196"/>
        <v>2016</v>
      </c>
    </row>
    <row r="1756" spans="1:21"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90"/>
        <v>110.52941176470587</v>
      </c>
      <c r="P1756" s="6">
        <f t="shared" si="191"/>
        <v>104.38888888888889</v>
      </c>
      <c r="Q1756" t="str">
        <f t="shared" si="192"/>
        <v>photography</v>
      </c>
      <c r="R1756" t="str">
        <f t="shared" si="193"/>
        <v>photobooks</v>
      </c>
      <c r="S1756" s="11">
        <f t="shared" si="194"/>
        <v>42067</v>
      </c>
      <c r="T1756" s="11">
        <f t="shared" si="195"/>
        <v>42097.626770833333</v>
      </c>
      <c r="U1756">
        <f t="shared" si="196"/>
        <v>2015</v>
      </c>
    </row>
    <row r="1757" spans="1:21"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90"/>
        <v>120</v>
      </c>
      <c r="P1757" s="6">
        <f t="shared" si="191"/>
        <v>7.5</v>
      </c>
      <c r="Q1757" t="str">
        <f t="shared" si="192"/>
        <v>photography</v>
      </c>
      <c r="R1757" t="str">
        <f t="shared" si="193"/>
        <v>photobooks</v>
      </c>
      <c r="S1757" s="11">
        <f t="shared" si="194"/>
        <v>42252</v>
      </c>
      <c r="T1757" s="11">
        <f t="shared" si="195"/>
        <v>42282.580567129626</v>
      </c>
      <c r="U1757">
        <f t="shared" si="196"/>
        <v>2015</v>
      </c>
    </row>
    <row r="1758" spans="1:21"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90"/>
        <v>102.82909090909091</v>
      </c>
      <c r="P1758" s="6">
        <f t="shared" si="191"/>
        <v>47.13</v>
      </c>
      <c r="Q1758" t="str">
        <f t="shared" si="192"/>
        <v>photography</v>
      </c>
      <c r="R1758" t="str">
        <f t="shared" si="193"/>
        <v>photobooks</v>
      </c>
      <c r="S1758" s="11">
        <f t="shared" si="194"/>
        <v>42570</v>
      </c>
      <c r="T1758" s="11">
        <f t="shared" si="195"/>
        <v>42610.959131944437</v>
      </c>
      <c r="U1758">
        <f t="shared" si="196"/>
        <v>2016</v>
      </c>
    </row>
    <row r="1759" spans="1:21"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90"/>
        <v>115.99999999999999</v>
      </c>
      <c r="P1759" s="6">
        <f t="shared" si="191"/>
        <v>414.28571428571428</v>
      </c>
      <c r="Q1759" t="str">
        <f t="shared" si="192"/>
        <v>photography</v>
      </c>
      <c r="R1759" t="str">
        <f t="shared" si="193"/>
        <v>photobooks</v>
      </c>
      <c r="S1759" s="11">
        <f t="shared" si="194"/>
        <v>42733</v>
      </c>
      <c r="T1759" s="11">
        <f t="shared" si="195"/>
        <v>42763.603472222218</v>
      </c>
      <c r="U1759">
        <f t="shared" si="196"/>
        <v>2016</v>
      </c>
    </row>
    <row r="1760" spans="1:21"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90"/>
        <v>114.7</v>
      </c>
      <c r="P1760" s="6">
        <f t="shared" si="191"/>
        <v>42.481481481481481</v>
      </c>
      <c r="Q1760" t="str">
        <f t="shared" si="192"/>
        <v>photography</v>
      </c>
      <c r="R1760" t="str">
        <f t="shared" si="193"/>
        <v>photobooks</v>
      </c>
      <c r="S1760" s="11">
        <f t="shared" si="194"/>
        <v>42505</v>
      </c>
      <c r="T1760" s="11">
        <f t="shared" si="195"/>
        <v>42565.74759259259</v>
      </c>
      <c r="U1760">
        <f t="shared" si="196"/>
        <v>2016</v>
      </c>
    </row>
    <row r="1761" spans="1:21"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90"/>
        <v>106.60000000000001</v>
      </c>
      <c r="P1761" s="6">
        <f t="shared" si="191"/>
        <v>108.77551020408163</v>
      </c>
      <c r="Q1761" t="str">
        <f t="shared" si="192"/>
        <v>photography</v>
      </c>
      <c r="R1761" t="str">
        <f t="shared" si="193"/>
        <v>photobooks</v>
      </c>
      <c r="S1761" s="11">
        <f t="shared" si="194"/>
        <v>42068</v>
      </c>
      <c r="T1761" s="11">
        <f t="shared" si="195"/>
        <v>42088.579039351847</v>
      </c>
      <c r="U1761">
        <f t="shared" si="196"/>
        <v>2015</v>
      </c>
    </row>
    <row r="1762" spans="1:21"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90"/>
        <v>165.44</v>
      </c>
      <c r="P1762" s="6">
        <f t="shared" si="191"/>
        <v>81.098039215686271</v>
      </c>
      <c r="Q1762" t="str">
        <f t="shared" si="192"/>
        <v>photography</v>
      </c>
      <c r="R1762" t="str">
        <f t="shared" si="193"/>
        <v>photobooks</v>
      </c>
      <c r="S1762" s="11">
        <f t="shared" si="194"/>
        <v>42405</v>
      </c>
      <c r="T1762" s="11">
        <f t="shared" si="195"/>
        <v>42425.464270833334</v>
      </c>
      <c r="U1762">
        <f t="shared" si="196"/>
        <v>2016</v>
      </c>
    </row>
    <row r="1763" spans="1:21"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90"/>
        <v>155</v>
      </c>
      <c r="P1763" s="6">
        <f t="shared" si="191"/>
        <v>51.666666666666664</v>
      </c>
      <c r="Q1763" t="str">
        <f t="shared" si="192"/>
        <v>photography</v>
      </c>
      <c r="R1763" t="str">
        <f t="shared" si="193"/>
        <v>photobooks</v>
      </c>
      <c r="S1763" s="11">
        <f t="shared" si="194"/>
        <v>42209</v>
      </c>
      <c r="T1763" s="11">
        <f t="shared" si="195"/>
        <v>42259.359490740739</v>
      </c>
      <c r="U1763">
        <f t="shared" si="196"/>
        <v>2015</v>
      </c>
    </row>
    <row r="1764" spans="1:21"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90"/>
        <v>885</v>
      </c>
      <c r="P1764" s="6">
        <f t="shared" si="191"/>
        <v>35.4</v>
      </c>
      <c r="Q1764" t="str">
        <f t="shared" si="192"/>
        <v>photography</v>
      </c>
      <c r="R1764" t="str">
        <f t="shared" si="193"/>
        <v>photobooks</v>
      </c>
      <c r="S1764" s="11">
        <f t="shared" si="194"/>
        <v>42410</v>
      </c>
      <c r="T1764" s="11">
        <f t="shared" si="195"/>
        <v>42440.773668981477</v>
      </c>
      <c r="U1764">
        <f t="shared" si="196"/>
        <v>2016</v>
      </c>
    </row>
    <row r="1765" spans="1:21"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90"/>
        <v>101.90833333333333</v>
      </c>
      <c r="P1765" s="6">
        <f t="shared" si="191"/>
        <v>103.63559322033899</v>
      </c>
      <c r="Q1765" t="str">
        <f t="shared" si="192"/>
        <v>photography</v>
      </c>
      <c r="R1765" t="str">
        <f t="shared" si="193"/>
        <v>photobooks</v>
      </c>
      <c r="S1765" s="11">
        <f t="shared" si="194"/>
        <v>42636</v>
      </c>
      <c r="T1765" s="11">
        <f t="shared" si="195"/>
        <v>42666.660185185181</v>
      </c>
      <c r="U1765">
        <f t="shared" si="196"/>
        <v>2016</v>
      </c>
    </row>
    <row r="1766" spans="1:21"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90"/>
        <v>19.600000000000001</v>
      </c>
      <c r="P1766" s="6">
        <f t="shared" si="191"/>
        <v>55.282051282051285</v>
      </c>
      <c r="Q1766" t="str">
        <f t="shared" si="192"/>
        <v>photography</v>
      </c>
      <c r="R1766" t="str">
        <f t="shared" si="193"/>
        <v>photobooks</v>
      </c>
      <c r="S1766" s="11">
        <f t="shared" si="194"/>
        <v>41825</v>
      </c>
      <c r="T1766" s="11">
        <f t="shared" si="195"/>
        <v>41854.27753472222</v>
      </c>
      <c r="U1766">
        <f t="shared" si="196"/>
        <v>2014</v>
      </c>
    </row>
    <row r="1767" spans="1:21"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90"/>
        <v>59.467839999999995</v>
      </c>
      <c r="P1767" s="6">
        <f t="shared" si="191"/>
        <v>72.16970873786407</v>
      </c>
      <c r="Q1767" t="str">
        <f t="shared" si="192"/>
        <v>photography</v>
      </c>
      <c r="R1767" t="str">
        <f t="shared" si="193"/>
        <v>photobooks</v>
      </c>
      <c r="S1767" s="11">
        <f t="shared" si="194"/>
        <v>41834</v>
      </c>
      <c r="T1767" s="11">
        <f t="shared" si="195"/>
        <v>41864.772129629629</v>
      </c>
      <c r="U1767">
        <f t="shared" si="196"/>
        <v>2014</v>
      </c>
    </row>
    <row r="1768" spans="1:21"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90"/>
        <v>0</v>
      </c>
      <c r="P1768" s="6">
        <f t="shared" si="191"/>
        <v>0</v>
      </c>
      <c r="Q1768" t="str">
        <f t="shared" si="192"/>
        <v>photography</v>
      </c>
      <c r="R1768" t="str">
        <f t="shared" si="193"/>
        <v>photobooks</v>
      </c>
      <c r="S1768" s="11">
        <f t="shared" si="194"/>
        <v>41855</v>
      </c>
      <c r="T1768" s="11">
        <f t="shared" si="195"/>
        <v>41876.65148148148</v>
      </c>
      <c r="U1768">
        <f t="shared" si="196"/>
        <v>2014</v>
      </c>
    </row>
    <row r="1769" spans="1:21"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90"/>
        <v>45.72</v>
      </c>
      <c r="P1769" s="6">
        <f t="shared" si="191"/>
        <v>58.615384615384613</v>
      </c>
      <c r="Q1769" t="str">
        <f t="shared" si="192"/>
        <v>photography</v>
      </c>
      <c r="R1769" t="str">
        <f t="shared" si="193"/>
        <v>photobooks</v>
      </c>
      <c r="S1769" s="11">
        <f t="shared" si="194"/>
        <v>41824</v>
      </c>
      <c r="T1769" s="11">
        <f t="shared" si="195"/>
        <v>41854.450046296297</v>
      </c>
      <c r="U1769">
        <f t="shared" si="196"/>
        <v>2014</v>
      </c>
    </row>
    <row r="1770" spans="1:21"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90"/>
        <v>3.74</v>
      </c>
      <c r="P1770" s="6">
        <f t="shared" si="191"/>
        <v>12.466666666666667</v>
      </c>
      <c r="Q1770" t="str">
        <f t="shared" si="192"/>
        <v>photography</v>
      </c>
      <c r="R1770" t="str">
        <f t="shared" si="193"/>
        <v>photobooks</v>
      </c>
      <c r="S1770" s="11">
        <f t="shared" si="194"/>
        <v>41849</v>
      </c>
      <c r="T1770" s="11">
        <f t="shared" si="195"/>
        <v>41909.352361111109</v>
      </c>
      <c r="U1770">
        <f t="shared" si="196"/>
        <v>2014</v>
      </c>
    </row>
    <row r="1771" spans="1:21"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90"/>
        <v>2.7025000000000001</v>
      </c>
      <c r="P1771" s="6">
        <f t="shared" si="191"/>
        <v>49.136363636363633</v>
      </c>
      <c r="Q1771" t="str">
        <f t="shared" si="192"/>
        <v>photography</v>
      </c>
      <c r="R1771" t="str">
        <f t="shared" si="193"/>
        <v>photobooks</v>
      </c>
      <c r="S1771" s="11">
        <f t="shared" si="194"/>
        <v>41987</v>
      </c>
      <c r="T1771" s="11">
        <f t="shared" si="195"/>
        <v>42017.610636574071</v>
      </c>
      <c r="U1771">
        <f t="shared" si="196"/>
        <v>2014</v>
      </c>
    </row>
    <row r="1772" spans="1:21"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90"/>
        <v>56.51428571428572</v>
      </c>
      <c r="P1772" s="6">
        <f t="shared" si="191"/>
        <v>150.5</v>
      </c>
      <c r="Q1772" t="str">
        <f t="shared" si="192"/>
        <v>photography</v>
      </c>
      <c r="R1772" t="str">
        <f t="shared" si="193"/>
        <v>photobooks</v>
      </c>
      <c r="S1772" s="11">
        <f t="shared" si="194"/>
        <v>41891</v>
      </c>
      <c r="T1772" s="11">
        <f t="shared" si="195"/>
        <v>41926.571689814817</v>
      </c>
      <c r="U1772">
        <f t="shared" si="196"/>
        <v>2014</v>
      </c>
    </row>
    <row r="1773" spans="1:21"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90"/>
        <v>21.30952380952381</v>
      </c>
      <c r="P1773" s="6">
        <f t="shared" si="191"/>
        <v>35.799999999999997</v>
      </c>
      <c r="Q1773" t="str">
        <f t="shared" si="192"/>
        <v>photography</v>
      </c>
      <c r="R1773" t="str">
        <f t="shared" si="193"/>
        <v>photobooks</v>
      </c>
      <c r="S1773" s="11">
        <f t="shared" si="194"/>
        <v>41905</v>
      </c>
      <c r="T1773" s="11">
        <f t="shared" si="195"/>
        <v>41935.771296296298</v>
      </c>
      <c r="U1773">
        <f t="shared" si="196"/>
        <v>2014</v>
      </c>
    </row>
    <row r="1774" spans="1:21"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90"/>
        <v>15.6</v>
      </c>
      <c r="P1774" s="6">
        <f t="shared" si="191"/>
        <v>45.157894736842103</v>
      </c>
      <c r="Q1774" t="str">
        <f t="shared" si="192"/>
        <v>photography</v>
      </c>
      <c r="R1774" t="str">
        <f t="shared" si="193"/>
        <v>photobooks</v>
      </c>
      <c r="S1774" s="11">
        <f t="shared" si="194"/>
        <v>41766</v>
      </c>
      <c r="T1774" s="11">
        <f t="shared" si="195"/>
        <v>41826.509675925925</v>
      </c>
      <c r="U1774">
        <f t="shared" si="196"/>
        <v>2014</v>
      </c>
    </row>
    <row r="1775" spans="1:21"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90"/>
        <v>6.2566666666666677</v>
      </c>
      <c r="P1775" s="6">
        <f t="shared" si="191"/>
        <v>98.78947368421052</v>
      </c>
      <c r="Q1775" t="str">
        <f t="shared" si="192"/>
        <v>photography</v>
      </c>
      <c r="R1775" t="str">
        <f t="shared" si="193"/>
        <v>photobooks</v>
      </c>
      <c r="S1775" s="11">
        <f t="shared" si="194"/>
        <v>41978</v>
      </c>
      <c r="T1775" s="11">
        <f t="shared" si="195"/>
        <v>42023.552060185182</v>
      </c>
      <c r="U1775">
        <f t="shared" si="196"/>
        <v>2014</v>
      </c>
    </row>
    <row r="1776" spans="1:21"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90"/>
        <v>45.92</v>
      </c>
      <c r="P1776" s="6">
        <f t="shared" si="191"/>
        <v>88.307692307692307</v>
      </c>
      <c r="Q1776" t="str">
        <f t="shared" si="192"/>
        <v>photography</v>
      </c>
      <c r="R1776" t="str">
        <f t="shared" si="193"/>
        <v>photobooks</v>
      </c>
      <c r="S1776" s="11">
        <f t="shared" si="194"/>
        <v>41930</v>
      </c>
      <c r="T1776" s="11">
        <f t="shared" si="195"/>
        <v>41972.415972222218</v>
      </c>
      <c r="U1776">
        <f t="shared" si="196"/>
        <v>2014</v>
      </c>
    </row>
    <row r="1777" spans="1:21"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90"/>
        <v>65.101538461538468</v>
      </c>
      <c r="P1777" s="6">
        <f t="shared" si="191"/>
        <v>170.62903225806451</v>
      </c>
      <c r="Q1777" t="str">
        <f t="shared" si="192"/>
        <v>photography</v>
      </c>
      <c r="R1777" t="str">
        <f t="shared" si="193"/>
        <v>photobooks</v>
      </c>
      <c r="S1777" s="11">
        <f t="shared" si="194"/>
        <v>41891</v>
      </c>
      <c r="T1777" s="11">
        <f t="shared" si="195"/>
        <v>41936.768055555556</v>
      </c>
      <c r="U1777">
        <f t="shared" si="196"/>
        <v>2014</v>
      </c>
    </row>
    <row r="1778" spans="1:21"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90"/>
        <v>6.7</v>
      </c>
      <c r="P1778" s="6">
        <f t="shared" si="191"/>
        <v>83.75</v>
      </c>
      <c r="Q1778" t="str">
        <f t="shared" si="192"/>
        <v>photography</v>
      </c>
      <c r="R1778" t="str">
        <f t="shared" si="193"/>
        <v>photobooks</v>
      </c>
      <c r="S1778" s="11">
        <f t="shared" si="194"/>
        <v>41905</v>
      </c>
      <c r="T1778" s="11">
        <f t="shared" si="195"/>
        <v>41941.748506944445</v>
      </c>
      <c r="U1778">
        <f t="shared" si="196"/>
        <v>2014</v>
      </c>
    </row>
    <row r="1779" spans="1:21"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90"/>
        <v>13.5625</v>
      </c>
      <c r="P1779" s="6">
        <f t="shared" si="191"/>
        <v>65.099999999999994</v>
      </c>
      <c r="Q1779" t="str">
        <f t="shared" si="192"/>
        <v>photography</v>
      </c>
      <c r="R1779" t="str">
        <f t="shared" si="193"/>
        <v>photobooks</v>
      </c>
      <c r="S1779" s="11">
        <f t="shared" si="194"/>
        <v>42025</v>
      </c>
      <c r="T1779" s="11">
        <f t="shared" si="195"/>
        <v>42055.14876157407</v>
      </c>
      <c r="U1779">
        <f t="shared" si="196"/>
        <v>2015</v>
      </c>
    </row>
    <row r="1780" spans="1:21"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90"/>
        <v>1.9900000000000002</v>
      </c>
      <c r="P1780" s="6">
        <f t="shared" si="191"/>
        <v>66.333333333333329</v>
      </c>
      <c r="Q1780" t="str">
        <f t="shared" si="192"/>
        <v>photography</v>
      </c>
      <c r="R1780" t="str">
        <f t="shared" si="193"/>
        <v>photobooks</v>
      </c>
      <c r="S1780" s="11">
        <f t="shared" si="194"/>
        <v>42045</v>
      </c>
      <c r="T1780" s="11">
        <f t="shared" si="195"/>
        <v>42090.613368055558</v>
      </c>
      <c r="U1780">
        <f t="shared" si="196"/>
        <v>2015</v>
      </c>
    </row>
    <row r="1781" spans="1:21"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90"/>
        <v>36.236363636363642</v>
      </c>
      <c r="P1781" s="6">
        <f t="shared" si="191"/>
        <v>104.89473684210526</v>
      </c>
      <c r="Q1781" t="str">
        <f t="shared" si="192"/>
        <v>photography</v>
      </c>
      <c r="R1781" t="str">
        <f t="shared" si="193"/>
        <v>photobooks</v>
      </c>
      <c r="S1781" s="11">
        <f t="shared" si="194"/>
        <v>42585</v>
      </c>
      <c r="T1781" s="11">
        <f t="shared" si="195"/>
        <v>42615.483564814807</v>
      </c>
      <c r="U1781">
        <f t="shared" si="196"/>
        <v>2016</v>
      </c>
    </row>
    <row r="1782" spans="1:21"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90"/>
        <v>39.743333333333339</v>
      </c>
      <c r="P1782" s="6">
        <f t="shared" si="191"/>
        <v>78.440789473684205</v>
      </c>
      <c r="Q1782" t="str">
        <f t="shared" si="192"/>
        <v>photography</v>
      </c>
      <c r="R1782" t="str">
        <f t="shared" si="193"/>
        <v>photobooks</v>
      </c>
      <c r="S1782" s="11">
        <f t="shared" si="194"/>
        <v>42493</v>
      </c>
      <c r="T1782" s="11">
        <f t="shared" si="195"/>
        <v>42553.392476851855</v>
      </c>
      <c r="U1782">
        <f t="shared" si="196"/>
        <v>2016</v>
      </c>
    </row>
    <row r="1783" spans="1:21"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90"/>
        <v>25.763636363636365</v>
      </c>
      <c r="P1783" s="6">
        <f t="shared" si="191"/>
        <v>59.041666666666664</v>
      </c>
      <c r="Q1783" t="str">
        <f t="shared" si="192"/>
        <v>photography</v>
      </c>
      <c r="R1783" t="str">
        <f t="shared" si="193"/>
        <v>photobooks</v>
      </c>
      <c r="S1783" s="11">
        <f t="shared" si="194"/>
        <v>42597</v>
      </c>
      <c r="T1783" s="11">
        <f t="shared" si="195"/>
        <v>42628.409085648142</v>
      </c>
      <c r="U1783">
        <f t="shared" si="196"/>
        <v>2016</v>
      </c>
    </row>
    <row r="1784" spans="1:21"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90"/>
        <v>15.491428571428573</v>
      </c>
      <c r="P1784" s="6">
        <f t="shared" si="191"/>
        <v>71.34210526315789</v>
      </c>
      <c r="Q1784" t="str">
        <f t="shared" si="192"/>
        <v>photography</v>
      </c>
      <c r="R1784" t="str">
        <f t="shared" si="193"/>
        <v>photobooks</v>
      </c>
      <c r="S1784" s="11">
        <f t="shared" si="194"/>
        <v>42388</v>
      </c>
      <c r="T1784" s="11">
        <f t="shared" si="195"/>
        <v>42421.366770833331</v>
      </c>
      <c r="U1784">
        <f t="shared" si="196"/>
        <v>2016</v>
      </c>
    </row>
    <row r="1785" spans="1:21"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90"/>
        <v>23.692499999999999</v>
      </c>
      <c r="P1785" s="6">
        <f t="shared" si="191"/>
        <v>51.227027027027027</v>
      </c>
      <c r="Q1785" t="str">
        <f t="shared" si="192"/>
        <v>photography</v>
      </c>
      <c r="R1785" t="str">
        <f t="shared" si="193"/>
        <v>photobooks</v>
      </c>
      <c r="S1785" s="11">
        <f t="shared" si="194"/>
        <v>42115</v>
      </c>
      <c r="T1785" s="11">
        <f t="shared" si="195"/>
        <v>42145.741643518515</v>
      </c>
      <c r="U1785">
        <f t="shared" si="196"/>
        <v>2015</v>
      </c>
    </row>
    <row r="1786" spans="1:21"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90"/>
        <v>39.76</v>
      </c>
      <c r="P1786" s="6">
        <f t="shared" si="191"/>
        <v>60.242424242424242</v>
      </c>
      <c r="Q1786" t="str">
        <f t="shared" si="192"/>
        <v>photography</v>
      </c>
      <c r="R1786" t="str">
        <f t="shared" si="193"/>
        <v>photobooks</v>
      </c>
      <c r="S1786" s="11">
        <f t="shared" si="194"/>
        <v>42003</v>
      </c>
      <c r="T1786" s="11">
        <f t="shared" si="195"/>
        <v>42034.934027777774</v>
      </c>
      <c r="U1786">
        <f t="shared" si="196"/>
        <v>2014</v>
      </c>
    </row>
    <row r="1787" spans="1:21"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90"/>
        <v>20.220833333333331</v>
      </c>
      <c r="P1787" s="6">
        <f t="shared" si="191"/>
        <v>44.935185185185183</v>
      </c>
      <c r="Q1787" t="str">
        <f t="shared" si="192"/>
        <v>photography</v>
      </c>
      <c r="R1787" t="str">
        <f t="shared" si="193"/>
        <v>photobooks</v>
      </c>
      <c r="S1787" s="11">
        <f t="shared" si="194"/>
        <v>41896</v>
      </c>
      <c r="T1787" s="11">
        <f t="shared" si="195"/>
        <v>41927.791666666664</v>
      </c>
      <c r="U1787">
        <f t="shared" si="196"/>
        <v>2014</v>
      </c>
    </row>
    <row r="1788" spans="1:21"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90"/>
        <v>47.631578947368418</v>
      </c>
      <c r="P1788" s="6">
        <f t="shared" si="191"/>
        <v>31.206896551724139</v>
      </c>
      <c r="Q1788" t="str">
        <f t="shared" si="192"/>
        <v>photography</v>
      </c>
      <c r="R1788" t="str">
        <f t="shared" si="193"/>
        <v>photobooks</v>
      </c>
      <c r="S1788" s="11">
        <f t="shared" si="194"/>
        <v>41958</v>
      </c>
      <c r="T1788" s="11">
        <f t="shared" si="195"/>
        <v>41988.342326388891</v>
      </c>
      <c r="U1788">
        <f t="shared" si="196"/>
        <v>2014</v>
      </c>
    </row>
    <row r="1789" spans="1:21"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90"/>
        <v>15.329999999999998</v>
      </c>
      <c r="P1789" s="6">
        <f t="shared" si="191"/>
        <v>63.875</v>
      </c>
      <c r="Q1789" t="str">
        <f t="shared" si="192"/>
        <v>photography</v>
      </c>
      <c r="R1789" t="str">
        <f t="shared" si="193"/>
        <v>photobooks</v>
      </c>
      <c r="S1789" s="11">
        <f t="shared" si="194"/>
        <v>42068</v>
      </c>
      <c r="T1789" s="11">
        <f t="shared" si="195"/>
        <v>42098.40552083333</v>
      </c>
      <c r="U1789">
        <f t="shared" si="196"/>
        <v>2015</v>
      </c>
    </row>
    <row r="1790" spans="1:21"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90"/>
        <v>1.3818181818181818</v>
      </c>
      <c r="P1790" s="6">
        <f t="shared" si="191"/>
        <v>19</v>
      </c>
      <c r="Q1790" t="str">
        <f t="shared" si="192"/>
        <v>photography</v>
      </c>
      <c r="R1790" t="str">
        <f t="shared" si="193"/>
        <v>photobooks</v>
      </c>
      <c r="S1790" s="11">
        <f t="shared" si="194"/>
        <v>41913</v>
      </c>
      <c r="T1790" s="11">
        <f t="shared" si="195"/>
        <v>41943.740069444444</v>
      </c>
      <c r="U1790">
        <f t="shared" si="196"/>
        <v>2014</v>
      </c>
    </row>
    <row r="1791" spans="1:21"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90"/>
        <v>0.5</v>
      </c>
      <c r="P1791" s="6">
        <f t="shared" si="191"/>
        <v>10</v>
      </c>
      <c r="Q1791" t="str">
        <f t="shared" si="192"/>
        <v>photography</v>
      </c>
      <c r="R1791" t="str">
        <f t="shared" si="193"/>
        <v>photobooks</v>
      </c>
      <c r="S1791" s="11">
        <f t="shared" si="194"/>
        <v>41956</v>
      </c>
      <c r="T1791" s="11">
        <f t="shared" si="195"/>
        <v>42016.041701388887</v>
      </c>
      <c r="U1791">
        <f t="shared" si="196"/>
        <v>2014</v>
      </c>
    </row>
    <row r="1792" spans="1:21"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90"/>
        <v>4.957575757575758</v>
      </c>
      <c r="P1792" s="6">
        <f t="shared" si="191"/>
        <v>109.06666666666666</v>
      </c>
      <c r="Q1792" t="str">
        <f t="shared" si="192"/>
        <v>photography</v>
      </c>
      <c r="R1792" t="str">
        <f t="shared" si="193"/>
        <v>photobooks</v>
      </c>
      <c r="S1792" s="11">
        <f t="shared" si="194"/>
        <v>42010</v>
      </c>
      <c r="T1792" s="11">
        <f t="shared" si="195"/>
        <v>42040.466180555559</v>
      </c>
      <c r="U1792">
        <f t="shared" si="196"/>
        <v>2015</v>
      </c>
    </row>
    <row r="1793" spans="1:21"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90"/>
        <v>3.5666666666666664</v>
      </c>
      <c r="P1793" s="6">
        <f t="shared" si="191"/>
        <v>26.75</v>
      </c>
      <c r="Q1793" t="str">
        <f t="shared" si="192"/>
        <v>photography</v>
      </c>
      <c r="R1793" t="str">
        <f t="shared" si="193"/>
        <v>photobooks</v>
      </c>
      <c r="S1793" s="11">
        <f t="shared" si="194"/>
        <v>41973</v>
      </c>
      <c r="T1793" s="11">
        <f t="shared" si="195"/>
        <v>42033.532002314816</v>
      </c>
      <c r="U1793">
        <f t="shared" si="196"/>
        <v>2014</v>
      </c>
    </row>
    <row r="1794" spans="1:21"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90"/>
        <v>61.124000000000002</v>
      </c>
      <c r="P1794" s="6">
        <f t="shared" si="191"/>
        <v>109.93525179856115</v>
      </c>
      <c r="Q1794" t="str">
        <f t="shared" si="192"/>
        <v>photography</v>
      </c>
      <c r="R1794" t="str">
        <f t="shared" si="193"/>
        <v>photobooks</v>
      </c>
      <c r="S1794" s="11">
        <f t="shared" si="194"/>
        <v>42188</v>
      </c>
      <c r="T1794" s="11">
        <f t="shared" si="195"/>
        <v>42226.082638888889</v>
      </c>
      <c r="U1794">
        <f t="shared" si="196"/>
        <v>2015</v>
      </c>
    </row>
    <row r="1795" spans="1:21"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97">E1795/D1795*100</f>
        <v>1.3333333333333335</v>
      </c>
      <c r="P1795" s="6">
        <f t="shared" ref="P1795:P1858" si="198">IF(E1795=0,0,E1795/L1795)</f>
        <v>20</v>
      </c>
      <c r="Q1795" t="str">
        <f t="shared" ref="Q1795:Q1858" si="199">LEFT(N1795,LEN(N1795)-(LEN(N1795)-SEARCH("/",N1795))-1)</f>
        <v>photography</v>
      </c>
      <c r="R1795" t="str">
        <f t="shared" ref="R1795:R1858" si="200">RIGHT(N1795,(LEN(N1795)-SEARCH("/",N1795)))</f>
        <v>photobooks</v>
      </c>
      <c r="S1795" s="11">
        <f t="shared" ref="S1795:S1858" si="201">VALUE(TEXT(CONCATENATE(YEAR(((J1795/60)/60/24)+DATE(1970,1,1)+(-5/24)),"/",MONTH(((J1795/60)/60/24)+DATE(1970,1,1)+(-5/24)),"/",DAY(((J1795/60)/60/24)+DATE(1970,1,1)+(-5/24))),"YYYY/MM/DD"))</f>
        <v>41940</v>
      </c>
      <c r="T1795" s="11">
        <f t="shared" ref="T1795:T1858" si="202">((I1795/60)/60/24)+DATE(1970,1,1)+(-5/24)</f>
        <v>41970.724999999999</v>
      </c>
      <c r="U1795">
        <f t="shared" ref="U1795:U1858" si="203">YEAR(((J1795/60)/60/24)+DATE(1970,1,1)+(-5/24))</f>
        <v>2014</v>
      </c>
    </row>
    <row r="1796" spans="1:21"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97"/>
        <v>11.077777777777778</v>
      </c>
      <c r="P1796" s="6">
        <f t="shared" si="198"/>
        <v>55.388888888888886</v>
      </c>
      <c r="Q1796" t="str">
        <f t="shared" si="199"/>
        <v>photography</v>
      </c>
      <c r="R1796" t="str">
        <f t="shared" si="200"/>
        <v>photobooks</v>
      </c>
      <c r="S1796" s="11">
        <f t="shared" si="201"/>
        <v>42011</v>
      </c>
      <c r="T1796" s="11">
        <f t="shared" si="202"/>
        <v>42046.342847222222</v>
      </c>
      <c r="U1796">
        <f t="shared" si="203"/>
        <v>2015</v>
      </c>
    </row>
    <row r="1797" spans="1:21"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97"/>
        <v>38.735714285714288</v>
      </c>
      <c r="P1797" s="6">
        <f t="shared" si="198"/>
        <v>133.90123456790124</v>
      </c>
      <c r="Q1797" t="str">
        <f t="shared" si="199"/>
        <v>photography</v>
      </c>
      <c r="R1797" t="str">
        <f t="shared" si="200"/>
        <v>photobooks</v>
      </c>
      <c r="S1797" s="11">
        <f t="shared" si="201"/>
        <v>42628</v>
      </c>
      <c r="T1797" s="11">
        <f t="shared" si="202"/>
        <v>42657.458333333336</v>
      </c>
      <c r="U1797">
        <f t="shared" si="203"/>
        <v>2016</v>
      </c>
    </row>
    <row r="1798" spans="1:21"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97"/>
        <v>22.05263157894737</v>
      </c>
      <c r="P1798" s="6">
        <f t="shared" si="198"/>
        <v>48.720930232558139</v>
      </c>
      <c r="Q1798" t="str">
        <f t="shared" si="199"/>
        <v>photography</v>
      </c>
      <c r="R1798" t="str">
        <f t="shared" si="200"/>
        <v>photobooks</v>
      </c>
      <c r="S1798" s="11">
        <f t="shared" si="201"/>
        <v>42515</v>
      </c>
      <c r="T1798" s="11">
        <f t="shared" si="202"/>
        <v>42575.231087962959</v>
      </c>
      <c r="U1798">
        <f t="shared" si="203"/>
        <v>2016</v>
      </c>
    </row>
    <row r="1799" spans="1:21"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97"/>
        <v>67.55</v>
      </c>
      <c r="P1799" s="6">
        <f t="shared" si="198"/>
        <v>48.25</v>
      </c>
      <c r="Q1799" t="str">
        <f t="shared" si="199"/>
        <v>photography</v>
      </c>
      <c r="R1799" t="str">
        <f t="shared" si="200"/>
        <v>photobooks</v>
      </c>
      <c r="S1799" s="11">
        <f t="shared" si="201"/>
        <v>42689</v>
      </c>
      <c r="T1799" s="11">
        <f t="shared" si="202"/>
        <v>42719.360983796294</v>
      </c>
      <c r="U1799">
        <f t="shared" si="203"/>
        <v>2016</v>
      </c>
    </row>
    <row r="1800" spans="1:21"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97"/>
        <v>13.637499999999999</v>
      </c>
      <c r="P1800" s="6">
        <f t="shared" si="198"/>
        <v>58.972972972972975</v>
      </c>
      <c r="Q1800" t="str">
        <f t="shared" si="199"/>
        <v>photography</v>
      </c>
      <c r="R1800" t="str">
        <f t="shared" si="200"/>
        <v>photobooks</v>
      </c>
      <c r="S1800" s="11">
        <f t="shared" si="201"/>
        <v>42344</v>
      </c>
      <c r="T1800" s="11">
        <f t="shared" si="202"/>
        <v>42404.118437499994</v>
      </c>
      <c r="U1800">
        <f t="shared" si="203"/>
        <v>2015</v>
      </c>
    </row>
    <row r="1801" spans="1:21"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97"/>
        <v>1.7457500000000001</v>
      </c>
      <c r="P1801" s="6">
        <f t="shared" si="198"/>
        <v>11.638333333333334</v>
      </c>
      <c r="Q1801" t="str">
        <f t="shared" si="199"/>
        <v>photography</v>
      </c>
      <c r="R1801" t="str">
        <f t="shared" si="200"/>
        <v>photobooks</v>
      </c>
      <c r="S1801" s="11">
        <f t="shared" si="201"/>
        <v>41934</v>
      </c>
      <c r="T1801" s="11">
        <f t="shared" si="202"/>
        <v>41954.676018518519</v>
      </c>
      <c r="U1801">
        <f t="shared" si="203"/>
        <v>2014</v>
      </c>
    </row>
    <row r="1802" spans="1:21"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97"/>
        <v>20.44963251188932</v>
      </c>
      <c r="P1802" s="6">
        <f t="shared" si="198"/>
        <v>83.716814159292042</v>
      </c>
      <c r="Q1802" t="str">
        <f t="shared" si="199"/>
        <v>photography</v>
      </c>
      <c r="R1802" t="str">
        <f t="shared" si="200"/>
        <v>photobooks</v>
      </c>
      <c r="S1802" s="11">
        <f t="shared" si="201"/>
        <v>42623</v>
      </c>
      <c r="T1802" s="11">
        <f t="shared" si="202"/>
        <v>42653.397800925923</v>
      </c>
      <c r="U1802">
        <f t="shared" si="203"/>
        <v>2016</v>
      </c>
    </row>
    <row r="1803" spans="1:21"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97"/>
        <v>13.852941176470587</v>
      </c>
      <c r="P1803" s="6">
        <f t="shared" si="198"/>
        <v>63.648648648648646</v>
      </c>
      <c r="Q1803" t="str">
        <f t="shared" si="199"/>
        <v>photography</v>
      </c>
      <c r="R1803" t="str">
        <f t="shared" si="200"/>
        <v>photobooks</v>
      </c>
      <c r="S1803" s="11">
        <f t="shared" si="201"/>
        <v>42321</v>
      </c>
      <c r="T1803" s="11">
        <f t="shared" si="202"/>
        <v>42353.298611111109</v>
      </c>
      <c r="U1803">
        <f t="shared" si="203"/>
        <v>2015</v>
      </c>
    </row>
    <row r="1804" spans="1:21"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97"/>
        <v>48.485714285714288</v>
      </c>
      <c r="P1804" s="6">
        <f t="shared" si="198"/>
        <v>94.277777777777771</v>
      </c>
      <c r="Q1804" t="str">
        <f t="shared" si="199"/>
        <v>photography</v>
      </c>
      <c r="R1804" t="str">
        <f t="shared" si="200"/>
        <v>photobooks</v>
      </c>
      <c r="S1804" s="11">
        <f t="shared" si="201"/>
        <v>42159</v>
      </c>
      <c r="T1804" s="11">
        <f t="shared" si="202"/>
        <v>42182.707638888889</v>
      </c>
      <c r="U1804">
        <f t="shared" si="203"/>
        <v>2015</v>
      </c>
    </row>
    <row r="1805" spans="1:21"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97"/>
        <v>30.8</v>
      </c>
      <c r="P1805" s="6">
        <f t="shared" si="198"/>
        <v>71.86666666666666</v>
      </c>
      <c r="Q1805" t="str">
        <f t="shared" si="199"/>
        <v>photography</v>
      </c>
      <c r="R1805" t="str">
        <f t="shared" si="200"/>
        <v>photobooks</v>
      </c>
      <c r="S1805" s="11">
        <f t="shared" si="201"/>
        <v>42017</v>
      </c>
      <c r="T1805" s="11">
        <f t="shared" si="202"/>
        <v>42048.863217592596</v>
      </c>
      <c r="U1805">
        <f t="shared" si="203"/>
        <v>2015</v>
      </c>
    </row>
    <row r="1806" spans="1:21"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97"/>
        <v>35.174193548387095</v>
      </c>
      <c r="P1806" s="6">
        <f t="shared" si="198"/>
        <v>104.84615384615384</v>
      </c>
      <c r="Q1806" t="str">
        <f t="shared" si="199"/>
        <v>photography</v>
      </c>
      <c r="R1806" t="str">
        <f t="shared" si="200"/>
        <v>photobooks</v>
      </c>
      <c r="S1806" s="11">
        <f t="shared" si="201"/>
        <v>42282</v>
      </c>
      <c r="T1806" s="11">
        <f t="shared" si="202"/>
        <v>42322.511620370373</v>
      </c>
      <c r="U1806">
        <f t="shared" si="203"/>
        <v>2015</v>
      </c>
    </row>
    <row r="1807" spans="1:21"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97"/>
        <v>36.404444444444444</v>
      </c>
      <c r="P1807" s="6">
        <f t="shared" si="198"/>
        <v>67.139344262295083</v>
      </c>
      <c r="Q1807" t="str">
        <f t="shared" si="199"/>
        <v>photography</v>
      </c>
      <c r="R1807" t="str">
        <f t="shared" si="200"/>
        <v>photobooks</v>
      </c>
      <c r="S1807" s="11">
        <f t="shared" si="201"/>
        <v>42247</v>
      </c>
      <c r="T1807" s="11">
        <f t="shared" si="202"/>
        <v>42279.541666666664</v>
      </c>
      <c r="U1807">
        <f t="shared" si="203"/>
        <v>2015</v>
      </c>
    </row>
    <row r="1808" spans="1:21"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97"/>
        <v>2.9550000000000001</v>
      </c>
      <c r="P1808" s="6">
        <f t="shared" si="198"/>
        <v>73.875</v>
      </c>
      <c r="Q1808" t="str">
        <f t="shared" si="199"/>
        <v>photography</v>
      </c>
      <c r="R1808" t="str">
        <f t="shared" si="200"/>
        <v>photobooks</v>
      </c>
      <c r="S1808" s="11">
        <f t="shared" si="201"/>
        <v>41877</v>
      </c>
      <c r="T1808" s="11">
        <f t="shared" si="202"/>
        <v>41912.429965277777</v>
      </c>
      <c r="U1808">
        <f t="shared" si="203"/>
        <v>2014</v>
      </c>
    </row>
    <row r="1809" spans="1:21"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97"/>
        <v>11.06</v>
      </c>
      <c r="P1809" s="6">
        <f t="shared" si="198"/>
        <v>69.125</v>
      </c>
      <c r="Q1809" t="str">
        <f t="shared" si="199"/>
        <v>photography</v>
      </c>
      <c r="R1809" t="str">
        <f t="shared" si="200"/>
        <v>photobooks</v>
      </c>
      <c r="S1809" s="11">
        <f t="shared" si="201"/>
        <v>41879</v>
      </c>
      <c r="T1809" s="11">
        <f t="shared" si="202"/>
        <v>41909.860104166662</v>
      </c>
      <c r="U1809">
        <f t="shared" si="203"/>
        <v>2014</v>
      </c>
    </row>
    <row r="1810" spans="1:21"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97"/>
        <v>41.407142857142858</v>
      </c>
      <c r="P1810" s="6">
        <f t="shared" si="198"/>
        <v>120.77083333333333</v>
      </c>
      <c r="Q1810" t="str">
        <f t="shared" si="199"/>
        <v>photography</v>
      </c>
      <c r="R1810" t="str">
        <f t="shared" si="200"/>
        <v>photobooks</v>
      </c>
      <c r="S1810" s="11">
        <f t="shared" si="201"/>
        <v>42742</v>
      </c>
      <c r="T1810" s="11">
        <f t="shared" si="202"/>
        <v>42777.472569444442</v>
      </c>
      <c r="U1810">
        <f t="shared" si="203"/>
        <v>2017</v>
      </c>
    </row>
    <row r="1811" spans="1:21"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97"/>
        <v>10.857142857142858</v>
      </c>
      <c r="P1811" s="6">
        <f t="shared" si="198"/>
        <v>42.222222222222221</v>
      </c>
      <c r="Q1811" t="str">
        <f t="shared" si="199"/>
        <v>photography</v>
      </c>
      <c r="R1811" t="str">
        <f t="shared" si="200"/>
        <v>photobooks</v>
      </c>
      <c r="S1811" s="11">
        <f t="shared" si="201"/>
        <v>42029</v>
      </c>
      <c r="T1811" s="11">
        <f t="shared" si="202"/>
        <v>42064.699525462966</v>
      </c>
      <c r="U1811">
        <f t="shared" si="203"/>
        <v>2015</v>
      </c>
    </row>
    <row r="1812" spans="1:21"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97"/>
        <v>3.3333333333333335</v>
      </c>
      <c r="P1812" s="6">
        <f t="shared" si="198"/>
        <v>7.5</v>
      </c>
      <c r="Q1812" t="str">
        <f t="shared" si="199"/>
        <v>photography</v>
      </c>
      <c r="R1812" t="str">
        <f t="shared" si="200"/>
        <v>photobooks</v>
      </c>
      <c r="S1812" s="11">
        <f t="shared" si="201"/>
        <v>41860</v>
      </c>
      <c r="T1812" s="11">
        <f t="shared" si="202"/>
        <v>41872.701689814814</v>
      </c>
      <c r="U1812">
        <f t="shared" si="203"/>
        <v>2014</v>
      </c>
    </row>
    <row r="1813" spans="1:21"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97"/>
        <v>7.407407407407407E-2</v>
      </c>
      <c r="P1813" s="6">
        <f t="shared" si="198"/>
        <v>1.5384615384615385</v>
      </c>
      <c r="Q1813" t="str">
        <f t="shared" si="199"/>
        <v>photography</v>
      </c>
      <c r="R1813" t="str">
        <f t="shared" si="200"/>
        <v>photobooks</v>
      </c>
      <c r="S1813" s="11">
        <f t="shared" si="201"/>
        <v>41876</v>
      </c>
      <c r="T1813" s="11">
        <f t="shared" si="202"/>
        <v>41935.958333333328</v>
      </c>
      <c r="U1813">
        <f t="shared" si="203"/>
        <v>2014</v>
      </c>
    </row>
    <row r="1814" spans="1:21"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97"/>
        <v>13.307692307692307</v>
      </c>
      <c r="P1814" s="6">
        <f t="shared" si="198"/>
        <v>37.608695652173914</v>
      </c>
      <c r="Q1814" t="str">
        <f t="shared" si="199"/>
        <v>photography</v>
      </c>
      <c r="R1814" t="str">
        <f t="shared" si="200"/>
        <v>photobooks</v>
      </c>
      <c r="S1814" s="11">
        <f t="shared" si="201"/>
        <v>42524</v>
      </c>
      <c r="T1814" s="11">
        <f t="shared" si="202"/>
        <v>42554.110370370363</v>
      </c>
      <c r="U1814">
        <f t="shared" si="203"/>
        <v>2016</v>
      </c>
    </row>
    <row r="1815" spans="1:21"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97"/>
        <v>0</v>
      </c>
      <c r="P1815" s="6">
        <f t="shared" si="198"/>
        <v>0</v>
      </c>
      <c r="Q1815" t="str">
        <f t="shared" si="199"/>
        <v>photography</v>
      </c>
      <c r="R1815" t="str">
        <f t="shared" si="200"/>
        <v>photobooks</v>
      </c>
      <c r="S1815" s="11">
        <f t="shared" si="201"/>
        <v>41829</v>
      </c>
      <c r="T1815" s="11">
        <f t="shared" si="202"/>
        <v>41859.68069444444</v>
      </c>
      <c r="U1815">
        <f t="shared" si="203"/>
        <v>2014</v>
      </c>
    </row>
    <row r="1816" spans="1:21"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97"/>
        <v>49.183333333333337</v>
      </c>
      <c r="P1816" s="6">
        <f t="shared" si="198"/>
        <v>42.157142857142858</v>
      </c>
      <c r="Q1816" t="str">
        <f t="shared" si="199"/>
        <v>photography</v>
      </c>
      <c r="R1816" t="str">
        <f t="shared" si="200"/>
        <v>photobooks</v>
      </c>
      <c r="S1816" s="11">
        <f t="shared" si="201"/>
        <v>42033</v>
      </c>
      <c r="T1816" s="11">
        <f t="shared" si="202"/>
        <v>42063.105740740742</v>
      </c>
      <c r="U1816">
        <f t="shared" si="203"/>
        <v>2015</v>
      </c>
    </row>
    <row r="1817" spans="1:21"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97"/>
        <v>0</v>
      </c>
      <c r="P1817" s="6">
        <f t="shared" si="198"/>
        <v>0</v>
      </c>
      <c r="Q1817" t="str">
        <f t="shared" si="199"/>
        <v>photography</v>
      </c>
      <c r="R1817" t="str">
        <f t="shared" si="200"/>
        <v>photobooks</v>
      </c>
      <c r="S1817" s="11">
        <f t="shared" si="201"/>
        <v>42172</v>
      </c>
      <c r="T1817" s="11">
        <f t="shared" si="202"/>
        <v>42186.698344907411</v>
      </c>
      <c r="U1817">
        <f t="shared" si="203"/>
        <v>2015</v>
      </c>
    </row>
    <row r="1818" spans="1:21"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97"/>
        <v>2.036</v>
      </c>
      <c r="P1818" s="6">
        <f t="shared" si="198"/>
        <v>84.833333333333329</v>
      </c>
      <c r="Q1818" t="str">
        <f t="shared" si="199"/>
        <v>photography</v>
      </c>
      <c r="R1818" t="str">
        <f t="shared" si="200"/>
        <v>photobooks</v>
      </c>
      <c r="S1818" s="11">
        <f t="shared" si="201"/>
        <v>42548</v>
      </c>
      <c r="T1818" s="11">
        <f t="shared" si="202"/>
        <v>42576.583333333336</v>
      </c>
      <c r="U1818">
        <f t="shared" si="203"/>
        <v>2016</v>
      </c>
    </row>
    <row r="1819" spans="1:21"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97"/>
        <v>52.327777777777776</v>
      </c>
      <c r="P1819" s="6">
        <f t="shared" si="198"/>
        <v>94.19</v>
      </c>
      <c r="Q1819" t="str">
        <f t="shared" si="199"/>
        <v>photography</v>
      </c>
      <c r="R1819" t="str">
        <f t="shared" si="200"/>
        <v>photobooks</v>
      </c>
      <c r="S1819" s="11">
        <f t="shared" si="201"/>
        <v>42705</v>
      </c>
      <c r="T1819" s="11">
        <f t="shared" si="202"/>
        <v>42765.082638888889</v>
      </c>
      <c r="U1819">
        <f t="shared" si="203"/>
        <v>2016</v>
      </c>
    </row>
    <row r="1820" spans="1:21"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97"/>
        <v>0</v>
      </c>
      <c r="P1820" s="6">
        <f t="shared" si="198"/>
        <v>0</v>
      </c>
      <c r="Q1820" t="str">
        <f t="shared" si="199"/>
        <v>photography</v>
      </c>
      <c r="R1820" t="str">
        <f t="shared" si="200"/>
        <v>photobooks</v>
      </c>
      <c r="S1820" s="11">
        <f t="shared" si="201"/>
        <v>42067</v>
      </c>
      <c r="T1820" s="11">
        <f t="shared" si="202"/>
        <v>42096.984374999993</v>
      </c>
      <c r="U1820">
        <f t="shared" si="203"/>
        <v>2015</v>
      </c>
    </row>
    <row r="1821" spans="1:21"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97"/>
        <v>2.083333333333333</v>
      </c>
      <c r="P1821" s="6">
        <f t="shared" si="198"/>
        <v>6.25</v>
      </c>
      <c r="Q1821" t="str">
        <f t="shared" si="199"/>
        <v>photography</v>
      </c>
      <c r="R1821" t="str">
        <f t="shared" si="200"/>
        <v>photobooks</v>
      </c>
      <c r="S1821" s="11">
        <f t="shared" si="201"/>
        <v>41820</v>
      </c>
      <c r="T1821" s="11">
        <f t="shared" si="202"/>
        <v>41850.543935185182</v>
      </c>
      <c r="U1821">
        <f t="shared" si="203"/>
        <v>2014</v>
      </c>
    </row>
    <row r="1822" spans="1:21"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97"/>
        <v>6.565384615384616</v>
      </c>
      <c r="P1822" s="6">
        <f t="shared" si="198"/>
        <v>213.375</v>
      </c>
      <c r="Q1822" t="str">
        <f t="shared" si="199"/>
        <v>photography</v>
      </c>
      <c r="R1822" t="str">
        <f t="shared" si="200"/>
        <v>photobooks</v>
      </c>
      <c r="S1822" s="11">
        <f t="shared" si="201"/>
        <v>42064</v>
      </c>
      <c r="T1822" s="11">
        <f t="shared" si="202"/>
        <v>42094.834374999999</v>
      </c>
      <c r="U1822">
        <f t="shared" si="203"/>
        <v>2015</v>
      </c>
    </row>
    <row r="1823" spans="1:21"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97"/>
        <v>134.88999999999999</v>
      </c>
      <c r="P1823" s="6">
        <f t="shared" si="198"/>
        <v>59.162280701754383</v>
      </c>
      <c r="Q1823" t="str">
        <f t="shared" si="199"/>
        <v>music</v>
      </c>
      <c r="R1823" t="str">
        <f t="shared" si="200"/>
        <v>rock</v>
      </c>
      <c r="S1823" s="11">
        <f t="shared" si="201"/>
        <v>40926</v>
      </c>
      <c r="T1823" s="11">
        <f t="shared" si="202"/>
        <v>40971.110729166663</v>
      </c>
      <c r="U1823">
        <f t="shared" si="203"/>
        <v>2012</v>
      </c>
    </row>
    <row r="1824" spans="1:21"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97"/>
        <v>100</v>
      </c>
      <c r="P1824" s="6">
        <f t="shared" si="198"/>
        <v>27.272727272727273</v>
      </c>
      <c r="Q1824" t="str">
        <f t="shared" si="199"/>
        <v>music</v>
      </c>
      <c r="R1824" t="str">
        <f t="shared" si="200"/>
        <v>rock</v>
      </c>
      <c r="S1824" s="11">
        <f t="shared" si="201"/>
        <v>41634</v>
      </c>
      <c r="T1824" s="11">
        <f t="shared" si="202"/>
        <v>41670.584027777775</v>
      </c>
      <c r="U1824">
        <f t="shared" si="203"/>
        <v>2013</v>
      </c>
    </row>
    <row r="1825" spans="1:21"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97"/>
        <v>115.85714285714286</v>
      </c>
      <c r="P1825" s="6">
        <f t="shared" si="198"/>
        <v>24.575757575757574</v>
      </c>
      <c r="Q1825" t="str">
        <f t="shared" si="199"/>
        <v>music</v>
      </c>
      <c r="R1825" t="str">
        <f t="shared" si="200"/>
        <v>rock</v>
      </c>
      <c r="S1825" s="11">
        <f t="shared" si="201"/>
        <v>41176</v>
      </c>
      <c r="T1825" s="11">
        <f t="shared" si="202"/>
        <v>41206.47657407407</v>
      </c>
      <c r="U1825">
        <f t="shared" si="203"/>
        <v>2012</v>
      </c>
    </row>
    <row r="1826" spans="1:21"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97"/>
        <v>100.06666666666666</v>
      </c>
      <c r="P1826" s="6">
        <f t="shared" si="198"/>
        <v>75.05</v>
      </c>
      <c r="Q1826" t="str">
        <f t="shared" si="199"/>
        <v>music</v>
      </c>
      <c r="R1826" t="str">
        <f t="shared" si="200"/>
        <v>rock</v>
      </c>
      <c r="S1826" s="11">
        <f t="shared" si="201"/>
        <v>41626</v>
      </c>
      <c r="T1826" s="11">
        <f t="shared" si="202"/>
        <v>41646.880555555552</v>
      </c>
      <c r="U1826">
        <f t="shared" si="203"/>
        <v>2013</v>
      </c>
    </row>
    <row r="1827" spans="1:21"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97"/>
        <v>105.05</v>
      </c>
      <c r="P1827" s="6">
        <f t="shared" si="198"/>
        <v>42.02</v>
      </c>
      <c r="Q1827" t="str">
        <f t="shared" si="199"/>
        <v>music</v>
      </c>
      <c r="R1827" t="str">
        <f t="shared" si="200"/>
        <v>rock</v>
      </c>
      <c r="S1827" s="11">
        <f t="shared" si="201"/>
        <v>41443</v>
      </c>
      <c r="T1827" s="11">
        <f t="shared" si="202"/>
        <v>41466.626192129625</v>
      </c>
      <c r="U1827">
        <f t="shared" si="203"/>
        <v>2013</v>
      </c>
    </row>
    <row r="1828" spans="1:21"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97"/>
        <v>101</v>
      </c>
      <c r="P1828" s="6">
        <f t="shared" si="198"/>
        <v>53.157894736842103</v>
      </c>
      <c r="Q1828" t="str">
        <f t="shared" si="199"/>
        <v>music</v>
      </c>
      <c r="R1828" t="str">
        <f t="shared" si="200"/>
        <v>rock</v>
      </c>
      <c r="S1828" s="11">
        <f t="shared" si="201"/>
        <v>41657</v>
      </c>
      <c r="T1828" s="11">
        <f t="shared" si="202"/>
        <v>41687.715474537035</v>
      </c>
      <c r="U1828">
        <f t="shared" si="203"/>
        <v>2014</v>
      </c>
    </row>
    <row r="1829" spans="1:21"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97"/>
        <v>100.66250000000001</v>
      </c>
      <c r="P1829" s="6">
        <f t="shared" si="198"/>
        <v>83.885416666666671</v>
      </c>
      <c r="Q1829" t="str">
        <f t="shared" si="199"/>
        <v>music</v>
      </c>
      <c r="R1829" t="str">
        <f t="shared" si="200"/>
        <v>rock</v>
      </c>
      <c r="S1829" s="11">
        <f t="shared" si="201"/>
        <v>40555</v>
      </c>
      <c r="T1829" s="11">
        <f t="shared" si="202"/>
        <v>40605.117604166662</v>
      </c>
      <c r="U1829">
        <f t="shared" si="203"/>
        <v>2011</v>
      </c>
    </row>
    <row r="1830" spans="1:21"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97"/>
        <v>100.16000000000001</v>
      </c>
      <c r="P1830" s="6">
        <f t="shared" si="198"/>
        <v>417.33333333333331</v>
      </c>
      <c r="Q1830" t="str">
        <f t="shared" si="199"/>
        <v>music</v>
      </c>
      <c r="R1830" t="str">
        <f t="shared" si="200"/>
        <v>rock</v>
      </c>
      <c r="S1830" s="11">
        <f t="shared" si="201"/>
        <v>41736</v>
      </c>
      <c r="T1830" s="11">
        <f t="shared" si="202"/>
        <v>41768.708333333328</v>
      </c>
      <c r="U1830">
        <f t="shared" si="203"/>
        <v>2014</v>
      </c>
    </row>
    <row r="1831" spans="1:21"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97"/>
        <v>166.68333333333334</v>
      </c>
      <c r="P1831" s="6">
        <f t="shared" si="198"/>
        <v>75.765151515151516</v>
      </c>
      <c r="Q1831" t="str">
        <f t="shared" si="199"/>
        <v>music</v>
      </c>
      <c r="R1831" t="str">
        <f t="shared" si="200"/>
        <v>rock</v>
      </c>
      <c r="S1831" s="11">
        <f t="shared" si="201"/>
        <v>40515</v>
      </c>
      <c r="T1831" s="11">
        <f t="shared" si="202"/>
        <v>40564.708333333328</v>
      </c>
      <c r="U1831">
        <f t="shared" si="203"/>
        <v>2010</v>
      </c>
    </row>
    <row r="1832" spans="1:21"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97"/>
        <v>101.53333333333335</v>
      </c>
      <c r="P1832" s="6">
        <f t="shared" si="198"/>
        <v>67.389380530973455</v>
      </c>
      <c r="Q1832" t="str">
        <f t="shared" si="199"/>
        <v>music</v>
      </c>
      <c r="R1832" t="str">
        <f t="shared" si="200"/>
        <v>rock</v>
      </c>
      <c r="S1832" s="11">
        <f t="shared" si="201"/>
        <v>41664</v>
      </c>
      <c r="T1832" s="11">
        <f t="shared" si="202"/>
        <v>41694.475775462961</v>
      </c>
      <c r="U1832">
        <f t="shared" si="203"/>
        <v>2014</v>
      </c>
    </row>
    <row r="1833" spans="1:21"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97"/>
        <v>103</v>
      </c>
      <c r="P1833" s="6">
        <f t="shared" si="198"/>
        <v>73.571428571428569</v>
      </c>
      <c r="Q1833" t="str">
        <f t="shared" si="199"/>
        <v>music</v>
      </c>
      <c r="R1833" t="str">
        <f t="shared" si="200"/>
        <v>rock</v>
      </c>
      <c r="S1833" s="11">
        <f t="shared" si="201"/>
        <v>41026</v>
      </c>
      <c r="T1833" s="11">
        <f t="shared" si="202"/>
        <v>41041.787766203699</v>
      </c>
      <c r="U1833">
        <f t="shared" si="203"/>
        <v>2012</v>
      </c>
    </row>
    <row r="1834" spans="1:21"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97"/>
        <v>142.85714285714286</v>
      </c>
      <c r="P1834" s="6">
        <f t="shared" si="198"/>
        <v>25</v>
      </c>
      <c r="Q1834" t="str">
        <f t="shared" si="199"/>
        <v>music</v>
      </c>
      <c r="R1834" t="str">
        <f t="shared" si="200"/>
        <v>rock</v>
      </c>
      <c r="S1834" s="11">
        <f t="shared" si="201"/>
        <v>40576</v>
      </c>
      <c r="T1834" s="11">
        <f t="shared" si="202"/>
        <v>40606.331331018519</v>
      </c>
      <c r="U1834">
        <f t="shared" si="203"/>
        <v>2011</v>
      </c>
    </row>
    <row r="1835" spans="1:21"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97"/>
        <v>262.5</v>
      </c>
      <c r="P1835" s="6">
        <f t="shared" si="198"/>
        <v>42</v>
      </c>
      <c r="Q1835" t="str">
        <f t="shared" si="199"/>
        <v>music</v>
      </c>
      <c r="R1835" t="str">
        <f t="shared" si="200"/>
        <v>rock</v>
      </c>
      <c r="S1835" s="11">
        <f t="shared" si="201"/>
        <v>41302</v>
      </c>
      <c r="T1835" s="11">
        <f t="shared" si="202"/>
        <v>41335.124305555553</v>
      </c>
      <c r="U1835">
        <f t="shared" si="203"/>
        <v>2013</v>
      </c>
    </row>
    <row r="1836" spans="1:21"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97"/>
        <v>118.05000000000001</v>
      </c>
      <c r="P1836" s="6">
        <f t="shared" si="198"/>
        <v>131.16666666666666</v>
      </c>
      <c r="Q1836" t="str">
        <f t="shared" si="199"/>
        <v>music</v>
      </c>
      <c r="R1836" t="str">
        <f t="shared" si="200"/>
        <v>rock</v>
      </c>
      <c r="S1836" s="11">
        <f t="shared" si="201"/>
        <v>41988</v>
      </c>
      <c r="T1836" s="11">
        <f t="shared" si="202"/>
        <v>42028.755729166667</v>
      </c>
      <c r="U1836">
        <f t="shared" si="203"/>
        <v>2014</v>
      </c>
    </row>
    <row r="1837" spans="1:21"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97"/>
        <v>104</v>
      </c>
      <c r="P1837" s="6">
        <f t="shared" si="198"/>
        <v>47.272727272727273</v>
      </c>
      <c r="Q1837" t="str">
        <f t="shared" si="199"/>
        <v>music</v>
      </c>
      <c r="R1837" t="str">
        <f t="shared" si="200"/>
        <v>rock</v>
      </c>
      <c r="S1837" s="11">
        <f t="shared" si="201"/>
        <v>42430</v>
      </c>
      <c r="T1837" s="11">
        <f t="shared" si="202"/>
        <v>42460.452210648145</v>
      </c>
      <c r="U1837">
        <f t="shared" si="203"/>
        <v>2016</v>
      </c>
    </row>
    <row r="1838" spans="1:21"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97"/>
        <v>200.34</v>
      </c>
      <c r="P1838" s="6">
        <f t="shared" si="198"/>
        <v>182.12727272727273</v>
      </c>
      <c r="Q1838" t="str">
        <f t="shared" si="199"/>
        <v>music</v>
      </c>
      <c r="R1838" t="str">
        <f t="shared" si="200"/>
        <v>rock</v>
      </c>
      <c r="S1838" s="11">
        <f t="shared" si="201"/>
        <v>41305</v>
      </c>
      <c r="T1838" s="11">
        <f t="shared" si="202"/>
        <v>41322.601030092592</v>
      </c>
      <c r="U1838">
        <f t="shared" si="203"/>
        <v>2013</v>
      </c>
    </row>
    <row r="1839" spans="1:21"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97"/>
        <v>306.83333333333331</v>
      </c>
      <c r="P1839" s="6">
        <f t="shared" si="198"/>
        <v>61.366666666666667</v>
      </c>
      <c r="Q1839" t="str">
        <f t="shared" si="199"/>
        <v>music</v>
      </c>
      <c r="R1839" t="str">
        <f t="shared" si="200"/>
        <v>rock</v>
      </c>
      <c r="S1839" s="11">
        <f t="shared" si="201"/>
        <v>40925</v>
      </c>
      <c r="T1839" s="11">
        <f t="shared" si="202"/>
        <v>40985.797858796293</v>
      </c>
      <c r="U1839">
        <f t="shared" si="203"/>
        <v>2012</v>
      </c>
    </row>
    <row r="1840" spans="1:21"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97"/>
        <v>100.149</v>
      </c>
      <c r="P1840" s="6">
        <f t="shared" si="198"/>
        <v>35.767499999999998</v>
      </c>
      <c r="Q1840" t="str">
        <f t="shared" si="199"/>
        <v>music</v>
      </c>
      <c r="R1840" t="str">
        <f t="shared" si="200"/>
        <v>rock</v>
      </c>
      <c r="S1840" s="11">
        <f t="shared" si="201"/>
        <v>40788</v>
      </c>
      <c r="T1840" s="11">
        <f t="shared" si="202"/>
        <v>40816.916666666664</v>
      </c>
      <c r="U1840">
        <f t="shared" si="203"/>
        <v>2011</v>
      </c>
    </row>
    <row r="1841" spans="1:21"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97"/>
        <v>205.29999999999998</v>
      </c>
      <c r="P1841" s="6">
        <f t="shared" si="198"/>
        <v>45.62222222222222</v>
      </c>
      <c r="Q1841" t="str">
        <f t="shared" si="199"/>
        <v>music</v>
      </c>
      <c r="R1841" t="str">
        <f t="shared" si="200"/>
        <v>rock</v>
      </c>
      <c r="S1841" s="11">
        <f t="shared" si="201"/>
        <v>42614</v>
      </c>
      <c r="T1841" s="11">
        <f t="shared" si="202"/>
        <v>42644.513680555552</v>
      </c>
      <c r="U1841">
        <f t="shared" si="203"/>
        <v>2016</v>
      </c>
    </row>
    <row r="1842" spans="1:21"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97"/>
        <v>108.88888888888889</v>
      </c>
      <c r="P1842" s="6">
        <f t="shared" si="198"/>
        <v>75.384615384615387</v>
      </c>
      <c r="Q1842" t="str">
        <f t="shared" si="199"/>
        <v>music</v>
      </c>
      <c r="R1842" t="str">
        <f t="shared" si="200"/>
        <v>rock</v>
      </c>
      <c r="S1842" s="11">
        <f t="shared" si="201"/>
        <v>41381</v>
      </c>
      <c r="T1842" s="11">
        <f t="shared" si="202"/>
        <v>41400.999305555553</v>
      </c>
      <c r="U1842">
        <f t="shared" si="203"/>
        <v>2013</v>
      </c>
    </row>
    <row r="1843" spans="1:21"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97"/>
        <v>101.75</v>
      </c>
      <c r="P1843" s="6">
        <f t="shared" si="198"/>
        <v>50.875</v>
      </c>
      <c r="Q1843" t="str">
        <f t="shared" si="199"/>
        <v>music</v>
      </c>
      <c r="R1843" t="str">
        <f t="shared" si="200"/>
        <v>rock</v>
      </c>
      <c r="S1843" s="11">
        <f t="shared" si="201"/>
        <v>41745</v>
      </c>
      <c r="T1843" s="11">
        <f t="shared" si="202"/>
        <v>41778.999305555553</v>
      </c>
      <c r="U1843">
        <f t="shared" si="203"/>
        <v>2014</v>
      </c>
    </row>
    <row r="1844" spans="1:21"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97"/>
        <v>125.25</v>
      </c>
      <c r="P1844" s="6">
        <f t="shared" si="198"/>
        <v>119.28571428571429</v>
      </c>
      <c r="Q1844" t="str">
        <f t="shared" si="199"/>
        <v>music</v>
      </c>
      <c r="R1844" t="str">
        <f t="shared" si="200"/>
        <v>rock</v>
      </c>
      <c r="S1844" s="11">
        <f t="shared" si="201"/>
        <v>42031</v>
      </c>
      <c r="T1844" s="11">
        <f t="shared" si="202"/>
        <v>42065.040972222218</v>
      </c>
      <c r="U1844">
        <f t="shared" si="203"/>
        <v>2015</v>
      </c>
    </row>
    <row r="1845" spans="1:21"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97"/>
        <v>124.0061</v>
      </c>
      <c r="P1845" s="6">
        <f t="shared" si="198"/>
        <v>92.541865671641801</v>
      </c>
      <c r="Q1845" t="str">
        <f t="shared" si="199"/>
        <v>music</v>
      </c>
      <c r="R1845" t="str">
        <f t="shared" si="200"/>
        <v>rock</v>
      </c>
      <c r="S1845" s="11">
        <f t="shared" si="201"/>
        <v>40564</v>
      </c>
      <c r="T1845" s="11">
        <f t="shared" si="202"/>
        <v>40594.786504629628</v>
      </c>
      <c r="U1845">
        <f t="shared" si="203"/>
        <v>2011</v>
      </c>
    </row>
    <row r="1846" spans="1:21"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97"/>
        <v>101.4</v>
      </c>
      <c r="P1846" s="6">
        <f t="shared" si="198"/>
        <v>76.05</v>
      </c>
      <c r="Q1846" t="str">
        <f t="shared" si="199"/>
        <v>music</v>
      </c>
      <c r="R1846" t="str">
        <f t="shared" si="200"/>
        <v>rock</v>
      </c>
      <c r="S1846" s="11">
        <f t="shared" si="201"/>
        <v>40666</v>
      </c>
      <c r="T1846" s="11">
        <f t="shared" si="202"/>
        <v>40704.916666666664</v>
      </c>
      <c r="U1846">
        <f t="shared" si="203"/>
        <v>2011</v>
      </c>
    </row>
    <row r="1847" spans="1:21"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97"/>
        <v>100</v>
      </c>
      <c r="P1847" s="6">
        <f t="shared" si="198"/>
        <v>52.631578947368418</v>
      </c>
      <c r="Q1847" t="str">
        <f t="shared" si="199"/>
        <v>music</v>
      </c>
      <c r="R1847" t="str">
        <f t="shared" si="200"/>
        <v>rock</v>
      </c>
      <c r="S1847" s="11">
        <f t="shared" si="201"/>
        <v>42523</v>
      </c>
      <c r="T1847" s="11">
        <f t="shared" si="202"/>
        <v>42537.996527777774</v>
      </c>
      <c r="U1847">
        <f t="shared" si="203"/>
        <v>2016</v>
      </c>
    </row>
    <row r="1848" spans="1:21"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97"/>
        <v>137.92666666666668</v>
      </c>
      <c r="P1848" s="6">
        <f t="shared" si="198"/>
        <v>98.990430622009569</v>
      </c>
      <c r="Q1848" t="str">
        <f t="shared" si="199"/>
        <v>music</v>
      </c>
      <c r="R1848" t="str">
        <f t="shared" si="200"/>
        <v>rock</v>
      </c>
      <c r="S1848" s="11">
        <f t="shared" si="201"/>
        <v>41228</v>
      </c>
      <c r="T1848" s="11">
        <f t="shared" si="202"/>
        <v>41258.441863425927</v>
      </c>
      <c r="U1848">
        <f t="shared" si="203"/>
        <v>2012</v>
      </c>
    </row>
    <row r="1849" spans="1:21"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97"/>
        <v>120.88000000000001</v>
      </c>
      <c r="P1849" s="6">
        <f t="shared" si="198"/>
        <v>79.526315789473685</v>
      </c>
      <c r="Q1849" t="str">
        <f t="shared" si="199"/>
        <v>music</v>
      </c>
      <c r="R1849" t="str">
        <f t="shared" si="200"/>
        <v>rock</v>
      </c>
      <c r="S1849" s="11">
        <f t="shared" si="201"/>
        <v>42094</v>
      </c>
      <c r="T1849" s="11">
        <f t="shared" si="202"/>
        <v>42115.028148148143</v>
      </c>
      <c r="U1849">
        <f t="shared" si="203"/>
        <v>2015</v>
      </c>
    </row>
    <row r="1850" spans="1:21"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97"/>
        <v>107.36666666666667</v>
      </c>
      <c r="P1850" s="6">
        <f t="shared" si="198"/>
        <v>134.20833333333334</v>
      </c>
      <c r="Q1850" t="str">
        <f t="shared" si="199"/>
        <v>music</v>
      </c>
      <c r="R1850" t="str">
        <f t="shared" si="200"/>
        <v>rock</v>
      </c>
      <c r="S1850" s="11">
        <f t="shared" si="201"/>
        <v>40691</v>
      </c>
      <c r="T1850" s="11">
        <f t="shared" si="202"/>
        <v>40755.082638888889</v>
      </c>
      <c r="U1850">
        <f t="shared" si="203"/>
        <v>2011</v>
      </c>
    </row>
    <row r="1851" spans="1:21"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97"/>
        <v>100.33333333333334</v>
      </c>
      <c r="P1851" s="6">
        <f t="shared" si="198"/>
        <v>37.625</v>
      </c>
      <c r="Q1851" t="str">
        <f t="shared" si="199"/>
        <v>music</v>
      </c>
      <c r="R1851" t="str">
        <f t="shared" si="200"/>
        <v>rock</v>
      </c>
      <c r="S1851" s="11">
        <f t="shared" si="201"/>
        <v>41169</v>
      </c>
      <c r="T1851" s="11">
        <f t="shared" si="202"/>
        <v>41199.637256944443</v>
      </c>
      <c r="U1851">
        <f t="shared" si="203"/>
        <v>2012</v>
      </c>
    </row>
    <row r="1852" spans="1:21"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97"/>
        <v>101.52222222222223</v>
      </c>
      <c r="P1852" s="6">
        <f t="shared" si="198"/>
        <v>51.044692737430168</v>
      </c>
      <c r="Q1852" t="str">
        <f t="shared" si="199"/>
        <v>music</v>
      </c>
      <c r="R1852" t="str">
        <f t="shared" si="200"/>
        <v>rock</v>
      </c>
      <c r="S1852" s="11">
        <f t="shared" si="201"/>
        <v>41800</v>
      </c>
      <c r="T1852" s="11">
        <f t="shared" si="202"/>
        <v>41830.751157407409</v>
      </c>
      <c r="U1852">
        <f t="shared" si="203"/>
        <v>2014</v>
      </c>
    </row>
    <row r="1853" spans="1:21"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97"/>
        <v>100.07692307692308</v>
      </c>
      <c r="P1853" s="6">
        <f t="shared" si="198"/>
        <v>50.03846153846154</v>
      </c>
      <c r="Q1853" t="str">
        <f t="shared" si="199"/>
        <v>music</v>
      </c>
      <c r="R1853" t="str">
        <f t="shared" si="200"/>
        <v>rock</v>
      </c>
      <c r="S1853" s="11">
        <f t="shared" si="201"/>
        <v>41827</v>
      </c>
      <c r="T1853" s="11">
        <f t="shared" si="202"/>
        <v>41847.833333333328</v>
      </c>
      <c r="U1853">
        <f t="shared" si="203"/>
        <v>2014</v>
      </c>
    </row>
    <row r="1854" spans="1:21"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97"/>
        <v>116.96666666666667</v>
      </c>
      <c r="P1854" s="6">
        <f t="shared" si="198"/>
        <v>133.93129770992365</v>
      </c>
      <c r="Q1854" t="str">
        <f t="shared" si="199"/>
        <v>music</v>
      </c>
      <c r="R1854" t="str">
        <f t="shared" si="200"/>
        <v>rock</v>
      </c>
      <c r="S1854" s="11">
        <f t="shared" si="201"/>
        <v>42081</v>
      </c>
      <c r="T1854" s="11">
        <f t="shared" si="202"/>
        <v>42118.791666666664</v>
      </c>
      <c r="U1854">
        <f t="shared" si="203"/>
        <v>2015</v>
      </c>
    </row>
    <row r="1855" spans="1:21"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97"/>
        <v>101.875</v>
      </c>
      <c r="P1855" s="6">
        <f t="shared" si="198"/>
        <v>58.214285714285715</v>
      </c>
      <c r="Q1855" t="str">
        <f t="shared" si="199"/>
        <v>music</v>
      </c>
      <c r="R1855" t="str">
        <f t="shared" si="200"/>
        <v>rock</v>
      </c>
      <c r="S1855" s="11">
        <f t="shared" si="201"/>
        <v>41176</v>
      </c>
      <c r="T1855" s="11">
        <f t="shared" si="202"/>
        <v>41226.893715277773</v>
      </c>
      <c r="U1855">
        <f t="shared" si="203"/>
        <v>2012</v>
      </c>
    </row>
    <row r="1856" spans="1:21"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97"/>
        <v>102.12366666666665</v>
      </c>
      <c r="P1856" s="6">
        <f t="shared" si="198"/>
        <v>88.037643678160919</v>
      </c>
      <c r="Q1856" t="str">
        <f t="shared" si="199"/>
        <v>music</v>
      </c>
      <c r="R1856" t="str">
        <f t="shared" si="200"/>
        <v>rock</v>
      </c>
      <c r="S1856" s="11">
        <f t="shared" si="201"/>
        <v>41387</v>
      </c>
      <c r="T1856" s="11">
        <f t="shared" si="202"/>
        <v>41417.812928240739</v>
      </c>
      <c r="U1856">
        <f t="shared" si="203"/>
        <v>2013</v>
      </c>
    </row>
    <row r="1857" spans="1:21"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97"/>
        <v>154.05897142857143</v>
      </c>
      <c r="P1857" s="6">
        <f t="shared" si="198"/>
        <v>70.576753926701571</v>
      </c>
      <c r="Q1857" t="str">
        <f t="shared" si="199"/>
        <v>music</v>
      </c>
      <c r="R1857" t="str">
        <f t="shared" si="200"/>
        <v>rock</v>
      </c>
      <c r="S1857" s="11">
        <f t="shared" si="201"/>
        <v>41600</v>
      </c>
      <c r="T1857" s="11">
        <f t="shared" si="202"/>
        <v>41645.330324074072</v>
      </c>
      <c r="U1857">
        <f t="shared" si="203"/>
        <v>2013</v>
      </c>
    </row>
    <row r="1858" spans="1:21"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97"/>
        <v>101.25</v>
      </c>
      <c r="P1858" s="6">
        <f t="shared" si="198"/>
        <v>53.289473684210527</v>
      </c>
      <c r="Q1858" t="str">
        <f t="shared" si="199"/>
        <v>music</v>
      </c>
      <c r="R1858" t="str">
        <f t="shared" si="200"/>
        <v>rock</v>
      </c>
      <c r="S1858" s="11">
        <f t="shared" si="201"/>
        <v>41817</v>
      </c>
      <c r="T1858" s="11">
        <f t="shared" si="202"/>
        <v>41838.64666666666</v>
      </c>
      <c r="U1858">
        <f t="shared" si="203"/>
        <v>2014</v>
      </c>
    </row>
    <row r="1859" spans="1:21"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204">E1859/D1859*100</f>
        <v>100</v>
      </c>
      <c r="P1859" s="6">
        <f t="shared" ref="P1859:P1922" si="205">IF(E1859=0,0,E1859/L1859)</f>
        <v>136.36363636363637</v>
      </c>
      <c r="Q1859" t="str">
        <f t="shared" ref="Q1859:Q1922" si="206">LEFT(N1859,LEN(N1859)-(LEN(N1859)-SEARCH("/",N1859))-1)</f>
        <v>music</v>
      </c>
      <c r="R1859" t="str">
        <f t="shared" ref="R1859:R1922" si="207">RIGHT(N1859,(LEN(N1859)-SEARCH("/",N1859)))</f>
        <v>rock</v>
      </c>
      <c r="S1859" s="11">
        <f t="shared" ref="S1859:S1922" si="208">VALUE(TEXT(CONCATENATE(YEAR(((J1859/60)/60/24)+DATE(1970,1,1)+(-5/24)),"/",MONTH(((J1859/60)/60/24)+DATE(1970,1,1)+(-5/24)),"/",DAY(((J1859/60)/60/24)+DATE(1970,1,1)+(-5/24))),"YYYY/MM/DD"))</f>
        <v>41864</v>
      </c>
      <c r="T1859" s="11">
        <f t="shared" ref="T1859:T1922" si="209">((I1859/60)/60/24)+DATE(1970,1,1)+(-5/24)</f>
        <v>41894.560335648144</v>
      </c>
      <c r="U1859">
        <f t="shared" ref="U1859:U1922" si="210">YEAR(((J1859/60)/60/24)+DATE(1970,1,1)+(-5/24))</f>
        <v>2014</v>
      </c>
    </row>
    <row r="1860" spans="1:21"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204"/>
        <v>108.74800874800874</v>
      </c>
      <c r="P1860" s="6">
        <f t="shared" si="205"/>
        <v>40.547315436241611</v>
      </c>
      <c r="Q1860" t="str">
        <f t="shared" si="206"/>
        <v>music</v>
      </c>
      <c r="R1860" t="str">
        <f t="shared" si="207"/>
        <v>rock</v>
      </c>
      <c r="S1860" s="11">
        <f t="shared" si="208"/>
        <v>40832</v>
      </c>
      <c r="T1860" s="11">
        <f t="shared" si="209"/>
        <v>40893.033807870372</v>
      </c>
      <c r="U1860">
        <f t="shared" si="210"/>
        <v>2011</v>
      </c>
    </row>
    <row r="1861" spans="1:21"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204"/>
        <v>131.83333333333334</v>
      </c>
      <c r="P1861" s="6">
        <f t="shared" si="205"/>
        <v>70.625</v>
      </c>
      <c r="Q1861" t="str">
        <f t="shared" si="206"/>
        <v>music</v>
      </c>
      <c r="R1861" t="str">
        <f t="shared" si="207"/>
        <v>rock</v>
      </c>
      <c r="S1861" s="11">
        <f t="shared" si="208"/>
        <v>40778</v>
      </c>
      <c r="T1861" s="11">
        <f t="shared" si="209"/>
        <v>40808.561678240738</v>
      </c>
      <c r="U1861">
        <f t="shared" si="210"/>
        <v>2011</v>
      </c>
    </row>
    <row r="1862" spans="1:21"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204"/>
        <v>133.46666666666667</v>
      </c>
      <c r="P1862" s="6">
        <f t="shared" si="205"/>
        <v>52.684210526315788</v>
      </c>
      <c r="Q1862" t="str">
        <f t="shared" si="206"/>
        <v>music</v>
      </c>
      <c r="R1862" t="str">
        <f t="shared" si="207"/>
        <v>rock</v>
      </c>
      <c r="S1862" s="11">
        <f t="shared" si="208"/>
        <v>41655</v>
      </c>
      <c r="T1862" s="11">
        <f t="shared" si="209"/>
        <v>41676.500972222217</v>
      </c>
      <c r="U1862">
        <f t="shared" si="210"/>
        <v>2014</v>
      </c>
    </row>
    <row r="1863" spans="1:21"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204"/>
        <v>0</v>
      </c>
      <c r="P1863" s="6">
        <f t="shared" si="205"/>
        <v>0</v>
      </c>
      <c r="Q1863" t="str">
        <f t="shared" si="206"/>
        <v>games</v>
      </c>
      <c r="R1863" t="str">
        <f t="shared" si="207"/>
        <v>mobile games</v>
      </c>
      <c r="S1863" s="11">
        <f t="shared" si="208"/>
        <v>42000</v>
      </c>
      <c r="T1863" s="11">
        <f t="shared" si="209"/>
        <v>42030.091909722221</v>
      </c>
      <c r="U1863">
        <f t="shared" si="210"/>
        <v>2014</v>
      </c>
    </row>
    <row r="1864" spans="1:21"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204"/>
        <v>8.0833333333333321</v>
      </c>
      <c r="P1864" s="6">
        <f t="shared" si="205"/>
        <v>90.9375</v>
      </c>
      <c r="Q1864" t="str">
        <f t="shared" si="206"/>
        <v>games</v>
      </c>
      <c r="R1864" t="str">
        <f t="shared" si="207"/>
        <v>mobile games</v>
      </c>
      <c r="S1864" s="11">
        <f t="shared" si="208"/>
        <v>42755</v>
      </c>
      <c r="T1864" s="11">
        <f t="shared" si="209"/>
        <v>42802.104166666664</v>
      </c>
      <c r="U1864">
        <f t="shared" si="210"/>
        <v>2017</v>
      </c>
    </row>
    <row r="1865" spans="1:21"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204"/>
        <v>0.4</v>
      </c>
      <c r="P1865" s="6">
        <f t="shared" si="205"/>
        <v>5</v>
      </c>
      <c r="Q1865" t="str">
        <f t="shared" si="206"/>
        <v>games</v>
      </c>
      <c r="R1865" t="str">
        <f t="shared" si="207"/>
        <v>mobile games</v>
      </c>
      <c r="S1865" s="11">
        <f t="shared" si="208"/>
        <v>41772</v>
      </c>
      <c r="T1865" s="11">
        <f t="shared" si="209"/>
        <v>41802.588946759257</v>
      </c>
      <c r="U1865">
        <f t="shared" si="210"/>
        <v>2014</v>
      </c>
    </row>
    <row r="1866" spans="1:21"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204"/>
        <v>42.892307692307689</v>
      </c>
      <c r="P1866" s="6">
        <f t="shared" si="205"/>
        <v>58.083333333333336</v>
      </c>
      <c r="Q1866" t="str">
        <f t="shared" si="206"/>
        <v>games</v>
      </c>
      <c r="R1866" t="str">
        <f t="shared" si="207"/>
        <v>mobile games</v>
      </c>
      <c r="S1866" s="11">
        <f t="shared" si="208"/>
        <v>41733</v>
      </c>
      <c r="T1866" s="11">
        <f t="shared" si="209"/>
        <v>41763.508101851847</v>
      </c>
      <c r="U1866">
        <f t="shared" si="210"/>
        <v>2014</v>
      </c>
    </row>
    <row r="1867" spans="1:21"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204"/>
        <v>3.6363636363636364E-3</v>
      </c>
      <c r="P1867" s="6">
        <f t="shared" si="205"/>
        <v>2</v>
      </c>
      <c r="Q1867" t="str">
        <f t="shared" si="206"/>
        <v>games</v>
      </c>
      <c r="R1867" t="str">
        <f t="shared" si="207"/>
        <v>mobile games</v>
      </c>
      <c r="S1867" s="11">
        <f t="shared" si="208"/>
        <v>42645</v>
      </c>
      <c r="T1867" s="11">
        <f t="shared" si="209"/>
        <v>42680.200775462967</v>
      </c>
      <c r="U1867">
        <f t="shared" si="210"/>
        <v>2016</v>
      </c>
    </row>
    <row r="1868" spans="1:21"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204"/>
        <v>0.5</v>
      </c>
      <c r="P1868" s="6">
        <f t="shared" si="205"/>
        <v>62.5</v>
      </c>
      <c r="Q1868" t="str">
        <f t="shared" si="206"/>
        <v>games</v>
      </c>
      <c r="R1868" t="str">
        <f t="shared" si="207"/>
        <v>mobile games</v>
      </c>
      <c r="S1868" s="11">
        <f t="shared" si="208"/>
        <v>42742</v>
      </c>
      <c r="T1868" s="11">
        <f t="shared" si="209"/>
        <v>42794.958333333336</v>
      </c>
      <c r="U1868">
        <f t="shared" si="210"/>
        <v>2017</v>
      </c>
    </row>
    <row r="1869" spans="1:21"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204"/>
        <v>0.05</v>
      </c>
      <c r="P1869" s="6">
        <f t="shared" si="205"/>
        <v>10</v>
      </c>
      <c r="Q1869" t="str">
        <f t="shared" si="206"/>
        <v>games</v>
      </c>
      <c r="R1869" t="str">
        <f t="shared" si="207"/>
        <v>mobile games</v>
      </c>
      <c r="S1869" s="11">
        <f t="shared" si="208"/>
        <v>42649</v>
      </c>
      <c r="T1869" s="11">
        <f t="shared" si="209"/>
        <v>42679.716574074067</v>
      </c>
      <c r="U1869">
        <f t="shared" si="210"/>
        <v>2016</v>
      </c>
    </row>
    <row r="1870" spans="1:21"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204"/>
        <v>4.8680000000000003</v>
      </c>
      <c r="P1870" s="6">
        <f t="shared" si="205"/>
        <v>71.588235294117652</v>
      </c>
      <c r="Q1870" t="str">
        <f t="shared" si="206"/>
        <v>games</v>
      </c>
      <c r="R1870" t="str">
        <f t="shared" si="207"/>
        <v>mobile games</v>
      </c>
      <c r="S1870" s="11">
        <f t="shared" si="208"/>
        <v>42328</v>
      </c>
      <c r="T1870" s="11">
        <f t="shared" si="209"/>
        <v>42353.124305555553</v>
      </c>
      <c r="U1870">
        <f t="shared" si="210"/>
        <v>2015</v>
      </c>
    </row>
    <row r="1871" spans="1:21"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204"/>
        <v>0</v>
      </c>
      <c r="P1871" s="6">
        <f t="shared" si="205"/>
        <v>0</v>
      </c>
      <c r="Q1871" t="str">
        <f t="shared" si="206"/>
        <v>games</v>
      </c>
      <c r="R1871" t="str">
        <f t="shared" si="207"/>
        <v>mobile games</v>
      </c>
      <c r="S1871" s="11">
        <f t="shared" si="208"/>
        <v>42708</v>
      </c>
      <c r="T1871" s="11">
        <f t="shared" si="209"/>
        <v>42738.794548611106</v>
      </c>
      <c r="U1871">
        <f t="shared" si="210"/>
        <v>2016</v>
      </c>
    </row>
    <row r="1872" spans="1:21"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204"/>
        <v>10.314285714285715</v>
      </c>
      <c r="P1872" s="6">
        <f t="shared" si="205"/>
        <v>32.81818181818182</v>
      </c>
      <c r="Q1872" t="str">
        <f t="shared" si="206"/>
        <v>games</v>
      </c>
      <c r="R1872" t="str">
        <f t="shared" si="207"/>
        <v>mobile games</v>
      </c>
      <c r="S1872" s="11">
        <f t="shared" si="208"/>
        <v>42371</v>
      </c>
      <c r="T1872" s="11">
        <f t="shared" si="209"/>
        <v>42399.970138888886</v>
      </c>
      <c r="U1872">
        <f t="shared" si="210"/>
        <v>2016</v>
      </c>
    </row>
    <row r="1873" spans="1:21"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204"/>
        <v>71.784615384615378</v>
      </c>
      <c r="P1873" s="6">
        <f t="shared" si="205"/>
        <v>49.11578947368421</v>
      </c>
      <c r="Q1873" t="str">
        <f t="shared" si="206"/>
        <v>games</v>
      </c>
      <c r="R1873" t="str">
        <f t="shared" si="207"/>
        <v>mobile games</v>
      </c>
      <c r="S1873" s="11">
        <f t="shared" si="208"/>
        <v>41923</v>
      </c>
      <c r="T1873" s="11">
        <f t="shared" si="209"/>
        <v>41963.616909722223</v>
      </c>
      <c r="U1873">
        <f t="shared" si="210"/>
        <v>2014</v>
      </c>
    </row>
    <row r="1874" spans="1:21"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204"/>
        <v>1.06</v>
      </c>
      <c r="P1874" s="6">
        <f t="shared" si="205"/>
        <v>16.307692307692307</v>
      </c>
      <c r="Q1874" t="str">
        <f t="shared" si="206"/>
        <v>games</v>
      </c>
      <c r="R1874" t="str">
        <f t="shared" si="207"/>
        <v>mobile games</v>
      </c>
      <c r="S1874" s="11">
        <f t="shared" si="208"/>
        <v>42154</v>
      </c>
      <c r="T1874" s="11">
        <f t="shared" si="209"/>
        <v>42184.921319444438</v>
      </c>
      <c r="U1874">
        <f t="shared" si="210"/>
        <v>2015</v>
      </c>
    </row>
    <row r="1875" spans="1:21"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204"/>
        <v>0.44999999999999996</v>
      </c>
      <c r="P1875" s="6">
        <f t="shared" si="205"/>
        <v>18</v>
      </c>
      <c r="Q1875" t="str">
        <f t="shared" si="206"/>
        <v>games</v>
      </c>
      <c r="R1875" t="str">
        <f t="shared" si="207"/>
        <v>mobile games</v>
      </c>
      <c r="S1875" s="11">
        <f t="shared" si="208"/>
        <v>42164</v>
      </c>
      <c r="T1875" s="11">
        <f t="shared" si="209"/>
        <v>42193.489583333336</v>
      </c>
      <c r="U1875">
        <f t="shared" si="210"/>
        <v>2015</v>
      </c>
    </row>
    <row r="1876" spans="1:21"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204"/>
        <v>1.6250000000000001E-2</v>
      </c>
      <c r="P1876" s="6">
        <f t="shared" si="205"/>
        <v>13</v>
      </c>
      <c r="Q1876" t="str">
        <f t="shared" si="206"/>
        <v>games</v>
      </c>
      <c r="R1876" t="str">
        <f t="shared" si="207"/>
        <v>mobile games</v>
      </c>
      <c r="S1876" s="11">
        <f t="shared" si="208"/>
        <v>42529</v>
      </c>
      <c r="T1876" s="11">
        <f t="shared" si="209"/>
        <v>42549.760798611103</v>
      </c>
      <c r="U1876">
        <f t="shared" si="210"/>
        <v>2016</v>
      </c>
    </row>
    <row r="1877" spans="1:21"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204"/>
        <v>0.51</v>
      </c>
      <c r="P1877" s="6">
        <f t="shared" si="205"/>
        <v>17</v>
      </c>
      <c r="Q1877" t="str">
        <f t="shared" si="206"/>
        <v>games</v>
      </c>
      <c r="R1877" t="str">
        <f t="shared" si="207"/>
        <v>mobile games</v>
      </c>
      <c r="S1877" s="11">
        <f t="shared" si="208"/>
        <v>42528</v>
      </c>
      <c r="T1877" s="11">
        <f t="shared" si="209"/>
        <v>42588.691064814811</v>
      </c>
      <c r="U1877">
        <f t="shared" si="210"/>
        <v>2016</v>
      </c>
    </row>
    <row r="1878" spans="1:21"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204"/>
        <v>0</v>
      </c>
      <c r="P1878" s="6">
        <f t="shared" si="205"/>
        <v>0</v>
      </c>
      <c r="Q1878" t="str">
        <f t="shared" si="206"/>
        <v>games</v>
      </c>
      <c r="R1878" t="str">
        <f t="shared" si="207"/>
        <v>mobile games</v>
      </c>
      <c r="S1878" s="11">
        <f t="shared" si="208"/>
        <v>41776</v>
      </c>
      <c r="T1878" s="11">
        <f t="shared" si="209"/>
        <v>41806.076446759253</v>
      </c>
      <c r="U1878">
        <f t="shared" si="210"/>
        <v>2014</v>
      </c>
    </row>
    <row r="1879" spans="1:21"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204"/>
        <v>0</v>
      </c>
      <c r="P1879" s="6">
        <f t="shared" si="205"/>
        <v>0</v>
      </c>
      <c r="Q1879" t="str">
        <f t="shared" si="206"/>
        <v>games</v>
      </c>
      <c r="R1879" t="str">
        <f t="shared" si="207"/>
        <v>mobile games</v>
      </c>
      <c r="S1879" s="11">
        <f t="shared" si="208"/>
        <v>42034</v>
      </c>
      <c r="T1879" s="11">
        <f t="shared" si="209"/>
        <v>42063.820891203701</v>
      </c>
      <c r="U1879">
        <f t="shared" si="210"/>
        <v>2015</v>
      </c>
    </row>
    <row r="1880" spans="1:21"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204"/>
        <v>0</v>
      </c>
      <c r="P1880" s="6">
        <f t="shared" si="205"/>
        <v>0</v>
      </c>
      <c r="Q1880" t="str">
        <f t="shared" si="206"/>
        <v>games</v>
      </c>
      <c r="R1880" t="str">
        <f t="shared" si="207"/>
        <v>mobile games</v>
      </c>
      <c r="S1880" s="11">
        <f t="shared" si="208"/>
        <v>41772</v>
      </c>
      <c r="T1880" s="11">
        <f t="shared" si="209"/>
        <v>41802.800405092588</v>
      </c>
      <c r="U1880">
        <f t="shared" si="210"/>
        <v>2014</v>
      </c>
    </row>
    <row r="1881" spans="1:21"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204"/>
        <v>0.12</v>
      </c>
      <c r="P1881" s="6">
        <f t="shared" si="205"/>
        <v>3</v>
      </c>
      <c r="Q1881" t="str">
        <f t="shared" si="206"/>
        <v>games</v>
      </c>
      <c r="R1881" t="str">
        <f t="shared" si="207"/>
        <v>mobile games</v>
      </c>
      <c r="S1881" s="11">
        <f t="shared" si="208"/>
        <v>42413</v>
      </c>
      <c r="T1881" s="11">
        <f t="shared" si="209"/>
        <v>42443.399641203701</v>
      </c>
      <c r="U1881">
        <f t="shared" si="210"/>
        <v>2016</v>
      </c>
    </row>
    <row r="1882" spans="1:21"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204"/>
        <v>20.080000000000002</v>
      </c>
      <c r="P1882" s="6">
        <f t="shared" si="205"/>
        <v>41.833333333333336</v>
      </c>
      <c r="Q1882" t="str">
        <f t="shared" si="206"/>
        <v>games</v>
      </c>
      <c r="R1882" t="str">
        <f t="shared" si="207"/>
        <v>mobile games</v>
      </c>
      <c r="S1882" s="11">
        <f t="shared" si="208"/>
        <v>42430</v>
      </c>
      <c r="T1882" s="11">
        <f t="shared" si="209"/>
        <v>42459.31689814815</v>
      </c>
      <c r="U1882">
        <f t="shared" si="210"/>
        <v>2016</v>
      </c>
    </row>
    <row r="1883" spans="1:21"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204"/>
        <v>172.68449999999999</v>
      </c>
      <c r="P1883" s="6">
        <f t="shared" si="205"/>
        <v>49.338428571428572</v>
      </c>
      <c r="Q1883" t="str">
        <f t="shared" si="206"/>
        <v>music</v>
      </c>
      <c r="R1883" t="str">
        <f t="shared" si="207"/>
        <v>indie rock</v>
      </c>
      <c r="S1883" s="11">
        <f t="shared" si="208"/>
        <v>42042</v>
      </c>
      <c r="T1883" s="11">
        <f t="shared" si="209"/>
        <v>42072.902650462966</v>
      </c>
      <c r="U1883">
        <f t="shared" si="210"/>
        <v>2015</v>
      </c>
    </row>
    <row r="1884" spans="1:21"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204"/>
        <v>100.8955223880597</v>
      </c>
      <c r="P1884" s="6">
        <f t="shared" si="205"/>
        <v>41.728395061728392</v>
      </c>
      <c r="Q1884" t="str">
        <f t="shared" si="206"/>
        <v>music</v>
      </c>
      <c r="R1884" t="str">
        <f t="shared" si="207"/>
        <v>indie rock</v>
      </c>
      <c r="S1884" s="11">
        <f t="shared" si="208"/>
        <v>41067</v>
      </c>
      <c r="T1884" s="11">
        <f t="shared" si="209"/>
        <v>41100.783333333333</v>
      </c>
      <c r="U1884">
        <f t="shared" si="210"/>
        <v>2012</v>
      </c>
    </row>
    <row r="1885" spans="1:21"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204"/>
        <v>104.8048048048048</v>
      </c>
      <c r="P1885" s="6">
        <f t="shared" si="205"/>
        <v>32.71875</v>
      </c>
      <c r="Q1885" t="str">
        <f t="shared" si="206"/>
        <v>music</v>
      </c>
      <c r="R1885" t="str">
        <f t="shared" si="207"/>
        <v>indie rock</v>
      </c>
      <c r="S1885" s="11">
        <f t="shared" si="208"/>
        <v>40977</v>
      </c>
      <c r="T1885" s="11">
        <f t="shared" si="209"/>
        <v>41007.698009259257</v>
      </c>
      <c r="U1885">
        <f t="shared" si="210"/>
        <v>2012</v>
      </c>
    </row>
    <row r="1886" spans="1:21"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204"/>
        <v>135.1</v>
      </c>
      <c r="P1886" s="6">
        <f t="shared" si="205"/>
        <v>51.96153846153846</v>
      </c>
      <c r="Q1886" t="str">
        <f t="shared" si="206"/>
        <v>music</v>
      </c>
      <c r="R1886" t="str">
        <f t="shared" si="207"/>
        <v>indie rock</v>
      </c>
      <c r="S1886" s="11">
        <f t="shared" si="208"/>
        <v>41204</v>
      </c>
      <c r="T1886" s="11">
        <f t="shared" si="209"/>
        <v>41240.291666666664</v>
      </c>
      <c r="U1886">
        <f t="shared" si="210"/>
        <v>2012</v>
      </c>
    </row>
    <row r="1887" spans="1:21"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204"/>
        <v>116.32786885245903</v>
      </c>
      <c r="P1887" s="6">
        <f t="shared" si="205"/>
        <v>50.685714285714283</v>
      </c>
      <c r="Q1887" t="str">
        <f t="shared" si="206"/>
        <v>music</v>
      </c>
      <c r="R1887" t="str">
        <f t="shared" si="207"/>
        <v>indie rock</v>
      </c>
      <c r="S1887" s="11">
        <f t="shared" si="208"/>
        <v>41098</v>
      </c>
      <c r="T1887" s="11">
        <f t="shared" si="209"/>
        <v>41131.708333333328</v>
      </c>
      <c r="U1887">
        <f t="shared" si="210"/>
        <v>2012</v>
      </c>
    </row>
    <row r="1888" spans="1:21"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204"/>
        <v>102.08333333333333</v>
      </c>
      <c r="P1888" s="6">
        <f t="shared" si="205"/>
        <v>42.241379310344826</v>
      </c>
      <c r="Q1888" t="str">
        <f t="shared" si="206"/>
        <v>music</v>
      </c>
      <c r="R1888" t="str">
        <f t="shared" si="207"/>
        <v>indie rock</v>
      </c>
      <c r="S1888" s="11">
        <f t="shared" si="208"/>
        <v>41925</v>
      </c>
      <c r="T1888" s="11">
        <f t="shared" si="209"/>
        <v>41955.740023148144</v>
      </c>
      <c r="U1888">
        <f t="shared" si="210"/>
        <v>2014</v>
      </c>
    </row>
    <row r="1889" spans="1:21"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204"/>
        <v>111.16666666666666</v>
      </c>
      <c r="P1889" s="6">
        <f t="shared" si="205"/>
        <v>416.875</v>
      </c>
      <c r="Q1889" t="str">
        <f t="shared" si="206"/>
        <v>music</v>
      </c>
      <c r="R1889" t="str">
        <f t="shared" si="207"/>
        <v>indie rock</v>
      </c>
      <c r="S1889" s="11">
        <f t="shared" si="208"/>
        <v>42323</v>
      </c>
      <c r="T1889" s="11">
        <f t="shared" si="209"/>
        <v>42341.687499999993</v>
      </c>
      <c r="U1889">
        <f t="shared" si="210"/>
        <v>2015</v>
      </c>
    </row>
    <row r="1890" spans="1:21"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204"/>
        <v>166.08</v>
      </c>
      <c r="P1890" s="6">
        <f t="shared" si="205"/>
        <v>46.651685393258425</v>
      </c>
      <c r="Q1890" t="str">
        <f t="shared" si="206"/>
        <v>music</v>
      </c>
      <c r="R1890" t="str">
        <f t="shared" si="207"/>
        <v>indie rock</v>
      </c>
      <c r="S1890" s="11">
        <f t="shared" si="208"/>
        <v>40299</v>
      </c>
      <c r="T1890" s="11">
        <f t="shared" si="209"/>
        <v>40329.999305555553</v>
      </c>
      <c r="U1890">
        <f t="shared" si="210"/>
        <v>2010</v>
      </c>
    </row>
    <row r="1891" spans="1:21"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204"/>
        <v>106.60000000000001</v>
      </c>
      <c r="P1891" s="6">
        <f t="shared" si="205"/>
        <v>48.454545454545453</v>
      </c>
      <c r="Q1891" t="str">
        <f t="shared" si="206"/>
        <v>music</v>
      </c>
      <c r="R1891" t="str">
        <f t="shared" si="207"/>
        <v>indie rock</v>
      </c>
      <c r="S1891" s="11">
        <f t="shared" si="208"/>
        <v>41299</v>
      </c>
      <c r="T1891" s="11">
        <f t="shared" si="209"/>
        <v>41344.543356481481</v>
      </c>
      <c r="U1891">
        <f t="shared" si="210"/>
        <v>2013</v>
      </c>
    </row>
    <row r="1892" spans="1:21"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204"/>
        <v>144.58441666666667</v>
      </c>
      <c r="P1892" s="6">
        <f t="shared" si="205"/>
        <v>70.5289837398374</v>
      </c>
      <c r="Q1892" t="str">
        <f t="shared" si="206"/>
        <v>music</v>
      </c>
      <c r="R1892" t="str">
        <f t="shared" si="207"/>
        <v>indie rock</v>
      </c>
      <c r="S1892" s="11">
        <f t="shared" si="208"/>
        <v>41228</v>
      </c>
      <c r="T1892" s="11">
        <f t="shared" si="209"/>
        <v>41258.577870370369</v>
      </c>
      <c r="U1892">
        <f t="shared" si="210"/>
        <v>2012</v>
      </c>
    </row>
    <row r="1893" spans="1:21"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204"/>
        <v>105.55000000000001</v>
      </c>
      <c r="P1893" s="6">
        <f t="shared" si="205"/>
        <v>87.958333333333329</v>
      </c>
      <c r="Q1893" t="str">
        <f t="shared" si="206"/>
        <v>music</v>
      </c>
      <c r="R1893" t="str">
        <f t="shared" si="207"/>
        <v>indie rock</v>
      </c>
      <c r="S1893" s="11">
        <f t="shared" si="208"/>
        <v>40335</v>
      </c>
      <c r="T1893" s="11">
        <f t="shared" si="209"/>
        <v>40381.041666666664</v>
      </c>
      <c r="U1893">
        <f t="shared" si="210"/>
        <v>2010</v>
      </c>
    </row>
    <row r="1894" spans="1:21"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204"/>
        <v>136.60000000000002</v>
      </c>
      <c r="P1894" s="6">
        <f t="shared" si="205"/>
        <v>26.26923076923077</v>
      </c>
      <c r="Q1894" t="str">
        <f t="shared" si="206"/>
        <v>music</v>
      </c>
      <c r="R1894" t="str">
        <f t="shared" si="207"/>
        <v>indie rock</v>
      </c>
      <c r="S1894" s="11">
        <f t="shared" si="208"/>
        <v>40671</v>
      </c>
      <c r="T1894" s="11">
        <f t="shared" si="209"/>
        <v>40701.429178240738</v>
      </c>
      <c r="U1894">
        <f t="shared" si="210"/>
        <v>2011</v>
      </c>
    </row>
    <row r="1895" spans="1:21"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204"/>
        <v>104</v>
      </c>
      <c r="P1895" s="6">
        <f t="shared" si="205"/>
        <v>57.777777777777779</v>
      </c>
      <c r="Q1895" t="str">
        <f t="shared" si="206"/>
        <v>music</v>
      </c>
      <c r="R1895" t="str">
        <f t="shared" si="207"/>
        <v>indie rock</v>
      </c>
      <c r="S1895" s="11">
        <f t="shared" si="208"/>
        <v>40632</v>
      </c>
      <c r="T1895" s="11">
        <f t="shared" si="209"/>
        <v>40648.957638888889</v>
      </c>
      <c r="U1895">
        <f t="shared" si="210"/>
        <v>2011</v>
      </c>
    </row>
    <row r="1896" spans="1:21"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204"/>
        <v>114.5</v>
      </c>
      <c r="P1896" s="6">
        <f t="shared" si="205"/>
        <v>57.25</v>
      </c>
      <c r="Q1896" t="str">
        <f t="shared" si="206"/>
        <v>music</v>
      </c>
      <c r="R1896" t="str">
        <f t="shared" si="207"/>
        <v>indie rock</v>
      </c>
      <c r="S1896" s="11">
        <f t="shared" si="208"/>
        <v>40920</v>
      </c>
      <c r="T1896" s="11">
        <f t="shared" si="209"/>
        <v>40951.696562500001</v>
      </c>
      <c r="U1896">
        <f t="shared" si="210"/>
        <v>2012</v>
      </c>
    </row>
    <row r="1897" spans="1:21"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204"/>
        <v>101.71957671957672</v>
      </c>
      <c r="P1897" s="6">
        <f t="shared" si="205"/>
        <v>196.34042553191489</v>
      </c>
      <c r="Q1897" t="str">
        <f t="shared" si="206"/>
        <v>music</v>
      </c>
      <c r="R1897" t="str">
        <f t="shared" si="207"/>
        <v>indie rock</v>
      </c>
      <c r="S1897" s="11">
        <f t="shared" si="208"/>
        <v>42267</v>
      </c>
      <c r="T1897" s="11">
        <f t="shared" si="209"/>
        <v>42297.538449074076</v>
      </c>
      <c r="U1897">
        <f t="shared" si="210"/>
        <v>2015</v>
      </c>
    </row>
    <row r="1898" spans="1:21"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204"/>
        <v>123.94678492239468</v>
      </c>
      <c r="P1898" s="6">
        <f t="shared" si="205"/>
        <v>43</v>
      </c>
      <c r="Q1898" t="str">
        <f t="shared" si="206"/>
        <v>music</v>
      </c>
      <c r="R1898" t="str">
        <f t="shared" si="207"/>
        <v>indie rock</v>
      </c>
      <c r="S1898" s="11">
        <f t="shared" si="208"/>
        <v>40981</v>
      </c>
      <c r="T1898" s="11">
        <f t="shared" si="209"/>
        <v>41011.501909722218</v>
      </c>
      <c r="U1898">
        <f t="shared" si="210"/>
        <v>2012</v>
      </c>
    </row>
    <row r="1899" spans="1:21"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204"/>
        <v>102.45669291338582</v>
      </c>
      <c r="P1899" s="6">
        <f t="shared" si="205"/>
        <v>35.551912568306008</v>
      </c>
      <c r="Q1899" t="str">
        <f t="shared" si="206"/>
        <v>music</v>
      </c>
      <c r="R1899" t="str">
        <f t="shared" si="207"/>
        <v>indie rock</v>
      </c>
      <c r="S1899" s="11">
        <f t="shared" si="208"/>
        <v>41680</v>
      </c>
      <c r="T1899" s="11">
        <f t="shared" si="209"/>
        <v>41702.666666666664</v>
      </c>
      <c r="U1899">
        <f t="shared" si="210"/>
        <v>2014</v>
      </c>
    </row>
    <row r="1900" spans="1:21"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204"/>
        <v>144.5</v>
      </c>
      <c r="P1900" s="6">
        <f t="shared" si="205"/>
        <v>68.80952380952381</v>
      </c>
      <c r="Q1900" t="str">
        <f t="shared" si="206"/>
        <v>music</v>
      </c>
      <c r="R1900" t="str">
        <f t="shared" si="207"/>
        <v>indie rock</v>
      </c>
      <c r="S1900" s="11">
        <f t="shared" si="208"/>
        <v>42365</v>
      </c>
      <c r="T1900" s="11">
        <f t="shared" si="209"/>
        <v>42401.541666666664</v>
      </c>
      <c r="U1900">
        <f t="shared" si="210"/>
        <v>2015</v>
      </c>
    </row>
    <row r="1901" spans="1:21"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204"/>
        <v>133.33333333333331</v>
      </c>
      <c r="P1901" s="6">
        <f t="shared" si="205"/>
        <v>28.571428571428573</v>
      </c>
      <c r="Q1901" t="str">
        <f t="shared" si="206"/>
        <v>music</v>
      </c>
      <c r="R1901" t="str">
        <f t="shared" si="207"/>
        <v>indie rock</v>
      </c>
      <c r="S1901" s="11">
        <f t="shared" si="208"/>
        <v>42058</v>
      </c>
      <c r="T1901" s="11">
        <f t="shared" si="209"/>
        <v>42088.691736111105</v>
      </c>
      <c r="U1901">
        <f t="shared" si="210"/>
        <v>2015</v>
      </c>
    </row>
    <row r="1902" spans="1:21"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204"/>
        <v>109.3644</v>
      </c>
      <c r="P1902" s="6">
        <f t="shared" si="205"/>
        <v>50.631666666666668</v>
      </c>
      <c r="Q1902" t="str">
        <f t="shared" si="206"/>
        <v>music</v>
      </c>
      <c r="R1902" t="str">
        <f t="shared" si="207"/>
        <v>indie rock</v>
      </c>
      <c r="S1902" s="11">
        <f t="shared" si="208"/>
        <v>41160</v>
      </c>
      <c r="T1902" s="11">
        <f t="shared" si="209"/>
        <v>41188.207638888889</v>
      </c>
      <c r="U1902">
        <f t="shared" si="210"/>
        <v>2012</v>
      </c>
    </row>
    <row r="1903" spans="1:21"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204"/>
        <v>2.6969696969696968</v>
      </c>
      <c r="P1903" s="6">
        <f t="shared" si="205"/>
        <v>106.8</v>
      </c>
      <c r="Q1903" t="str">
        <f t="shared" si="206"/>
        <v>technology</v>
      </c>
      <c r="R1903" t="str">
        <f t="shared" si="207"/>
        <v>gadgets</v>
      </c>
      <c r="S1903" s="11">
        <f t="shared" si="208"/>
        <v>42116</v>
      </c>
      <c r="T1903" s="11">
        <f t="shared" si="209"/>
        <v>42146.333333333336</v>
      </c>
      <c r="U1903">
        <f t="shared" si="210"/>
        <v>2015</v>
      </c>
    </row>
    <row r="1904" spans="1:21"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204"/>
        <v>1.2</v>
      </c>
      <c r="P1904" s="6">
        <f t="shared" si="205"/>
        <v>4</v>
      </c>
      <c r="Q1904" t="str">
        <f t="shared" si="206"/>
        <v>technology</v>
      </c>
      <c r="R1904" t="str">
        <f t="shared" si="207"/>
        <v>gadgets</v>
      </c>
      <c r="S1904" s="11">
        <f t="shared" si="208"/>
        <v>42037</v>
      </c>
      <c r="T1904" s="11">
        <f t="shared" si="209"/>
        <v>42067.581562499996</v>
      </c>
      <c r="U1904">
        <f t="shared" si="210"/>
        <v>2015</v>
      </c>
    </row>
    <row r="1905" spans="1:21"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204"/>
        <v>46.6</v>
      </c>
      <c r="P1905" s="6">
        <f t="shared" si="205"/>
        <v>34.097560975609753</v>
      </c>
      <c r="Q1905" t="str">
        <f t="shared" si="206"/>
        <v>technology</v>
      </c>
      <c r="R1905" t="str">
        <f t="shared" si="207"/>
        <v>gadgets</v>
      </c>
      <c r="S1905" s="11">
        <f t="shared" si="208"/>
        <v>42702</v>
      </c>
      <c r="T1905" s="11">
        <f t="shared" si="209"/>
        <v>42762.562395833331</v>
      </c>
      <c r="U1905">
        <f t="shared" si="210"/>
        <v>2016</v>
      </c>
    </row>
    <row r="1906" spans="1:21"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204"/>
        <v>0.1</v>
      </c>
      <c r="P1906" s="6">
        <f t="shared" si="205"/>
        <v>25</v>
      </c>
      <c r="Q1906" t="str">
        <f t="shared" si="206"/>
        <v>technology</v>
      </c>
      <c r="R1906" t="str">
        <f t="shared" si="207"/>
        <v>gadgets</v>
      </c>
      <c r="S1906" s="11">
        <f t="shared" si="208"/>
        <v>42326</v>
      </c>
      <c r="T1906" s="11">
        <f t="shared" si="209"/>
        <v>42371.477094907408</v>
      </c>
      <c r="U1906">
        <f t="shared" si="210"/>
        <v>2015</v>
      </c>
    </row>
    <row r="1907" spans="1:21"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204"/>
        <v>0.16800000000000001</v>
      </c>
      <c r="P1907" s="6">
        <f t="shared" si="205"/>
        <v>10.5</v>
      </c>
      <c r="Q1907" t="str">
        <f t="shared" si="206"/>
        <v>technology</v>
      </c>
      <c r="R1907" t="str">
        <f t="shared" si="207"/>
        <v>gadgets</v>
      </c>
      <c r="S1907" s="11">
        <f t="shared" si="208"/>
        <v>41859</v>
      </c>
      <c r="T1907" s="11">
        <f t="shared" si="209"/>
        <v>41889.717523148145</v>
      </c>
      <c r="U1907">
        <f t="shared" si="210"/>
        <v>2014</v>
      </c>
    </row>
    <row r="1908" spans="1:21"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204"/>
        <v>42.76</v>
      </c>
      <c r="P1908" s="6">
        <f t="shared" si="205"/>
        <v>215.95959595959596</v>
      </c>
      <c r="Q1908" t="str">
        <f t="shared" si="206"/>
        <v>technology</v>
      </c>
      <c r="R1908" t="str">
        <f t="shared" si="207"/>
        <v>gadgets</v>
      </c>
      <c r="S1908" s="11">
        <f t="shared" si="208"/>
        <v>42514</v>
      </c>
      <c r="T1908" s="11">
        <f t="shared" si="209"/>
        <v>42544.462766203702</v>
      </c>
      <c r="U1908">
        <f t="shared" si="210"/>
        <v>2016</v>
      </c>
    </row>
    <row r="1909" spans="1:21"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204"/>
        <v>0.28333333333333333</v>
      </c>
      <c r="P1909" s="6">
        <f t="shared" si="205"/>
        <v>21.25</v>
      </c>
      <c r="Q1909" t="str">
        <f t="shared" si="206"/>
        <v>technology</v>
      </c>
      <c r="R1909" t="str">
        <f t="shared" si="207"/>
        <v>gadgets</v>
      </c>
      <c r="S1909" s="11">
        <f t="shared" si="208"/>
        <v>41767</v>
      </c>
      <c r="T1909" s="11">
        <f t="shared" si="209"/>
        <v>41782.378761574073</v>
      </c>
      <c r="U1909">
        <f t="shared" si="210"/>
        <v>2014</v>
      </c>
    </row>
    <row r="1910" spans="1:21"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204"/>
        <v>1.7319999999999998</v>
      </c>
      <c r="P1910" s="6">
        <f t="shared" si="205"/>
        <v>108.25</v>
      </c>
      <c r="Q1910" t="str">
        <f t="shared" si="206"/>
        <v>technology</v>
      </c>
      <c r="R1910" t="str">
        <f t="shared" si="207"/>
        <v>gadgets</v>
      </c>
      <c r="S1910" s="11">
        <f t="shared" si="208"/>
        <v>42703</v>
      </c>
      <c r="T1910" s="11">
        <f t="shared" si="209"/>
        <v>42733.709490740737</v>
      </c>
      <c r="U1910">
        <f t="shared" si="210"/>
        <v>2016</v>
      </c>
    </row>
    <row r="1911" spans="1:21"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204"/>
        <v>14.111428571428572</v>
      </c>
      <c r="P1911" s="6">
        <f t="shared" si="205"/>
        <v>129.97368421052633</v>
      </c>
      <c r="Q1911" t="str">
        <f t="shared" si="206"/>
        <v>technology</v>
      </c>
      <c r="R1911" t="str">
        <f t="shared" si="207"/>
        <v>gadgets</v>
      </c>
      <c r="S1911" s="11">
        <f t="shared" si="208"/>
        <v>41905</v>
      </c>
      <c r="T1911" s="11">
        <f t="shared" si="209"/>
        <v>41935.220821759256</v>
      </c>
      <c r="U1911">
        <f t="shared" si="210"/>
        <v>2014</v>
      </c>
    </row>
    <row r="1912" spans="1:21"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204"/>
        <v>39.395294117647055</v>
      </c>
      <c r="P1912" s="6">
        <f t="shared" si="205"/>
        <v>117.49473684210527</v>
      </c>
      <c r="Q1912" t="str">
        <f t="shared" si="206"/>
        <v>technology</v>
      </c>
      <c r="R1912" t="str">
        <f t="shared" si="207"/>
        <v>gadgets</v>
      </c>
      <c r="S1912" s="11">
        <f t="shared" si="208"/>
        <v>42264</v>
      </c>
      <c r="T1912" s="11">
        <f t="shared" si="209"/>
        <v>42308.739583333336</v>
      </c>
      <c r="U1912">
        <f t="shared" si="210"/>
        <v>2015</v>
      </c>
    </row>
    <row r="1913" spans="1:21"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204"/>
        <v>2.3529411764705882E-2</v>
      </c>
      <c r="P1913" s="6">
        <f t="shared" si="205"/>
        <v>10</v>
      </c>
      <c r="Q1913" t="str">
        <f t="shared" si="206"/>
        <v>technology</v>
      </c>
      <c r="R1913" t="str">
        <f t="shared" si="207"/>
        <v>gadgets</v>
      </c>
      <c r="S1913" s="11">
        <f t="shared" si="208"/>
        <v>41829</v>
      </c>
      <c r="T1913" s="11">
        <f t="shared" si="209"/>
        <v>41859.825624999998</v>
      </c>
      <c r="U1913">
        <f t="shared" si="210"/>
        <v>2014</v>
      </c>
    </row>
    <row r="1914" spans="1:21"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204"/>
        <v>59.3</v>
      </c>
      <c r="P1914" s="6">
        <f t="shared" si="205"/>
        <v>70.595238095238102</v>
      </c>
      <c r="Q1914" t="str">
        <f t="shared" si="206"/>
        <v>technology</v>
      </c>
      <c r="R1914" t="str">
        <f t="shared" si="207"/>
        <v>gadgets</v>
      </c>
      <c r="S1914" s="11">
        <f t="shared" si="208"/>
        <v>42129</v>
      </c>
      <c r="T1914" s="11">
        <f t="shared" si="209"/>
        <v>42159.018055555549</v>
      </c>
      <c r="U1914">
        <f t="shared" si="210"/>
        <v>2015</v>
      </c>
    </row>
    <row r="1915" spans="1:21"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204"/>
        <v>1.3270833333333334</v>
      </c>
      <c r="P1915" s="6">
        <f t="shared" si="205"/>
        <v>24.5</v>
      </c>
      <c r="Q1915" t="str">
        <f t="shared" si="206"/>
        <v>technology</v>
      </c>
      <c r="R1915" t="str">
        <f t="shared" si="207"/>
        <v>gadgets</v>
      </c>
      <c r="S1915" s="11">
        <f t="shared" si="208"/>
        <v>41890</v>
      </c>
      <c r="T1915" s="11">
        <f t="shared" si="209"/>
        <v>41920.302986111106</v>
      </c>
      <c r="U1915">
        <f t="shared" si="210"/>
        <v>2014</v>
      </c>
    </row>
    <row r="1916" spans="1:21"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204"/>
        <v>9.0090090090090094</v>
      </c>
      <c r="P1916" s="6">
        <f t="shared" si="205"/>
        <v>30</v>
      </c>
      <c r="Q1916" t="str">
        <f t="shared" si="206"/>
        <v>technology</v>
      </c>
      <c r="R1916" t="str">
        <f t="shared" si="207"/>
        <v>gadgets</v>
      </c>
      <c r="S1916" s="11">
        <f t="shared" si="208"/>
        <v>41928</v>
      </c>
      <c r="T1916" s="11">
        <f t="shared" si="209"/>
        <v>41943.957638888889</v>
      </c>
      <c r="U1916">
        <f t="shared" si="210"/>
        <v>2014</v>
      </c>
    </row>
    <row r="1917" spans="1:21"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204"/>
        <v>1.6</v>
      </c>
      <c r="P1917" s="6">
        <f t="shared" si="205"/>
        <v>2</v>
      </c>
      <c r="Q1917" t="str">
        <f t="shared" si="206"/>
        <v>technology</v>
      </c>
      <c r="R1917" t="str">
        <f t="shared" si="207"/>
        <v>gadgets</v>
      </c>
      <c r="S1917" s="11">
        <f t="shared" si="208"/>
        <v>41863</v>
      </c>
      <c r="T1917" s="11">
        <f t="shared" si="209"/>
        <v>41883.840532407405</v>
      </c>
      <c r="U1917">
        <f t="shared" si="210"/>
        <v>2014</v>
      </c>
    </row>
    <row r="1918" spans="1:21"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204"/>
        <v>0.51</v>
      </c>
      <c r="P1918" s="6">
        <f t="shared" si="205"/>
        <v>17</v>
      </c>
      <c r="Q1918" t="str">
        <f t="shared" si="206"/>
        <v>technology</v>
      </c>
      <c r="R1918" t="str">
        <f t="shared" si="207"/>
        <v>gadgets</v>
      </c>
      <c r="S1918" s="11">
        <f t="shared" si="208"/>
        <v>42656</v>
      </c>
      <c r="T1918" s="11">
        <f t="shared" si="209"/>
        <v>42681.550636574073</v>
      </c>
      <c r="U1918">
        <f t="shared" si="210"/>
        <v>2016</v>
      </c>
    </row>
    <row r="1919" spans="1:21"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204"/>
        <v>52.570512820512818</v>
      </c>
      <c r="P1919" s="6">
        <f t="shared" si="205"/>
        <v>2928.9285714285716</v>
      </c>
      <c r="Q1919" t="str">
        <f t="shared" si="206"/>
        <v>technology</v>
      </c>
      <c r="R1919" t="str">
        <f t="shared" si="207"/>
        <v>gadgets</v>
      </c>
      <c r="S1919" s="11">
        <f t="shared" si="208"/>
        <v>42746</v>
      </c>
      <c r="T1919" s="11">
        <f t="shared" si="209"/>
        <v>42776.06172453703</v>
      </c>
      <c r="U1919">
        <f t="shared" si="210"/>
        <v>2017</v>
      </c>
    </row>
    <row r="1920" spans="1:21"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204"/>
        <v>1.04</v>
      </c>
      <c r="P1920" s="6">
        <f t="shared" si="205"/>
        <v>28.888888888888889</v>
      </c>
      <c r="Q1920" t="str">
        <f t="shared" si="206"/>
        <v>technology</v>
      </c>
      <c r="R1920" t="str">
        <f t="shared" si="207"/>
        <v>gadgets</v>
      </c>
      <c r="S1920" s="11">
        <f t="shared" si="208"/>
        <v>41828</v>
      </c>
      <c r="T1920" s="11">
        <f t="shared" si="209"/>
        <v>41863.581608796296</v>
      </c>
      <c r="U1920">
        <f t="shared" si="210"/>
        <v>2014</v>
      </c>
    </row>
    <row r="1921" spans="1:21"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204"/>
        <v>47.4</v>
      </c>
      <c r="P1921" s="6">
        <f t="shared" si="205"/>
        <v>29.625</v>
      </c>
      <c r="Q1921" t="str">
        <f t="shared" si="206"/>
        <v>technology</v>
      </c>
      <c r="R1921" t="str">
        <f t="shared" si="207"/>
        <v>gadgets</v>
      </c>
      <c r="S1921" s="11">
        <f t="shared" si="208"/>
        <v>42113</v>
      </c>
      <c r="T1921" s="11">
        <f t="shared" si="209"/>
        <v>42143.667233796288</v>
      </c>
      <c r="U1921">
        <f t="shared" si="210"/>
        <v>2015</v>
      </c>
    </row>
    <row r="1922" spans="1:21"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204"/>
        <v>43.03</v>
      </c>
      <c r="P1922" s="6">
        <f t="shared" si="205"/>
        <v>40.980952380952381</v>
      </c>
      <c r="Q1922" t="str">
        <f t="shared" si="206"/>
        <v>technology</v>
      </c>
      <c r="R1922" t="str">
        <f t="shared" si="207"/>
        <v>gadgets</v>
      </c>
      <c r="S1922" s="11">
        <f t="shared" si="208"/>
        <v>42270</v>
      </c>
      <c r="T1922" s="11">
        <f t="shared" si="209"/>
        <v>42298.749999999993</v>
      </c>
      <c r="U1922">
        <f t="shared" si="210"/>
        <v>2015</v>
      </c>
    </row>
    <row r="1923" spans="1:21"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211">E1923/D1923*100</f>
        <v>136.80000000000001</v>
      </c>
      <c r="P1923" s="6">
        <f t="shared" ref="P1923:P1986" si="212">IF(E1923=0,0,E1923/L1923)</f>
        <v>54</v>
      </c>
      <c r="Q1923" t="str">
        <f t="shared" ref="Q1923:Q1986" si="213">LEFT(N1923,LEN(N1923)-(LEN(N1923)-SEARCH("/",N1923))-1)</f>
        <v>music</v>
      </c>
      <c r="R1923" t="str">
        <f t="shared" ref="R1923:R1986" si="214">RIGHT(N1923,(LEN(N1923)-SEARCH("/",N1923)))</f>
        <v>indie rock</v>
      </c>
      <c r="S1923" s="11">
        <f t="shared" ref="S1923:S1986" si="215">VALUE(TEXT(CONCATENATE(YEAR(((J1923/60)/60/24)+DATE(1970,1,1)+(-5/24)),"/",MONTH(((J1923/60)/60/24)+DATE(1970,1,1)+(-5/24)),"/",DAY(((J1923/60)/60/24)+DATE(1970,1,1)+(-5/24))),"YYYY/MM/DD"))</f>
        <v>41074</v>
      </c>
      <c r="T1923" s="11">
        <f t="shared" ref="T1923:T1986" si="216">((I1923/60)/60/24)+DATE(1970,1,1)+(-5/24)</f>
        <v>41104.013229166667</v>
      </c>
      <c r="U1923">
        <f t="shared" ref="U1923:U1986" si="217">YEAR(((J1923/60)/60/24)+DATE(1970,1,1)+(-5/24))</f>
        <v>2012</v>
      </c>
    </row>
    <row r="1924" spans="1:21"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211"/>
        <v>115.55</v>
      </c>
      <c r="P1924" s="6">
        <f t="shared" si="212"/>
        <v>36.109375</v>
      </c>
      <c r="Q1924" t="str">
        <f t="shared" si="213"/>
        <v>music</v>
      </c>
      <c r="R1924" t="str">
        <f t="shared" si="214"/>
        <v>indie rock</v>
      </c>
      <c r="S1924" s="11">
        <f t="shared" si="215"/>
        <v>41590</v>
      </c>
      <c r="T1924" s="11">
        <f t="shared" si="216"/>
        <v>41620.047534722216</v>
      </c>
      <c r="U1924">
        <f t="shared" si="217"/>
        <v>2013</v>
      </c>
    </row>
    <row r="1925" spans="1:21"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211"/>
        <v>240.79999999999998</v>
      </c>
      <c r="P1925" s="6">
        <f t="shared" si="212"/>
        <v>23.153846153846153</v>
      </c>
      <c r="Q1925" t="str">
        <f t="shared" si="213"/>
        <v>music</v>
      </c>
      <c r="R1925" t="str">
        <f t="shared" si="214"/>
        <v>indie rock</v>
      </c>
      <c r="S1925" s="11">
        <f t="shared" si="215"/>
        <v>40772</v>
      </c>
      <c r="T1925" s="11">
        <f t="shared" si="216"/>
        <v>40812.999305555553</v>
      </c>
      <c r="U1925">
        <f t="shared" si="217"/>
        <v>2011</v>
      </c>
    </row>
    <row r="1926" spans="1:21"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211"/>
        <v>114.39999999999999</v>
      </c>
      <c r="P1926" s="6">
        <f t="shared" si="212"/>
        <v>104</v>
      </c>
      <c r="Q1926" t="str">
        <f t="shared" si="213"/>
        <v>music</v>
      </c>
      <c r="R1926" t="str">
        <f t="shared" si="214"/>
        <v>indie rock</v>
      </c>
      <c r="S1926" s="11">
        <f t="shared" si="215"/>
        <v>41626</v>
      </c>
      <c r="T1926" s="11">
        <f t="shared" si="216"/>
        <v>41654.606249999997</v>
      </c>
      <c r="U1926">
        <f t="shared" si="217"/>
        <v>2013</v>
      </c>
    </row>
    <row r="1927" spans="1:21"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211"/>
        <v>110.33333333333333</v>
      </c>
      <c r="P1927" s="6">
        <f t="shared" si="212"/>
        <v>31.826923076923077</v>
      </c>
      <c r="Q1927" t="str">
        <f t="shared" si="213"/>
        <v>music</v>
      </c>
      <c r="R1927" t="str">
        <f t="shared" si="214"/>
        <v>indie rock</v>
      </c>
      <c r="S1927" s="11">
        <f t="shared" si="215"/>
        <v>41535</v>
      </c>
      <c r="T1927" s="11">
        <f t="shared" si="216"/>
        <v>41557.791666666664</v>
      </c>
      <c r="U1927">
        <f t="shared" si="217"/>
        <v>2013</v>
      </c>
    </row>
    <row r="1928" spans="1:21"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211"/>
        <v>195.37933333333334</v>
      </c>
      <c r="P1928" s="6">
        <f t="shared" si="212"/>
        <v>27.3896261682243</v>
      </c>
      <c r="Q1928" t="str">
        <f t="shared" si="213"/>
        <v>music</v>
      </c>
      <c r="R1928" t="str">
        <f t="shared" si="214"/>
        <v>indie rock</v>
      </c>
      <c r="S1928" s="11">
        <f t="shared" si="215"/>
        <v>40456</v>
      </c>
      <c r="T1928" s="11">
        <f t="shared" si="216"/>
        <v>40483.80972222222</v>
      </c>
      <c r="U1928">
        <f t="shared" si="217"/>
        <v>2010</v>
      </c>
    </row>
    <row r="1929" spans="1:21"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211"/>
        <v>103.33333333333334</v>
      </c>
      <c r="P1929" s="6">
        <f t="shared" si="212"/>
        <v>56.363636363636367</v>
      </c>
      <c r="Q1929" t="str">
        <f t="shared" si="213"/>
        <v>music</v>
      </c>
      <c r="R1929" t="str">
        <f t="shared" si="214"/>
        <v>indie rock</v>
      </c>
      <c r="S1929" s="11">
        <f t="shared" si="215"/>
        <v>40960</v>
      </c>
      <c r="T1929" s="11">
        <f t="shared" si="216"/>
        <v>40975.999305555553</v>
      </c>
      <c r="U1929">
        <f t="shared" si="217"/>
        <v>2012</v>
      </c>
    </row>
    <row r="1930" spans="1:21"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211"/>
        <v>103.1372549019608</v>
      </c>
      <c r="P1930" s="6">
        <f t="shared" si="212"/>
        <v>77.352941176470594</v>
      </c>
      <c r="Q1930" t="str">
        <f t="shared" si="213"/>
        <v>music</v>
      </c>
      <c r="R1930" t="str">
        <f t="shared" si="214"/>
        <v>indie rock</v>
      </c>
      <c r="S1930" s="11">
        <f t="shared" si="215"/>
        <v>41371</v>
      </c>
      <c r="T1930" s="11">
        <f t="shared" si="216"/>
        <v>41401.439745370371</v>
      </c>
      <c r="U1930">
        <f t="shared" si="217"/>
        <v>2013</v>
      </c>
    </row>
    <row r="1931" spans="1:21"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211"/>
        <v>100.3125</v>
      </c>
      <c r="P1931" s="6">
        <f t="shared" si="212"/>
        <v>42.8</v>
      </c>
      <c r="Q1931" t="str">
        <f t="shared" si="213"/>
        <v>music</v>
      </c>
      <c r="R1931" t="str">
        <f t="shared" si="214"/>
        <v>indie rock</v>
      </c>
      <c r="S1931" s="11">
        <f t="shared" si="215"/>
        <v>40686</v>
      </c>
      <c r="T1931" s="11">
        <f t="shared" si="216"/>
        <v>40728.813263888886</v>
      </c>
      <c r="U1931">
        <f t="shared" si="217"/>
        <v>2011</v>
      </c>
    </row>
    <row r="1932" spans="1:21"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211"/>
        <v>127</v>
      </c>
      <c r="P1932" s="6">
        <f t="shared" si="212"/>
        <v>48.846153846153847</v>
      </c>
      <c r="Q1932" t="str">
        <f t="shared" si="213"/>
        <v>music</v>
      </c>
      <c r="R1932" t="str">
        <f t="shared" si="214"/>
        <v>indie rock</v>
      </c>
      <c r="S1932" s="11">
        <f t="shared" si="215"/>
        <v>41402</v>
      </c>
      <c r="T1932" s="11">
        <f t="shared" si="216"/>
        <v>41462.350486111107</v>
      </c>
      <c r="U1932">
        <f t="shared" si="217"/>
        <v>2013</v>
      </c>
    </row>
    <row r="1933" spans="1:21"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211"/>
        <v>120.601</v>
      </c>
      <c r="P1933" s="6">
        <f t="shared" si="212"/>
        <v>48.240400000000001</v>
      </c>
      <c r="Q1933" t="str">
        <f t="shared" si="213"/>
        <v>music</v>
      </c>
      <c r="R1933" t="str">
        <f t="shared" si="214"/>
        <v>indie rock</v>
      </c>
      <c r="S1933" s="11">
        <f t="shared" si="215"/>
        <v>41037</v>
      </c>
      <c r="T1933" s="11">
        <f t="shared" si="216"/>
        <v>41050.9375</v>
      </c>
      <c r="U1933">
        <f t="shared" si="217"/>
        <v>2012</v>
      </c>
    </row>
    <row r="1934" spans="1:21"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211"/>
        <v>106.99047619047619</v>
      </c>
      <c r="P1934" s="6">
        <f t="shared" si="212"/>
        <v>70.212500000000006</v>
      </c>
      <c r="Q1934" t="str">
        <f t="shared" si="213"/>
        <v>music</v>
      </c>
      <c r="R1934" t="str">
        <f t="shared" si="214"/>
        <v>indie rock</v>
      </c>
      <c r="S1934" s="11">
        <f t="shared" si="215"/>
        <v>40911</v>
      </c>
      <c r="T1934" s="11">
        <f t="shared" si="216"/>
        <v>40932.601539351846</v>
      </c>
      <c r="U1934">
        <f t="shared" si="217"/>
        <v>2012</v>
      </c>
    </row>
    <row r="1935" spans="1:21"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211"/>
        <v>172.43333333333334</v>
      </c>
      <c r="P1935" s="6">
        <f t="shared" si="212"/>
        <v>94.054545454545448</v>
      </c>
      <c r="Q1935" t="str">
        <f t="shared" si="213"/>
        <v>music</v>
      </c>
      <c r="R1935" t="str">
        <f t="shared" si="214"/>
        <v>indie rock</v>
      </c>
      <c r="S1935" s="11">
        <f t="shared" si="215"/>
        <v>41878</v>
      </c>
      <c r="T1935" s="11">
        <f t="shared" si="216"/>
        <v>41908.922534722216</v>
      </c>
      <c r="U1935">
        <f t="shared" si="217"/>
        <v>2014</v>
      </c>
    </row>
    <row r="1936" spans="1:21"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211"/>
        <v>123.61999999999999</v>
      </c>
      <c r="P1936" s="6">
        <f t="shared" si="212"/>
        <v>80.272727272727266</v>
      </c>
      <c r="Q1936" t="str">
        <f t="shared" si="213"/>
        <v>music</v>
      </c>
      <c r="R1936" t="str">
        <f t="shared" si="214"/>
        <v>indie rock</v>
      </c>
      <c r="S1936" s="11">
        <f t="shared" si="215"/>
        <v>40865</v>
      </c>
      <c r="T1936" s="11">
        <f t="shared" si="216"/>
        <v>40902</v>
      </c>
      <c r="U1936">
        <f t="shared" si="217"/>
        <v>2011</v>
      </c>
    </row>
    <row r="1937" spans="1:21"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211"/>
        <v>108.4</v>
      </c>
      <c r="P1937" s="6">
        <f t="shared" si="212"/>
        <v>54.2</v>
      </c>
      <c r="Q1937" t="str">
        <f t="shared" si="213"/>
        <v>music</v>
      </c>
      <c r="R1937" t="str">
        <f t="shared" si="214"/>
        <v>indie rock</v>
      </c>
      <c r="S1937" s="11">
        <f t="shared" si="215"/>
        <v>41773</v>
      </c>
      <c r="T1937" s="11">
        <f t="shared" si="216"/>
        <v>41810.999305555553</v>
      </c>
      <c r="U1937">
        <f t="shared" si="217"/>
        <v>2014</v>
      </c>
    </row>
    <row r="1938" spans="1:21"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211"/>
        <v>116.52013333333333</v>
      </c>
      <c r="P1938" s="6">
        <f t="shared" si="212"/>
        <v>60.26903448275862</v>
      </c>
      <c r="Q1938" t="str">
        <f t="shared" si="213"/>
        <v>music</v>
      </c>
      <c r="R1938" t="str">
        <f t="shared" si="214"/>
        <v>indie rock</v>
      </c>
      <c r="S1938" s="11">
        <f t="shared" si="215"/>
        <v>40852</v>
      </c>
      <c r="T1938" s="11">
        <f t="shared" si="216"/>
        <v>40883.040972222218</v>
      </c>
      <c r="U1938">
        <f t="shared" si="217"/>
        <v>2011</v>
      </c>
    </row>
    <row r="1939" spans="1:21"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211"/>
        <v>187.245</v>
      </c>
      <c r="P1939" s="6">
        <f t="shared" si="212"/>
        <v>38.740344827586206</v>
      </c>
      <c r="Q1939" t="str">
        <f t="shared" si="213"/>
        <v>music</v>
      </c>
      <c r="R1939" t="str">
        <f t="shared" si="214"/>
        <v>indie rock</v>
      </c>
      <c r="S1939" s="11">
        <f t="shared" si="215"/>
        <v>41058</v>
      </c>
      <c r="T1939" s="11">
        <f t="shared" si="216"/>
        <v>41074.957638888889</v>
      </c>
      <c r="U1939">
        <f t="shared" si="217"/>
        <v>2012</v>
      </c>
    </row>
    <row r="1940" spans="1:21"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211"/>
        <v>115.93333333333334</v>
      </c>
      <c r="P1940" s="6">
        <f t="shared" si="212"/>
        <v>152.54385964912279</v>
      </c>
      <c r="Q1940" t="str">
        <f t="shared" si="213"/>
        <v>music</v>
      </c>
      <c r="R1940" t="str">
        <f t="shared" si="214"/>
        <v>indie rock</v>
      </c>
      <c r="S1940" s="11">
        <f t="shared" si="215"/>
        <v>41426</v>
      </c>
      <c r="T1940" s="11">
        <f t="shared" si="216"/>
        <v>41457</v>
      </c>
      <c r="U1940">
        <f t="shared" si="217"/>
        <v>2013</v>
      </c>
    </row>
    <row r="1941" spans="1:21"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211"/>
        <v>110.7</v>
      </c>
      <c r="P1941" s="6">
        <f t="shared" si="212"/>
        <v>115.3125</v>
      </c>
      <c r="Q1941" t="str">
        <f t="shared" si="213"/>
        <v>music</v>
      </c>
      <c r="R1941" t="str">
        <f t="shared" si="214"/>
        <v>indie rock</v>
      </c>
      <c r="S1941" s="11">
        <f t="shared" si="215"/>
        <v>41313</v>
      </c>
      <c r="T1941" s="11">
        <f t="shared" si="216"/>
        <v>41343.735046296293</v>
      </c>
      <c r="U1941">
        <f t="shared" si="217"/>
        <v>2013</v>
      </c>
    </row>
    <row r="1942" spans="1:21"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211"/>
        <v>170.92307692307693</v>
      </c>
      <c r="P1942" s="6">
        <f t="shared" si="212"/>
        <v>35.838709677419352</v>
      </c>
      <c r="Q1942" t="str">
        <f t="shared" si="213"/>
        <v>music</v>
      </c>
      <c r="R1942" t="str">
        <f t="shared" si="214"/>
        <v>indie rock</v>
      </c>
      <c r="S1942" s="11">
        <f t="shared" si="215"/>
        <v>40670</v>
      </c>
      <c r="T1942" s="11">
        <f t="shared" si="216"/>
        <v>40708.957638888889</v>
      </c>
      <c r="U1942">
        <f t="shared" si="217"/>
        <v>2011</v>
      </c>
    </row>
    <row r="1943" spans="1:21"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211"/>
        <v>126.11835600000001</v>
      </c>
      <c r="P1943" s="6">
        <f t="shared" si="212"/>
        <v>64.570118779438872</v>
      </c>
      <c r="Q1943" t="str">
        <f t="shared" si="213"/>
        <v>technology</v>
      </c>
      <c r="R1943" t="str">
        <f t="shared" si="214"/>
        <v>hardware</v>
      </c>
      <c r="S1943" s="11">
        <f t="shared" si="215"/>
        <v>41744</v>
      </c>
      <c r="T1943" s="11">
        <f t="shared" si="216"/>
        <v>41774.08253472222</v>
      </c>
      <c r="U1943">
        <f t="shared" si="217"/>
        <v>2014</v>
      </c>
    </row>
    <row r="1944" spans="1:21"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211"/>
        <v>138.44033333333334</v>
      </c>
      <c r="P1944" s="6">
        <f t="shared" si="212"/>
        <v>87.436000000000007</v>
      </c>
      <c r="Q1944" t="str">
        <f t="shared" si="213"/>
        <v>technology</v>
      </c>
      <c r="R1944" t="str">
        <f t="shared" si="214"/>
        <v>hardware</v>
      </c>
      <c r="S1944" s="11">
        <f t="shared" si="215"/>
        <v>40638</v>
      </c>
      <c r="T1944" s="11">
        <f t="shared" si="216"/>
        <v>40728.619675925926</v>
      </c>
      <c r="U1944">
        <f t="shared" si="217"/>
        <v>2011</v>
      </c>
    </row>
    <row r="1945" spans="1:21"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211"/>
        <v>1705.2499999999998</v>
      </c>
      <c r="P1945" s="6">
        <f t="shared" si="212"/>
        <v>68.815577078288939</v>
      </c>
      <c r="Q1945" t="str">
        <f t="shared" si="213"/>
        <v>technology</v>
      </c>
      <c r="R1945" t="str">
        <f t="shared" si="214"/>
        <v>hardware</v>
      </c>
      <c r="S1945" s="11">
        <f t="shared" si="215"/>
        <v>42548</v>
      </c>
      <c r="T1945" s="11">
        <f t="shared" si="216"/>
        <v>42593.061527777776</v>
      </c>
      <c r="U1945">
        <f t="shared" si="217"/>
        <v>2016</v>
      </c>
    </row>
    <row r="1946" spans="1:21"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211"/>
        <v>788.05550000000005</v>
      </c>
      <c r="P1946" s="6">
        <f t="shared" si="212"/>
        <v>176.200223588597</v>
      </c>
      <c r="Q1946" t="str">
        <f t="shared" si="213"/>
        <v>technology</v>
      </c>
      <c r="R1946" t="str">
        <f t="shared" si="214"/>
        <v>hardware</v>
      </c>
      <c r="S1946" s="11">
        <f t="shared" si="215"/>
        <v>41730</v>
      </c>
      <c r="T1946" s="11">
        <f t="shared" si="216"/>
        <v>41760.376041666663</v>
      </c>
      <c r="U1946">
        <f t="shared" si="217"/>
        <v>2014</v>
      </c>
    </row>
    <row r="1947" spans="1:21"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211"/>
        <v>348.01799999999997</v>
      </c>
      <c r="P1947" s="6">
        <f t="shared" si="212"/>
        <v>511.79117647058825</v>
      </c>
      <c r="Q1947" t="str">
        <f t="shared" si="213"/>
        <v>technology</v>
      </c>
      <c r="R1947" t="str">
        <f t="shared" si="214"/>
        <v>hardware</v>
      </c>
      <c r="S1947" s="11">
        <f t="shared" si="215"/>
        <v>42157</v>
      </c>
      <c r="T1947" s="11">
        <f t="shared" si="216"/>
        <v>42197.043495370373</v>
      </c>
      <c r="U1947">
        <f t="shared" si="217"/>
        <v>2015</v>
      </c>
    </row>
    <row r="1948" spans="1:21"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211"/>
        <v>149.74666666666667</v>
      </c>
      <c r="P1948" s="6">
        <f t="shared" si="212"/>
        <v>160.44285714285715</v>
      </c>
      <c r="Q1948" t="str">
        <f t="shared" si="213"/>
        <v>technology</v>
      </c>
      <c r="R1948" t="str">
        <f t="shared" si="214"/>
        <v>hardware</v>
      </c>
      <c r="S1948" s="11">
        <f t="shared" si="215"/>
        <v>41688</v>
      </c>
      <c r="T1948" s="11">
        <f t="shared" si="216"/>
        <v>41748.900011574071</v>
      </c>
      <c r="U1948">
        <f t="shared" si="217"/>
        <v>2014</v>
      </c>
    </row>
    <row r="1949" spans="1:21"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211"/>
        <v>100.63375000000001</v>
      </c>
      <c r="P1949" s="6">
        <f t="shared" si="212"/>
        <v>35.003043478260871</v>
      </c>
      <c r="Q1949" t="str">
        <f t="shared" si="213"/>
        <v>technology</v>
      </c>
      <c r="R1949" t="str">
        <f t="shared" si="214"/>
        <v>hardware</v>
      </c>
      <c r="S1949" s="11">
        <f t="shared" si="215"/>
        <v>40102</v>
      </c>
      <c r="T1949" s="11">
        <f t="shared" si="216"/>
        <v>40140.040972222218</v>
      </c>
      <c r="U1949">
        <f t="shared" si="217"/>
        <v>2009</v>
      </c>
    </row>
    <row r="1950" spans="1:21"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211"/>
        <v>800.21100000000001</v>
      </c>
      <c r="P1950" s="6">
        <f t="shared" si="212"/>
        <v>188.50671378091872</v>
      </c>
      <c r="Q1950" t="str">
        <f t="shared" si="213"/>
        <v>technology</v>
      </c>
      <c r="R1950" t="str">
        <f t="shared" si="214"/>
        <v>hardware</v>
      </c>
      <c r="S1950" s="11">
        <f t="shared" si="215"/>
        <v>42473</v>
      </c>
      <c r="T1950" s="11">
        <f t="shared" si="216"/>
        <v>42527.501388888886</v>
      </c>
      <c r="U1950">
        <f t="shared" si="217"/>
        <v>2016</v>
      </c>
    </row>
    <row r="1951" spans="1:21"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211"/>
        <v>106.00260000000002</v>
      </c>
      <c r="P1951" s="6">
        <f t="shared" si="212"/>
        <v>56.204984093319197</v>
      </c>
      <c r="Q1951" t="str">
        <f t="shared" si="213"/>
        <v>technology</v>
      </c>
      <c r="R1951" t="str">
        <f t="shared" si="214"/>
        <v>hardware</v>
      </c>
      <c r="S1951" s="11">
        <f t="shared" si="215"/>
        <v>41800</v>
      </c>
      <c r="T1951" s="11">
        <f t="shared" si="216"/>
        <v>41830.214710648142</v>
      </c>
      <c r="U1951">
        <f t="shared" si="217"/>
        <v>2014</v>
      </c>
    </row>
    <row r="1952" spans="1:21"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211"/>
        <v>200.51866666666669</v>
      </c>
      <c r="P1952" s="6">
        <f t="shared" si="212"/>
        <v>51.3054157782516</v>
      </c>
      <c r="Q1952" t="str">
        <f t="shared" si="213"/>
        <v>technology</v>
      </c>
      <c r="R1952" t="str">
        <f t="shared" si="214"/>
        <v>hardware</v>
      </c>
      <c r="S1952" s="11">
        <f t="shared" si="215"/>
        <v>40623</v>
      </c>
      <c r="T1952" s="11">
        <f t="shared" si="216"/>
        <v>40654.973067129627</v>
      </c>
      <c r="U1952">
        <f t="shared" si="217"/>
        <v>2011</v>
      </c>
    </row>
    <row r="1953" spans="1:21"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211"/>
        <v>212.44399999999999</v>
      </c>
      <c r="P1953" s="6">
        <f t="shared" si="212"/>
        <v>127.36450839328538</v>
      </c>
      <c r="Q1953" t="str">
        <f t="shared" si="213"/>
        <v>technology</v>
      </c>
      <c r="R1953" t="str">
        <f t="shared" si="214"/>
        <v>hardware</v>
      </c>
      <c r="S1953" s="11">
        <f t="shared" si="215"/>
        <v>42651</v>
      </c>
      <c r="T1953" s="11">
        <f t="shared" si="216"/>
        <v>42681.253900462958</v>
      </c>
      <c r="U1953">
        <f t="shared" si="217"/>
        <v>2016</v>
      </c>
    </row>
    <row r="1954" spans="1:21"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211"/>
        <v>198.47237142857145</v>
      </c>
      <c r="P1954" s="6">
        <f t="shared" si="212"/>
        <v>101.85532258064516</v>
      </c>
      <c r="Q1954" t="str">
        <f t="shared" si="213"/>
        <v>technology</v>
      </c>
      <c r="R1954" t="str">
        <f t="shared" si="214"/>
        <v>hardware</v>
      </c>
      <c r="S1954" s="11">
        <f t="shared" si="215"/>
        <v>41526</v>
      </c>
      <c r="T1954" s="11">
        <f t="shared" si="216"/>
        <v>41563.398321759254</v>
      </c>
      <c r="U1954">
        <f t="shared" si="217"/>
        <v>2013</v>
      </c>
    </row>
    <row r="1955" spans="1:21"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211"/>
        <v>225.94666666666666</v>
      </c>
      <c r="P1955" s="6">
        <f t="shared" si="212"/>
        <v>230.55782312925169</v>
      </c>
      <c r="Q1955" t="str">
        <f t="shared" si="213"/>
        <v>technology</v>
      </c>
      <c r="R1955" t="str">
        <f t="shared" si="214"/>
        <v>hardware</v>
      </c>
      <c r="S1955" s="11">
        <f t="shared" si="215"/>
        <v>40940</v>
      </c>
      <c r="T1955" s="11">
        <f t="shared" si="216"/>
        <v>40969.916666666664</v>
      </c>
      <c r="U1955">
        <f t="shared" si="217"/>
        <v>2012</v>
      </c>
    </row>
    <row r="1956" spans="1:21"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211"/>
        <v>698.94800000000009</v>
      </c>
      <c r="P1956" s="6">
        <f t="shared" si="212"/>
        <v>842.10602409638557</v>
      </c>
      <c r="Q1956" t="str">
        <f t="shared" si="213"/>
        <v>technology</v>
      </c>
      <c r="R1956" t="str">
        <f t="shared" si="214"/>
        <v>hardware</v>
      </c>
      <c r="S1956" s="11">
        <f t="shared" si="215"/>
        <v>42394</v>
      </c>
      <c r="T1956" s="11">
        <f t="shared" si="216"/>
        <v>42440.999999999993</v>
      </c>
      <c r="U1956">
        <f t="shared" si="217"/>
        <v>2016</v>
      </c>
    </row>
    <row r="1957" spans="1:21"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211"/>
        <v>398.59528571428569</v>
      </c>
      <c r="P1957" s="6">
        <f t="shared" si="212"/>
        <v>577.27593103448271</v>
      </c>
      <c r="Q1957" t="str">
        <f t="shared" si="213"/>
        <v>technology</v>
      </c>
      <c r="R1957" t="str">
        <f t="shared" si="214"/>
        <v>hardware</v>
      </c>
      <c r="S1957" s="11">
        <f t="shared" si="215"/>
        <v>41020</v>
      </c>
      <c r="T1957" s="11">
        <f t="shared" si="216"/>
        <v>41052.583333333328</v>
      </c>
      <c r="U1957">
        <f t="shared" si="217"/>
        <v>2012</v>
      </c>
    </row>
    <row r="1958" spans="1:21"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211"/>
        <v>294.0333333333333</v>
      </c>
      <c r="P1958" s="6">
        <f t="shared" si="212"/>
        <v>483.34246575342468</v>
      </c>
      <c r="Q1958" t="str">
        <f t="shared" si="213"/>
        <v>technology</v>
      </c>
      <c r="R1958" t="str">
        <f t="shared" si="214"/>
        <v>hardware</v>
      </c>
      <c r="S1958" s="11">
        <f t="shared" si="215"/>
        <v>42067</v>
      </c>
      <c r="T1958" s="11">
        <f t="shared" si="216"/>
        <v>42112.673668981479</v>
      </c>
      <c r="U1958">
        <f t="shared" si="217"/>
        <v>2015</v>
      </c>
    </row>
    <row r="1959" spans="1:21"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211"/>
        <v>167.50470000000001</v>
      </c>
      <c r="P1959" s="6">
        <f t="shared" si="212"/>
        <v>76.138500000000008</v>
      </c>
      <c r="Q1959" t="str">
        <f t="shared" si="213"/>
        <v>technology</v>
      </c>
      <c r="R1959" t="str">
        <f t="shared" si="214"/>
        <v>hardware</v>
      </c>
      <c r="S1959" s="11">
        <f t="shared" si="215"/>
        <v>41178</v>
      </c>
      <c r="T1959" s="11">
        <f t="shared" si="216"/>
        <v>41208.890196759254</v>
      </c>
      <c r="U1959">
        <f t="shared" si="217"/>
        <v>2012</v>
      </c>
    </row>
    <row r="1960" spans="1:21"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211"/>
        <v>1435.5717142857143</v>
      </c>
      <c r="P1960" s="6">
        <f t="shared" si="212"/>
        <v>74.107684365781708</v>
      </c>
      <c r="Q1960" t="str">
        <f t="shared" si="213"/>
        <v>technology</v>
      </c>
      <c r="R1960" t="str">
        <f t="shared" si="214"/>
        <v>hardware</v>
      </c>
      <c r="S1960" s="11">
        <f t="shared" si="215"/>
        <v>41326</v>
      </c>
      <c r="T1960" s="11">
        <f t="shared" si="216"/>
        <v>41356.737974537034</v>
      </c>
      <c r="U1960">
        <f t="shared" si="217"/>
        <v>2013</v>
      </c>
    </row>
    <row r="1961" spans="1:21"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211"/>
        <v>156.73439999999999</v>
      </c>
      <c r="P1961" s="6">
        <f t="shared" si="212"/>
        <v>36.965660377358489</v>
      </c>
      <c r="Q1961" t="str">
        <f t="shared" si="213"/>
        <v>technology</v>
      </c>
      <c r="R1961" t="str">
        <f t="shared" si="214"/>
        <v>hardware</v>
      </c>
      <c r="S1961" s="11">
        <f t="shared" si="215"/>
        <v>41871</v>
      </c>
      <c r="T1961" s="11">
        <f t="shared" si="216"/>
        <v>41912.791666666664</v>
      </c>
      <c r="U1961">
        <f t="shared" si="217"/>
        <v>2014</v>
      </c>
    </row>
    <row r="1962" spans="1:21"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211"/>
        <v>117.90285714285716</v>
      </c>
      <c r="P1962" s="6">
        <f t="shared" si="212"/>
        <v>2500.969696969697</v>
      </c>
      <c r="Q1962" t="str">
        <f t="shared" si="213"/>
        <v>technology</v>
      </c>
      <c r="R1962" t="str">
        <f t="shared" si="214"/>
        <v>hardware</v>
      </c>
      <c r="S1962" s="11">
        <f t="shared" si="215"/>
        <v>41964</v>
      </c>
      <c r="T1962" s="11">
        <f t="shared" si="216"/>
        <v>41994.154409722221</v>
      </c>
      <c r="U1962">
        <f t="shared" si="217"/>
        <v>2014</v>
      </c>
    </row>
    <row r="1963" spans="1:21"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211"/>
        <v>1105.3811999999998</v>
      </c>
      <c r="P1963" s="6">
        <f t="shared" si="212"/>
        <v>67.690214329454989</v>
      </c>
      <c r="Q1963" t="str">
        <f t="shared" si="213"/>
        <v>technology</v>
      </c>
      <c r="R1963" t="str">
        <f t="shared" si="214"/>
        <v>hardware</v>
      </c>
      <c r="S1963" s="11">
        <f t="shared" si="215"/>
        <v>41147</v>
      </c>
      <c r="T1963" s="11">
        <f t="shared" si="216"/>
        <v>41187.957638888889</v>
      </c>
      <c r="U1963">
        <f t="shared" si="217"/>
        <v>2012</v>
      </c>
    </row>
    <row r="1964" spans="1:21"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211"/>
        <v>192.92499999999998</v>
      </c>
      <c r="P1964" s="6">
        <f t="shared" si="212"/>
        <v>63.04738562091503</v>
      </c>
      <c r="Q1964" t="str">
        <f t="shared" si="213"/>
        <v>technology</v>
      </c>
      <c r="R1964" t="str">
        <f t="shared" si="214"/>
        <v>hardware</v>
      </c>
      <c r="S1964" s="11">
        <f t="shared" si="215"/>
        <v>41742</v>
      </c>
      <c r="T1964" s="11">
        <f t="shared" si="216"/>
        <v>41772.572175925925</v>
      </c>
      <c r="U1964">
        <f t="shared" si="217"/>
        <v>2014</v>
      </c>
    </row>
    <row r="1965" spans="1:21"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211"/>
        <v>126.8842105263158</v>
      </c>
      <c r="P1965" s="6">
        <f t="shared" si="212"/>
        <v>117.6</v>
      </c>
      <c r="Q1965" t="str">
        <f t="shared" si="213"/>
        <v>technology</v>
      </c>
      <c r="R1965" t="str">
        <f t="shared" si="214"/>
        <v>hardware</v>
      </c>
      <c r="S1965" s="11">
        <f t="shared" si="215"/>
        <v>41863</v>
      </c>
      <c r="T1965" s="11">
        <f t="shared" si="216"/>
        <v>41898.221458333333</v>
      </c>
      <c r="U1965">
        <f t="shared" si="217"/>
        <v>2014</v>
      </c>
    </row>
    <row r="1966" spans="1:21"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211"/>
        <v>259.57748878923763</v>
      </c>
      <c r="P1966" s="6">
        <f t="shared" si="212"/>
        <v>180.75185011709601</v>
      </c>
      <c r="Q1966" t="str">
        <f t="shared" si="213"/>
        <v>technology</v>
      </c>
      <c r="R1966" t="str">
        <f t="shared" si="214"/>
        <v>hardware</v>
      </c>
      <c r="S1966" s="11">
        <f t="shared" si="215"/>
        <v>42452</v>
      </c>
      <c r="T1966" s="11">
        <f t="shared" si="216"/>
        <v>42482.064490740733</v>
      </c>
      <c r="U1966">
        <f t="shared" si="217"/>
        <v>2016</v>
      </c>
    </row>
    <row r="1967" spans="1:21"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211"/>
        <v>262.27999999999997</v>
      </c>
      <c r="P1967" s="6">
        <f t="shared" si="212"/>
        <v>127.32038834951456</v>
      </c>
      <c r="Q1967" t="str">
        <f t="shared" si="213"/>
        <v>technology</v>
      </c>
      <c r="R1967" t="str">
        <f t="shared" si="214"/>
        <v>hardware</v>
      </c>
      <c r="S1967" s="11">
        <f t="shared" si="215"/>
        <v>40897</v>
      </c>
      <c r="T1967" s="11">
        <f t="shared" si="216"/>
        <v>40919.833333333328</v>
      </c>
      <c r="U1967">
        <f t="shared" si="217"/>
        <v>2011</v>
      </c>
    </row>
    <row r="1968" spans="1:21"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211"/>
        <v>206.74309000000002</v>
      </c>
      <c r="P1968" s="6">
        <f t="shared" si="212"/>
        <v>136.6444745538665</v>
      </c>
      <c r="Q1968" t="str">
        <f t="shared" si="213"/>
        <v>technology</v>
      </c>
      <c r="R1968" t="str">
        <f t="shared" si="214"/>
        <v>hardware</v>
      </c>
      <c r="S1968" s="11">
        <f t="shared" si="215"/>
        <v>41835</v>
      </c>
      <c r="T1968" s="11">
        <f t="shared" si="216"/>
        <v>41865.332152777773</v>
      </c>
      <c r="U1968">
        <f t="shared" si="217"/>
        <v>2014</v>
      </c>
    </row>
    <row r="1969" spans="1:21"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211"/>
        <v>370.13</v>
      </c>
      <c r="P1969" s="6">
        <f t="shared" si="212"/>
        <v>182.78024691358024</v>
      </c>
      <c r="Q1969" t="str">
        <f t="shared" si="213"/>
        <v>technology</v>
      </c>
      <c r="R1969" t="str">
        <f t="shared" si="214"/>
        <v>hardware</v>
      </c>
      <c r="S1969" s="11">
        <f t="shared" si="215"/>
        <v>41730</v>
      </c>
      <c r="T1969" s="11">
        <f t="shared" si="216"/>
        <v>41760.455196759256</v>
      </c>
      <c r="U1969">
        <f t="shared" si="217"/>
        <v>2014</v>
      </c>
    </row>
    <row r="1970" spans="1:21"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211"/>
        <v>284.96600000000001</v>
      </c>
      <c r="P1970" s="6">
        <f t="shared" si="212"/>
        <v>279.37843137254902</v>
      </c>
      <c r="Q1970" t="str">
        <f t="shared" si="213"/>
        <v>technology</v>
      </c>
      <c r="R1970" t="str">
        <f t="shared" si="214"/>
        <v>hardware</v>
      </c>
      <c r="S1970" s="11">
        <f t="shared" si="215"/>
        <v>42676</v>
      </c>
      <c r="T1970" s="11">
        <f t="shared" si="216"/>
        <v>42707.420312499999</v>
      </c>
      <c r="U1970">
        <f t="shared" si="217"/>
        <v>2016</v>
      </c>
    </row>
    <row r="1971" spans="1:21"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211"/>
        <v>579.08000000000004</v>
      </c>
      <c r="P1971" s="6">
        <f t="shared" si="212"/>
        <v>61.375728669846318</v>
      </c>
      <c r="Q1971" t="str">
        <f t="shared" si="213"/>
        <v>technology</v>
      </c>
      <c r="R1971" t="str">
        <f t="shared" si="214"/>
        <v>hardware</v>
      </c>
      <c r="S1971" s="11">
        <f t="shared" si="215"/>
        <v>42557</v>
      </c>
      <c r="T1971" s="11">
        <f t="shared" si="216"/>
        <v>42587.584120370368</v>
      </c>
      <c r="U1971">
        <f t="shared" si="217"/>
        <v>2016</v>
      </c>
    </row>
    <row r="1972" spans="1:21"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211"/>
        <v>1131.8</v>
      </c>
      <c r="P1972" s="6">
        <f t="shared" si="212"/>
        <v>80.727532097004286</v>
      </c>
      <c r="Q1972" t="str">
        <f t="shared" si="213"/>
        <v>technology</v>
      </c>
      <c r="R1972" t="str">
        <f t="shared" si="214"/>
        <v>hardware</v>
      </c>
      <c r="S1972" s="11">
        <f t="shared" si="215"/>
        <v>41323</v>
      </c>
      <c r="T1972" s="11">
        <f t="shared" si="216"/>
        <v>41383.943298611113</v>
      </c>
      <c r="U1972">
        <f t="shared" si="217"/>
        <v>2013</v>
      </c>
    </row>
    <row r="1973" spans="1:21"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211"/>
        <v>263.02771750000005</v>
      </c>
      <c r="P1973" s="6">
        <f t="shared" si="212"/>
        <v>272.35590732591254</v>
      </c>
      <c r="Q1973" t="str">
        <f t="shared" si="213"/>
        <v>technology</v>
      </c>
      <c r="R1973" t="str">
        <f t="shared" si="214"/>
        <v>hardware</v>
      </c>
      <c r="S1973" s="11">
        <f t="shared" si="215"/>
        <v>41561</v>
      </c>
      <c r="T1973" s="11">
        <f t="shared" si="216"/>
        <v>41592.958333333328</v>
      </c>
      <c r="U1973">
        <f t="shared" si="217"/>
        <v>2013</v>
      </c>
    </row>
    <row r="1974" spans="1:21"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211"/>
        <v>674.48</v>
      </c>
      <c r="P1974" s="6">
        <f t="shared" si="212"/>
        <v>70.848739495798313</v>
      </c>
      <c r="Q1974" t="str">
        <f t="shared" si="213"/>
        <v>technology</v>
      </c>
      <c r="R1974" t="str">
        <f t="shared" si="214"/>
        <v>hardware</v>
      </c>
      <c r="S1974" s="11">
        <f t="shared" si="215"/>
        <v>41200</v>
      </c>
      <c r="T1974" s="11">
        <f t="shared" si="216"/>
        <v>41230.845416666663</v>
      </c>
      <c r="U1974">
        <f t="shared" si="217"/>
        <v>2012</v>
      </c>
    </row>
    <row r="1975" spans="1:21"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211"/>
        <v>256.83081313131316</v>
      </c>
      <c r="P1975" s="6">
        <f t="shared" si="212"/>
        <v>247.94003412969283</v>
      </c>
      <c r="Q1975" t="str">
        <f t="shared" si="213"/>
        <v>technology</v>
      </c>
      <c r="R1975" t="str">
        <f t="shared" si="214"/>
        <v>hardware</v>
      </c>
      <c r="S1975" s="11">
        <f t="shared" si="215"/>
        <v>42549</v>
      </c>
      <c r="T1975" s="11">
        <f t="shared" si="216"/>
        <v>42588.083333333336</v>
      </c>
      <c r="U1975">
        <f t="shared" si="217"/>
        <v>2016</v>
      </c>
    </row>
    <row r="1976" spans="1:21"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211"/>
        <v>375.49599999999998</v>
      </c>
      <c r="P1976" s="6">
        <f t="shared" si="212"/>
        <v>186.81393034825871</v>
      </c>
      <c r="Q1976" t="str">
        <f t="shared" si="213"/>
        <v>technology</v>
      </c>
      <c r="R1976" t="str">
        <f t="shared" si="214"/>
        <v>hardware</v>
      </c>
      <c r="S1976" s="11">
        <f t="shared" si="215"/>
        <v>41445</v>
      </c>
      <c r="T1976" s="11">
        <f t="shared" si="216"/>
        <v>41505.125798611109</v>
      </c>
      <c r="U1976">
        <f t="shared" si="217"/>
        <v>2013</v>
      </c>
    </row>
    <row r="1977" spans="1:21"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211"/>
        <v>208.70837499999996</v>
      </c>
      <c r="P1977" s="6">
        <f t="shared" si="212"/>
        <v>131.98948616600788</v>
      </c>
      <c r="Q1977" t="str">
        <f t="shared" si="213"/>
        <v>technology</v>
      </c>
      <c r="R1977" t="str">
        <f t="shared" si="214"/>
        <v>hardware</v>
      </c>
      <c r="S1977" s="11">
        <f t="shared" si="215"/>
        <v>41313</v>
      </c>
      <c r="T1977" s="11">
        <f t="shared" si="216"/>
        <v>41343.54688657407</v>
      </c>
      <c r="U1977">
        <f t="shared" si="217"/>
        <v>2013</v>
      </c>
    </row>
    <row r="1978" spans="1:21"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211"/>
        <v>346.6</v>
      </c>
      <c r="P1978" s="6">
        <f t="shared" si="212"/>
        <v>29.310782241014799</v>
      </c>
      <c r="Q1978" t="str">
        <f t="shared" si="213"/>
        <v>technology</v>
      </c>
      <c r="R1978" t="str">
        <f t="shared" si="214"/>
        <v>hardware</v>
      </c>
      <c r="S1978" s="11">
        <f t="shared" si="215"/>
        <v>41438</v>
      </c>
      <c r="T1978" s="11">
        <f t="shared" si="216"/>
        <v>41468.691261574073</v>
      </c>
      <c r="U1978">
        <f t="shared" si="217"/>
        <v>2013</v>
      </c>
    </row>
    <row r="1979" spans="1:21"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211"/>
        <v>402.33</v>
      </c>
      <c r="P1979" s="6">
        <f t="shared" si="212"/>
        <v>245.02436053593178</v>
      </c>
      <c r="Q1979" t="str">
        <f t="shared" si="213"/>
        <v>technology</v>
      </c>
      <c r="R1979" t="str">
        <f t="shared" si="214"/>
        <v>hardware</v>
      </c>
      <c r="S1979" s="11">
        <f t="shared" si="215"/>
        <v>42311</v>
      </c>
      <c r="T1979" s="11">
        <f t="shared" si="216"/>
        <v>42357.124305555553</v>
      </c>
      <c r="U1979">
        <f t="shared" si="217"/>
        <v>2015</v>
      </c>
    </row>
    <row r="1980" spans="1:21"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211"/>
        <v>1026.8451399999999</v>
      </c>
      <c r="P1980" s="6">
        <f t="shared" si="212"/>
        <v>1323.2540463917526</v>
      </c>
      <c r="Q1980" t="str">
        <f t="shared" si="213"/>
        <v>technology</v>
      </c>
      <c r="R1980" t="str">
        <f t="shared" si="214"/>
        <v>hardware</v>
      </c>
      <c r="S1980" s="11">
        <f t="shared" si="215"/>
        <v>41039</v>
      </c>
      <c r="T1980" s="11">
        <f t="shared" si="216"/>
        <v>41072.083333333328</v>
      </c>
      <c r="U1980">
        <f t="shared" si="217"/>
        <v>2012</v>
      </c>
    </row>
    <row r="1981" spans="1:21"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211"/>
        <v>114.901155</v>
      </c>
      <c r="P1981" s="6">
        <f t="shared" si="212"/>
        <v>282.65966789667897</v>
      </c>
      <c r="Q1981" t="str">
        <f t="shared" si="213"/>
        <v>technology</v>
      </c>
      <c r="R1981" t="str">
        <f t="shared" si="214"/>
        <v>hardware</v>
      </c>
      <c r="S1981" s="11">
        <f t="shared" si="215"/>
        <v>42290</v>
      </c>
      <c r="T1981" s="11">
        <f t="shared" si="216"/>
        <v>42326.999305555553</v>
      </c>
      <c r="U1981">
        <f t="shared" si="217"/>
        <v>2015</v>
      </c>
    </row>
    <row r="1982" spans="1:21"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211"/>
        <v>354.82402000000002</v>
      </c>
      <c r="P1982" s="6">
        <f t="shared" si="212"/>
        <v>91.214401028277635</v>
      </c>
      <c r="Q1982" t="str">
        <f t="shared" si="213"/>
        <v>technology</v>
      </c>
      <c r="R1982" t="str">
        <f t="shared" si="214"/>
        <v>hardware</v>
      </c>
      <c r="S1982" s="11">
        <f t="shared" si="215"/>
        <v>42423</v>
      </c>
      <c r="T1982" s="11">
        <f t="shared" si="216"/>
        <v>42463.292384259257</v>
      </c>
      <c r="U1982">
        <f t="shared" si="217"/>
        <v>2016</v>
      </c>
    </row>
    <row r="1983" spans="1:21"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211"/>
        <v>5.08</v>
      </c>
      <c r="P1983" s="6">
        <f t="shared" si="212"/>
        <v>31.75</v>
      </c>
      <c r="Q1983" t="str">
        <f t="shared" si="213"/>
        <v>photography</v>
      </c>
      <c r="R1983" t="str">
        <f t="shared" si="214"/>
        <v>people</v>
      </c>
      <c r="S1983" s="11">
        <f t="shared" si="215"/>
        <v>41799</v>
      </c>
      <c r="T1983" s="11">
        <f t="shared" si="216"/>
        <v>41829.516956018517</v>
      </c>
      <c r="U1983">
        <f t="shared" si="217"/>
        <v>2014</v>
      </c>
    </row>
    <row r="1984" spans="1:21"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211"/>
        <v>0</v>
      </c>
      <c r="P1984" s="6">
        <f t="shared" si="212"/>
        <v>0</v>
      </c>
      <c r="Q1984" t="str">
        <f t="shared" si="213"/>
        <v>photography</v>
      </c>
      <c r="R1984" t="str">
        <f t="shared" si="214"/>
        <v>people</v>
      </c>
      <c r="S1984" s="11">
        <f t="shared" si="215"/>
        <v>42678</v>
      </c>
      <c r="T1984" s="11">
        <f t="shared" si="216"/>
        <v>42708.419988425921</v>
      </c>
      <c r="U1984">
        <f t="shared" si="217"/>
        <v>2016</v>
      </c>
    </row>
    <row r="1985" spans="1:21"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211"/>
        <v>4.3</v>
      </c>
      <c r="P1985" s="6">
        <f t="shared" si="212"/>
        <v>88.6875</v>
      </c>
      <c r="Q1985" t="str">
        <f t="shared" si="213"/>
        <v>photography</v>
      </c>
      <c r="R1985" t="str">
        <f t="shared" si="214"/>
        <v>people</v>
      </c>
      <c r="S1985" s="11">
        <f t="shared" si="215"/>
        <v>42592</v>
      </c>
      <c r="T1985" s="11">
        <f t="shared" si="216"/>
        <v>42615.083333333336</v>
      </c>
      <c r="U1985">
        <f t="shared" si="217"/>
        <v>2016</v>
      </c>
    </row>
    <row r="1986" spans="1:21"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211"/>
        <v>21.146666666666665</v>
      </c>
      <c r="P1986" s="6">
        <f t="shared" si="212"/>
        <v>453.14285714285717</v>
      </c>
      <c r="Q1986" t="str">
        <f t="shared" si="213"/>
        <v>photography</v>
      </c>
      <c r="R1986" t="str">
        <f t="shared" si="214"/>
        <v>people</v>
      </c>
      <c r="S1986" s="11">
        <f t="shared" si="215"/>
        <v>41913</v>
      </c>
      <c r="T1986" s="11">
        <f t="shared" si="216"/>
        <v>41973.623622685183</v>
      </c>
      <c r="U1986">
        <f t="shared" si="217"/>
        <v>2014</v>
      </c>
    </row>
    <row r="1987" spans="1:21"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218">E1987/D1987*100</f>
        <v>3.1875</v>
      </c>
      <c r="P1987" s="6">
        <f t="shared" ref="P1987:P2050" si="219">IF(E1987=0,0,E1987/L1987)</f>
        <v>12.75</v>
      </c>
      <c r="Q1987" t="str">
        <f t="shared" ref="Q1987:Q2050" si="220">LEFT(N1987,LEN(N1987)-(LEN(N1987)-SEARCH("/",N1987))-1)</f>
        <v>photography</v>
      </c>
      <c r="R1987" t="str">
        <f t="shared" ref="R1987:R2050" si="221">RIGHT(N1987,(LEN(N1987)-SEARCH("/",N1987)))</f>
        <v>people</v>
      </c>
      <c r="S1987" s="11">
        <f t="shared" ref="S1987:S2050" si="222">VALUE(TEXT(CONCATENATE(YEAR(((J1987/60)/60/24)+DATE(1970,1,1)+(-5/24)),"/",MONTH(((J1987/60)/60/24)+DATE(1970,1,1)+(-5/24)),"/",DAY(((J1987/60)/60/24)+DATE(1970,1,1)+(-5/24))),"YYYY/MM/DD"))</f>
        <v>42555</v>
      </c>
      <c r="T1987" s="11">
        <f t="shared" ref="T1987:T2050" si="223">((I1987/60)/60/24)+DATE(1970,1,1)+(-5/24)</f>
        <v>42584.749999999993</v>
      </c>
      <c r="U1987">
        <f t="shared" ref="U1987:U2050" si="224">YEAR(((J1987/60)/60/24)+DATE(1970,1,1)+(-5/24))</f>
        <v>2016</v>
      </c>
    </row>
    <row r="1988" spans="1:21"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218"/>
        <v>0.05</v>
      </c>
      <c r="P1988" s="6">
        <f t="shared" si="219"/>
        <v>1</v>
      </c>
      <c r="Q1988" t="str">
        <f t="shared" si="220"/>
        <v>photography</v>
      </c>
      <c r="R1988" t="str">
        <f t="shared" si="221"/>
        <v>people</v>
      </c>
      <c r="S1988" s="11">
        <f t="shared" si="222"/>
        <v>42413</v>
      </c>
      <c r="T1988" s="11">
        <f t="shared" si="223"/>
        <v>42443.183831018519</v>
      </c>
      <c r="U1988">
        <f t="shared" si="224"/>
        <v>2016</v>
      </c>
    </row>
    <row r="1989" spans="1:21"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218"/>
        <v>42.472727272727276</v>
      </c>
      <c r="P1989" s="6">
        <f t="shared" si="219"/>
        <v>83.428571428571431</v>
      </c>
      <c r="Q1989" t="str">
        <f t="shared" si="220"/>
        <v>photography</v>
      </c>
      <c r="R1989" t="str">
        <f t="shared" si="221"/>
        <v>people</v>
      </c>
      <c r="S1989" s="11">
        <f t="shared" si="222"/>
        <v>42034</v>
      </c>
      <c r="T1989" s="11">
        <f t="shared" si="223"/>
        <v>42064.431435185186</v>
      </c>
      <c r="U1989">
        <f t="shared" si="224"/>
        <v>2015</v>
      </c>
    </row>
    <row r="1990" spans="1:21"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218"/>
        <v>0.41666666666666669</v>
      </c>
      <c r="P1990" s="6">
        <f t="shared" si="219"/>
        <v>25</v>
      </c>
      <c r="Q1990" t="str">
        <f t="shared" si="220"/>
        <v>photography</v>
      </c>
      <c r="R1990" t="str">
        <f t="shared" si="221"/>
        <v>people</v>
      </c>
      <c r="S1990" s="11">
        <f t="shared" si="222"/>
        <v>42206</v>
      </c>
      <c r="T1990" s="11">
        <f t="shared" si="223"/>
        <v>42236.554884259262</v>
      </c>
      <c r="U1990">
        <f t="shared" si="224"/>
        <v>2015</v>
      </c>
    </row>
    <row r="1991" spans="1:21"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218"/>
        <v>1</v>
      </c>
      <c r="P1991" s="6">
        <f t="shared" si="219"/>
        <v>50</v>
      </c>
      <c r="Q1991" t="str">
        <f t="shared" si="220"/>
        <v>photography</v>
      </c>
      <c r="R1991" t="str">
        <f t="shared" si="221"/>
        <v>people</v>
      </c>
      <c r="S1991" s="11">
        <f t="shared" si="222"/>
        <v>42685</v>
      </c>
      <c r="T1991" s="11">
        <f t="shared" si="223"/>
        <v>42715.472314814811</v>
      </c>
      <c r="U1991">
        <f t="shared" si="224"/>
        <v>2016</v>
      </c>
    </row>
    <row r="1992" spans="1:21"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218"/>
        <v>16.966666666666665</v>
      </c>
      <c r="P1992" s="6">
        <f t="shared" si="219"/>
        <v>101.8</v>
      </c>
      <c r="Q1992" t="str">
        <f t="shared" si="220"/>
        <v>photography</v>
      </c>
      <c r="R1992" t="str">
        <f t="shared" si="221"/>
        <v>people</v>
      </c>
      <c r="S1992" s="11">
        <f t="shared" si="222"/>
        <v>42397</v>
      </c>
      <c r="T1992" s="11">
        <f t="shared" si="223"/>
        <v>42412.987638888888</v>
      </c>
      <c r="U1992">
        <f t="shared" si="224"/>
        <v>2016</v>
      </c>
    </row>
    <row r="1993" spans="1:21"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218"/>
        <v>7.0000000000000009</v>
      </c>
      <c r="P1993" s="6">
        <f t="shared" si="219"/>
        <v>46.666666666666664</v>
      </c>
      <c r="Q1993" t="str">
        <f t="shared" si="220"/>
        <v>photography</v>
      </c>
      <c r="R1993" t="str">
        <f t="shared" si="221"/>
        <v>people</v>
      </c>
      <c r="S1993" s="11">
        <f t="shared" si="222"/>
        <v>42167</v>
      </c>
      <c r="T1993" s="11">
        <f t="shared" si="223"/>
        <v>42188.685023148144</v>
      </c>
      <c r="U1993">
        <f t="shared" si="224"/>
        <v>2015</v>
      </c>
    </row>
    <row r="1994" spans="1:21"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218"/>
        <v>0.13333333333333333</v>
      </c>
      <c r="P1994" s="6">
        <f t="shared" si="219"/>
        <v>1</v>
      </c>
      <c r="Q1994" t="str">
        <f t="shared" si="220"/>
        <v>photography</v>
      </c>
      <c r="R1994" t="str">
        <f t="shared" si="221"/>
        <v>people</v>
      </c>
      <c r="S1994" s="11">
        <f t="shared" si="222"/>
        <v>42022</v>
      </c>
      <c r="T1994" s="11">
        <f t="shared" si="223"/>
        <v>42052.935081018521</v>
      </c>
      <c r="U1994">
        <f t="shared" si="224"/>
        <v>2015</v>
      </c>
    </row>
    <row r="1995" spans="1:21"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218"/>
        <v>0</v>
      </c>
      <c r="P1995" s="6">
        <f t="shared" si="219"/>
        <v>0</v>
      </c>
      <c r="Q1995" t="str">
        <f t="shared" si="220"/>
        <v>photography</v>
      </c>
      <c r="R1995" t="str">
        <f t="shared" si="221"/>
        <v>people</v>
      </c>
      <c r="S1995" s="11">
        <f t="shared" si="222"/>
        <v>42329</v>
      </c>
      <c r="T1995" s="11">
        <f t="shared" si="223"/>
        <v>42359.380057870374</v>
      </c>
      <c r="U1995">
        <f t="shared" si="224"/>
        <v>2015</v>
      </c>
    </row>
    <row r="1996" spans="1:21"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218"/>
        <v>0</v>
      </c>
      <c r="P1996" s="6">
        <f t="shared" si="219"/>
        <v>0</v>
      </c>
      <c r="Q1996" t="str">
        <f t="shared" si="220"/>
        <v>photography</v>
      </c>
      <c r="R1996" t="str">
        <f t="shared" si="221"/>
        <v>people</v>
      </c>
      <c r="S1996" s="11">
        <f t="shared" si="222"/>
        <v>42650</v>
      </c>
      <c r="T1996" s="11">
        <f t="shared" si="223"/>
        <v>42710.839606481481</v>
      </c>
      <c r="U1996">
        <f t="shared" si="224"/>
        <v>2016</v>
      </c>
    </row>
    <row r="1997" spans="1:21"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218"/>
        <v>7.8</v>
      </c>
      <c r="P1997" s="6">
        <f t="shared" si="219"/>
        <v>26</v>
      </c>
      <c r="Q1997" t="str">
        <f t="shared" si="220"/>
        <v>photography</v>
      </c>
      <c r="R1997" t="str">
        <f t="shared" si="221"/>
        <v>people</v>
      </c>
      <c r="S1997" s="11">
        <f t="shared" si="222"/>
        <v>42181</v>
      </c>
      <c r="T1997" s="11">
        <f t="shared" si="223"/>
        <v>42201.693703703706</v>
      </c>
      <c r="U1997">
        <f t="shared" si="224"/>
        <v>2015</v>
      </c>
    </row>
    <row r="1998" spans="1:21"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218"/>
        <v>0</v>
      </c>
      <c r="P1998" s="6">
        <f t="shared" si="219"/>
        <v>0</v>
      </c>
      <c r="Q1998" t="str">
        <f t="shared" si="220"/>
        <v>photography</v>
      </c>
      <c r="R1998" t="str">
        <f t="shared" si="221"/>
        <v>people</v>
      </c>
      <c r="S1998" s="11">
        <f t="shared" si="222"/>
        <v>41800</v>
      </c>
      <c r="T1998" s="11">
        <f t="shared" si="223"/>
        <v>41830.611238425925</v>
      </c>
      <c r="U1998">
        <f t="shared" si="224"/>
        <v>2014</v>
      </c>
    </row>
    <row r="1999" spans="1:21"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218"/>
        <v>0</v>
      </c>
      <c r="P1999" s="6">
        <f t="shared" si="219"/>
        <v>0</v>
      </c>
      <c r="Q1999" t="str">
        <f t="shared" si="220"/>
        <v>photography</v>
      </c>
      <c r="R1999" t="str">
        <f t="shared" si="221"/>
        <v>people</v>
      </c>
      <c r="S1999" s="11">
        <f t="shared" si="222"/>
        <v>41847</v>
      </c>
      <c r="T1999" s="11">
        <f t="shared" si="223"/>
        <v>41877.722361111111</v>
      </c>
      <c r="U1999">
        <f t="shared" si="224"/>
        <v>2014</v>
      </c>
    </row>
    <row r="2000" spans="1:21"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218"/>
        <v>26.200000000000003</v>
      </c>
      <c r="P2000" s="6">
        <f t="shared" si="219"/>
        <v>218.33333333333334</v>
      </c>
      <c r="Q2000" t="str">
        <f t="shared" si="220"/>
        <v>photography</v>
      </c>
      <c r="R2000" t="str">
        <f t="shared" si="221"/>
        <v>people</v>
      </c>
      <c r="S2000" s="11">
        <f t="shared" si="222"/>
        <v>41806</v>
      </c>
      <c r="T2000" s="11">
        <f t="shared" si="223"/>
        <v>41851.910162037035</v>
      </c>
      <c r="U2000">
        <f t="shared" si="224"/>
        <v>2014</v>
      </c>
    </row>
    <row r="2001" spans="1:21"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218"/>
        <v>0.76129032258064511</v>
      </c>
      <c r="P2001" s="6">
        <f t="shared" si="219"/>
        <v>33.714285714285715</v>
      </c>
      <c r="Q2001" t="str">
        <f t="shared" si="220"/>
        <v>photography</v>
      </c>
      <c r="R2001" t="str">
        <f t="shared" si="221"/>
        <v>people</v>
      </c>
      <c r="S2001" s="11">
        <f t="shared" si="222"/>
        <v>41926</v>
      </c>
      <c r="T2001" s="11">
        <f t="shared" si="223"/>
        <v>41956.316064814811</v>
      </c>
      <c r="U2001">
        <f t="shared" si="224"/>
        <v>2014</v>
      </c>
    </row>
    <row r="2002" spans="1:21"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218"/>
        <v>12.5</v>
      </c>
      <c r="P2002" s="6">
        <f t="shared" si="219"/>
        <v>25</v>
      </c>
      <c r="Q2002" t="str">
        <f t="shared" si="220"/>
        <v>photography</v>
      </c>
      <c r="R2002" t="str">
        <f t="shared" si="221"/>
        <v>people</v>
      </c>
      <c r="S2002" s="11">
        <f t="shared" si="222"/>
        <v>42345</v>
      </c>
      <c r="T2002" s="11">
        <f t="shared" si="223"/>
        <v>42375.743206018517</v>
      </c>
      <c r="U2002">
        <f t="shared" si="224"/>
        <v>2015</v>
      </c>
    </row>
    <row r="2003" spans="1:21"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218"/>
        <v>382.12909090909091</v>
      </c>
      <c r="P2003" s="6">
        <f t="shared" si="219"/>
        <v>128.38790470372632</v>
      </c>
      <c r="Q2003" t="str">
        <f t="shared" si="220"/>
        <v>technology</v>
      </c>
      <c r="R2003" t="str">
        <f t="shared" si="221"/>
        <v>hardware</v>
      </c>
      <c r="S2003" s="11">
        <f t="shared" si="222"/>
        <v>42136</v>
      </c>
      <c r="T2003" s="11">
        <f t="shared" si="223"/>
        <v>42167.624999999993</v>
      </c>
      <c r="U2003">
        <f t="shared" si="224"/>
        <v>2015</v>
      </c>
    </row>
    <row r="2004" spans="1:21"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218"/>
        <v>216.79422000000002</v>
      </c>
      <c r="P2004" s="6">
        <f t="shared" si="219"/>
        <v>78.834261818181815</v>
      </c>
      <c r="Q2004" t="str">
        <f t="shared" si="220"/>
        <v>technology</v>
      </c>
      <c r="R2004" t="str">
        <f t="shared" si="221"/>
        <v>hardware</v>
      </c>
      <c r="S2004" s="11">
        <f t="shared" si="222"/>
        <v>42728</v>
      </c>
      <c r="T2004" s="11">
        <f t="shared" si="223"/>
        <v>42758.503969907404</v>
      </c>
      <c r="U2004">
        <f t="shared" si="224"/>
        <v>2016</v>
      </c>
    </row>
    <row r="2005" spans="1:21"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218"/>
        <v>312</v>
      </c>
      <c r="P2005" s="6">
        <f t="shared" si="219"/>
        <v>91.764705882352942</v>
      </c>
      <c r="Q2005" t="str">
        <f t="shared" si="220"/>
        <v>technology</v>
      </c>
      <c r="R2005" t="str">
        <f t="shared" si="221"/>
        <v>hardware</v>
      </c>
      <c r="S2005" s="11">
        <f t="shared" si="222"/>
        <v>40346</v>
      </c>
      <c r="T2005" s="11">
        <f t="shared" si="223"/>
        <v>40361.75</v>
      </c>
      <c r="U2005">
        <f t="shared" si="224"/>
        <v>2010</v>
      </c>
    </row>
    <row r="2006" spans="1:21"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218"/>
        <v>234.42048</v>
      </c>
      <c r="P2006" s="6">
        <f t="shared" si="219"/>
        <v>331.10237288135596</v>
      </c>
      <c r="Q2006" t="str">
        <f t="shared" si="220"/>
        <v>technology</v>
      </c>
      <c r="R2006" t="str">
        <f t="shared" si="221"/>
        <v>hardware</v>
      </c>
      <c r="S2006" s="11">
        <f t="shared" si="222"/>
        <v>41800</v>
      </c>
      <c r="T2006" s="11">
        <f t="shared" si="223"/>
        <v>41830.396562499998</v>
      </c>
      <c r="U2006">
        <f t="shared" si="224"/>
        <v>2014</v>
      </c>
    </row>
    <row r="2007" spans="1:21"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218"/>
        <v>123.68010000000001</v>
      </c>
      <c r="P2007" s="6">
        <f t="shared" si="219"/>
        <v>194.26193717277485</v>
      </c>
      <c r="Q2007" t="str">
        <f t="shared" si="220"/>
        <v>technology</v>
      </c>
      <c r="R2007" t="str">
        <f t="shared" si="221"/>
        <v>hardware</v>
      </c>
      <c r="S2007" s="11">
        <f t="shared" si="222"/>
        <v>41535</v>
      </c>
      <c r="T2007" s="11">
        <f t="shared" si="223"/>
        <v>41562.957638888889</v>
      </c>
      <c r="U2007">
        <f t="shared" si="224"/>
        <v>2013</v>
      </c>
    </row>
    <row r="2008" spans="1:21"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218"/>
        <v>247.84</v>
      </c>
      <c r="P2008" s="6">
        <f t="shared" si="219"/>
        <v>408.97689768976898</v>
      </c>
      <c r="Q2008" t="str">
        <f t="shared" si="220"/>
        <v>technology</v>
      </c>
      <c r="R2008" t="str">
        <f t="shared" si="221"/>
        <v>hardware</v>
      </c>
      <c r="S2008" s="11">
        <f t="shared" si="222"/>
        <v>41941</v>
      </c>
      <c r="T2008" s="11">
        <f t="shared" si="223"/>
        <v>41976.333854166667</v>
      </c>
      <c r="U2008">
        <f t="shared" si="224"/>
        <v>2014</v>
      </c>
    </row>
    <row r="2009" spans="1:21"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218"/>
        <v>115.7092</v>
      </c>
      <c r="P2009" s="6">
        <f t="shared" si="219"/>
        <v>84.459270072992695</v>
      </c>
      <c r="Q2009" t="str">
        <f t="shared" si="220"/>
        <v>technology</v>
      </c>
      <c r="R2009" t="str">
        <f t="shared" si="221"/>
        <v>hardware</v>
      </c>
      <c r="S2009" s="11">
        <f t="shared" si="222"/>
        <v>40347</v>
      </c>
      <c r="T2009" s="11">
        <f t="shared" si="223"/>
        <v>40413.958333333328</v>
      </c>
      <c r="U2009">
        <f t="shared" si="224"/>
        <v>2010</v>
      </c>
    </row>
    <row r="2010" spans="1:21"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218"/>
        <v>117.07484768810599</v>
      </c>
      <c r="P2010" s="6">
        <f t="shared" si="219"/>
        <v>44.853658536585364</v>
      </c>
      <c r="Q2010" t="str">
        <f t="shared" si="220"/>
        <v>technology</v>
      </c>
      <c r="R2010" t="str">
        <f t="shared" si="221"/>
        <v>hardware</v>
      </c>
      <c r="S2010" s="11">
        <f t="shared" si="222"/>
        <v>40761</v>
      </c>
      <c r="T2010" s="11">
        <f t="shared" si="223"/>
        <v>40805.396087962959</v>
      </c>
      <c r="U2010">
        <f t="shared" si="224"/>
        <v>2011</v>
      </c>
    </row>
    <row r="2011" spans="1:21"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218"/>
        <v>305.15800000000002</v>
      </c>
      <c r="P2011" s="6">
        <f t="shared" si="219"/>
        <v>383.3643216080402</v>
      </c>
      <c r="Q2011" t="str">
        <f t="shared" si="220"/>
        <v>technology</v>
      </c>
      <c r="R2011" t="str">
        <f t="shared" si="221"/>
        <v>hardware</v>
      </c>
      <c r="S2011" s="11">
        <f t="shared" si="222"/>
        <v>42661</v>
      </c>
      <c r="T2011" s="11">
        <f t="shared" si="223"/>
        <v>42697.156747685185</v>
      </c>
      <c r="U2011">
        <f t="shared" si="224"/>
        <v>2016</v>
      </c>
    </row>
    <row r="2012" spans="1:21"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218"/>
        <v>320.05299999999994</v>
      </c>
      <c r="P2012" s="6">
        <f t="shared" si="219"/>
        <v>55.276856649395505</v>
      </c>
      <c r="Q2012" t="str">
        <f t="shared" si="220"/>
        <v>technology</v>
      </c>
      <c r="R2012" t="str">
        <f t="shared" si="221"/>
        <v>hardware</v>
      </c>
      <c r="S2012" s="11">
        <f t="shared" si="222"/>
        <v>42570</v>
      </c>
      <c r="T2012" s="11">
        <f t="shared" si="223"/>
        <v>42600.788090277776</v>
      </c>
      <c r="U2012">
        <f t="shared" si="224"/>
        <v>2016</v>
      </c>
    </row>
    <row r="2013" spans="1:21"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218"/>
        <v>819.56399999999996</v>
      </c>
      <c r="P2013" s="6">
        <f t="shared" si="219"/>
        <v>422.02059732234807</v>
      </c>
      <c r="Q2013" t="str">
        <f t="shared" si="220"/>
        <v>technology</v>
      </c>
      <c r="R2013" t="str">
        <f t="shared" si="221"/>
        <v>hardware</v>
      </c>
      <c r="S2013" s="11">
        <f t="shared" si="222"/>
        <v>42347</v>
      </c>
      <c r="T2013" s="11">
        <f t="shared" si="223"/>
        <v>42380.749999999993</v>
      </c>
      <c r="U2013">
        <f t="shared" si="224"/>
        <v>2015</v>
      </c>
    </row>
    <row r="2014" spans="1:21"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218"/>
        <v>234.90000000000003</v>
      </c>
      <c r="P2014" s="6">
        <f t="shared" si="219"/>
        <v>64.180327868852459</v>
      </c>
      <c r="Q2014" t="str">
        <f t="shared" si="220"/>
        <v>technology</v>
      </c>
      <c r="R2014" t="str">
        <f t="shared" si="221"/>
        <v>hardware</v>
      </c>
      <c r="S2014" s="11">
        <f t="shared" si="222"/>
        <v>42010</v>
      </c>
      <c r="T2014" s="11">
        <f t="shared" si="223"/>
        <v>42040.613900462959</v>
      </c>
      <c r="U2014">
        <f t="shared" si="224"/>
        <v>2015</v>
      </c>
    </row>
    <row r="2015" spans="1:21"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218"/>
        <v>494.91374999999999</v>
      </c>
      <c r="P2015" s="6">
        <f t="shared" si="219"/>
        <v>173.57781674704077</v>
      </c>
      <c r="Q2015" t="str">
        <f t="shared" si="220"/>
        <v>technology</v>
      </c>
      <c r="R2015" t="str">
        <f t="shared" si="221"/>
        <v>hardware</v>
      </c>
      <c r="S2015" s="11">
        <f t="shared" si="222"/>
        <v>42499</v>
      </c>
      <c r="T2015" s="11">
        <f t="shared" si="223"/>
        <v>42559.752476851849</v>
      </c>
      <c r="U2015">
        <f t="shared" si="224"/>
        <v>2016</v>
      </c>
    </row>
    <row r="2016" spans="1:21"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218"/>
        <v>7813.7822333333334</v>
      </c>
      <c r="P2016" s="6">
        <f t="shared" si="219"/>
        <v>88.601680840609291</v>
      </c>
      <c r="Q2016" t="str">
        <f t="shared" si="220"/>
        <v>technology</v>
      </c>
      <c r="R2016" t="str">
        <f t="shared" si="221"/>
        <v>hardware</v>
      </c>
      <c r="S2016" s="11">
        <f t="shared" si="222"/>
        <v>41324</v>
      </c>
      <c r="T2016" s="11">
        <f t="shared" si="223"/>
        <v>41357.964571759258</v>
      </c>
      <c r="U2016">
        <f t="shared" si="224"/>
        <v>2013</v>
      </c>
    </row>
    <row r="2017" spans="1:21"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218"/>
        <v>113.00013888888888</v>
      </c>
      <c r="P2017" s="6">
        <f t="shared" si="219"/>
        <v>50.222283950617282</v>
      </c>
      <c r="Q2017" t="str">
        <f t="shared" si="220"/>
        <v>technology</v>
      </c>
      <c r="R2017" t="str">
        <f t="shared" si="221"/>
        <v>hardware</v>
      </c>
      <c r="S2017" s="11">
        <f t="shared" si="222"/>
        <v>40765</v>
      </c>
      <c r="T2017" s="11">
        <f t="shared" si="223"/>
        <v>40795.668553240735</v>
      </c>
      <c r="U2017">
        <f t="shared" si="224"/>
        <v>2011</v>
      </c>
    </row>
    <row r="2018" spans="1:21"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218"/>
        <v>921.54219999999998</v>
      </c>
      <c r="P2018" s="6">
        <f t="shared" si="219"/>
        <v>192.38876826722338</v>
      </c>
      <c r="Q2018" t="str">
        <f t="shared" si="220"/>
        <v>technology</v>
      </c>
      <c r="R2018" t="str">
        <f t="shared" si="221"/>
        <v>hardware</v>
      </c>
      <c r="S2018" s="11">
        <f t="shared" si="222"/>
        <v>41312</v>
      </c>
      <c r="T2018" s="11">
        <f t="shared" si="223"/>
        <v>41342.672442129624</v>
      </c>
      <c r="U2018">
        <f t="shared" si="224"/>
        <v>2013</v>
      </c>
    </row>
    <row r="2019" spans="1:21"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218"/>
        <v>125.10239999999999</v>
      </c>
      <c r="P2019" s="6">
        <f t="shared" si="219"/>
        <v>73.416901408450698</v>
      </c>
      <c r="Q2019" t="str">
        <f t="shared" si="220"/>
        <v>technology</v>
      </c>
      <c r="R2019" t="str">
        <f t="shared" si="221"/>
        <v>hardware</v>
      </c>
      <c r="S2019" s="11">
        <f t="shared" si="222"/>
        <v>40960</v>
      </c>
      <c r="T2019" s="11">
        <f t="shared" si="223"/>
        <v>40991.958333333328</v>
      </c>
      <c r="U2019">
        <f t="shared" si="224"/>
        <v>2012</v>
      </c>
    </row>
    <row r="2020" spans="1:21"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218"/>
        <v>102.24343076923077</v>
      </c>
      <c r="P2020" s="6">
        <f t="shared" si="219"/>
        <v>147.68495555555555</v>
      </c>
      <c r="Q2020" t="str">
        <f t="shared" si="220"/>
        <v>technology</v>
      </c>
      <c r="R2020" t="str">
        <f t="shared" si="221"/>
        <v>hardware</v>
      </c>
      <c r="S2020" s="11">
        <f t="shared" si="222"/>
        <v>42199</v>
      </c>
      <c r="T2020" s="11">
        <f t="shared" si="223"/>
        <v>42229.157511574071</v>
      </c>
      <c r="U2020">
        <f t="shared" si="224"/>
        <v>2015</v>
      </c>
    </row>
    <row r="2021" spans="1:21"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218"/>
        <v>484.90975000000003</v>
      </c>
      <c r="P2021" s="6">
        <f t="shared" si="219"/>
        <v>108.96848314606741</v>
      </c>
      <c r="Q2021" t="str">
        <f t="shared" si="220"/>
        <v>technology</v>
      </c>
      <c r="R2021" t="str">
        <f t="shared" si="221"/>
        <v>hardware</v>
      </c>
      <c r="S2021" s="11">
        <f t="shared" si="222"/>
        <v>42605</v>
      </c>
      <c r="T2021" s="11">
        <f t="shared" si="223"/>
        <v>42635.500243055554</v>
      </c>
      <c r="U2021">
        <f t="shared" si="224"/>
        <v>2016</v>
      </c>
    </row>
    <row r="2022" spans="1:21"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218"/>
        <v>192.33333333333334</v>
      </c>
      <c r="P2022" s="6">
        <f t="shared" si="219"/>
        <v>23.647540983606557</v>
      </c>
      <c r="Q2022" t="str">
        <f t="shared" si="220"/>
        <v>technology</v>
      </c>
      <c r="R2022" t="str">
        <f t="shared" si="221"/>
        <v>hardware</v>
      </c>
      <c r="S2022" s="11">
        <f t="shared" si="222"/>
        <v>41736</v>
      </c>
      <c r="T2022" s="11">
        <f t="shared" si="223"/>
        <v>41773.752777777772</v>
      </c>
      <c r="U2022">
        <f t="shared" si="224"/>
        <v>2014</v>
      </c>
    </row>
    <row r="2023" spans="1:21"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218"/>
        <v>281.10000000000002</v>
      </c>
      <c r="P2023" s="6">
        <f t="shared" si="219"/>
        <v>147.94736842105263</v>
      </c>
      <c r="Q2023" t="str">
        <f t="shared" si="220"/>
        <v>technology</v>
      </c>
      <c r="R2023" t="str">
        <f t="shared" si="221"/>
        <v>hardware</v>
      </c>
      <c r="S2023" s="11">
        <f t="shared" si="222"/>
        <v>41860</v>
      </c>
      <c r="T2023" s="11">
        <f t="shared" si="223"/>
        <v>41905.862233796295</v>
      </c>
      <c r="U2023">
        <f t="shared" si="224"/>
        <v>2014</v>
      </c>
    </row>
    <row r="2024" spans="1:21"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218"/>
        <v>125.13700000000001</v>
      </c>
      <c r="P2024" s="6">
        <f t="shared" si="219"/>
        <v>385.03692307692307</v>
      </c>
      <c r="Q2024" t="str">
        <f t="shared" si="220"/>
        <v>technology</v>
      </c>
      <c r="R2024" t="str">
        <f t="shared" si="221"/>
        <v>hardware</v>
      </c>
      <c r="S2024" s="11">
        <f t="shared" si="222"/>
        <v>42502</v>
      </c>
      <c r="T2024" s="11">
        <f t="shared" si="223"/>
        <v>42532.36078703704</v>
      </c>
      <c r="U2024">
        <f t="shared" si="224"/>
        <v>2016</v>
      </c>
    </row>
    <row r="2025" spans="1:21"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218"/>
        <v>161.459</v>
      </c>
      <c r="P2025" s="6">
        <f t="shared" si="219"/>
        <v>457.39093484419266</v>
      </c>
      <c r="Q2025" t="str">
        <f t="shared" si="220"/>
        <v>technology</v>
      </c>
      <c r="R2025" t="str">
        <f t="shared" si="221"/>
        <v>hardware</v>
      </c>
      <c r="S2025" s="11">
        <f t="shared" si="222"/>
        <v>42136</v>
      </c>
      <c r="T2025" s="11">
        <f t="shared" si="223"/>
        <v>42166.212418981479</v>
      </c>
      <c r="U2025">
        <f t="shared" si="224"/>
        <v>2015</v>
      </c>
    </row>
    <row r="2026" spans="1:21"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218"/>
        <v>585.35</v>
      </c>
      <c r="P2026" s="6">
        <f t="shared" si="219"/>
        <v>222.99047619047619</v>
      </c>
      <c r="Q2026" t="str">
        <f t="shared" si="220"/>
        <v>technology</v>
      </c>
      <c r="R2026" t="str">
        <f t="shared" si="221"/>
        <v>hardware</v>
      </c>
      <c r="S2026" s="11">
        <f t="shared" si="222"/>
        <v>41099</v>
      </c>
      <c r="T2026" s="11">
        <f t="shared" si="223"/>
        <v>41133.916666666664</v>
      </c>
      <c r="U2026">
        <f t="shared" si="224"/>
        <v>2012</v>
      </c>
    </row>
    <row r="2027" spans="1:21"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218"/>
        <v>201.14999999999998</v>
      </c>
      <c r="P2027" s="6">
        <f t="shared" si="219"/>
        <v>220.74074074074073</v>
      </c>
      <c r="Q2027" t="str">
        <f t="shared" si="220"/>
        <v>technology</v>
      </c>
      <c r="R2027" t="str">
        <f t="shared" si="221"/>
        <v>hardware</v>
      </c>
      <c r="S2027" s="11">
        <f t="shared" si="222"/>
        <v>42135</v>
      </c>
      <c r="T2027" s="11">
        <f t="shared" si="223"/>
        <v>42165.976226851846</v>
      </c>
      <c r="U2027">
        <f t="shared" si="224"/>
        <v>2015</v>
      </c>
    </row>
    <row r="2028" spans="1:21"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218"/>
        <v>133.48307999999997</v>
      </c>
      <c r="P2028" s="6">
        <f t="shared" si="219"/>
        <v>73.503898678414089</v>
      </c>
      <c r="Q2028" t="str">
        <f t="shared" si="220"/>
        <v>technology</v>
      </c>
      <c r="R2028" t="str">
        <f t="shared" si="221"/>
        <v>hardware</v>
      </c>
      <c r="S2028" s="11">
        <f t="shared" si="222"/>
        <v>41704</v>
      </c>
      <c r="T2028" s="11">
        <f t="shared" si="223"/>
        <v>41749.957638888889</v>
      </c>
      <c r="U2028">
        <f t="shared" si="224"/>
        <v>2014</v>
      </c>
    </row>
    <row r="2029" spans="1:21"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218"/>
        <v>120.24900000000001</v>
      </c>
      <c r="P2029" s="6">
        <f t="shared" si="219"/>
        <v>223.09647495361781</v>
      </c>
      <c r="Q2029" t="str">
        <f t="shared" si="220"/>
        <v>technology</v>
      </c>
      <c r="R2029" t="str">
        <f t="shared" si="221"/>
        <v>hardware</v>
      </c>
      <c r="S2029" s="11">
        <f t="shared" si="222"/>
        <v>42048</v>
      </c>
      <c r="T2029" s="11">
        <f t="shared" si="223"/>
        <v>42093.563877314817</v>
      </c>
      <c r="U2029">
        <f t="shared" si="224"/>
        <v>2015</v>
      </c>
    </row>
    <row r="2030" spans="1:21"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218"/>
        <v>126.16666666666667</v>
      </c>
      <c r="P2030" s="6">
        <f t="shared" si="219"/>
        <v>47.911392405063289</v>
      </c>
      <c r="Q2030" t="str">
        <f t="shared" si="220"/>
        <v>technology</v>
      </c>
      <c r="R2030" t="str">
        <f t="shared" si="221"/>
        <v>hardware</v>
      </c>
      <c r="S2030" s="11">
        <f t="shared" si="222"/>
        <v>40215</v>
      </c>
      <c r="T2030" s="11">
        <f t="shared" si="223"/>
        <v>40252.704861111109</v>
      </c>
      <c r="U2030">
        <f t="shared" si="224"/>
        <v>2010</v>
      </c>
    </row>
    <row r="2031" spans="1:21"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218"/>
        <v>361.2</v>
      </c>
      <c r="P2031" s="6">
        <f t="shared" si="219"/>
        <v>96.063829787234042</v>
      </c>
      <c r="Q2031" t="str">
        <f t="shared" si="220"/>
        <v>technology</v>
      </c>
      <c r="R2031" t="str">
        <f t="shared" si="221"/>
        <v>hardware</v>
      </c>
      <c r="S2031" s="11">
        <f t="shared" si="222"/>
        <v>41847</v>
      </c>
      <c r="T2031" s="11">
        <f t="shared" si="223"/>
        <v>41877.813437500001</v>
      </c>
      <c r="U2031">
        <f t="shared" si="224"/>
        <v>2014</v>
      </c>
    </row>
    <row r="2032" spans="1:21"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218"/>
        <v>226.239013671875</v>
      </c>
      <c r="P2032" s="6">
        <f t="shared" si="219"/>
        <v>118.6144</v>
      </c>
      <c r="Q2032" t="str">
        <f t="shared" si="220"/>
        <v>technology</v>
      </c>
      <c r="R2032" t="str">
        <f t="shared" si="221"/>
        <v>hardware</v>
      </c>
      <c r="S2032" s="11">
        <f t="shared" si="222"/>
        <v>41212</v>
      </c>
      <c r="T2032" s="11">
        <f t="shared" si="223"/>
        <v>41242.788148148145</v>
      </c>
      <c r="U2032">
        <f t="shared" si="224"/>
        <v>2012</v>
      </c>
    </row>
    <row r="2033" spans="1:21"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218"/>
        <v>120.35</v>
      </c>
      <c r="P2033" s="6">
        <f t="shared" si="219"/>
        <v>118.45472440944881</v>
      </c>
      <c r="Q2033" t="str">
        <f t="shared" si="220"/>
        <v>technology</v>
      </c>
      <c r="R2033" t="str">
        <f t="shared" si="221"/>
        <v>hardware</v>
      </c>
      <c r="S2033" s="11">
        <f t="shared" si="222"/>
        <v>41975</v>
      </c>
      <c r="T2033" s="11">
        <f t="shared" si="223"/>
        <v>42012.833333333336</v>
      </c>
      <c r="U2033">
        <f t="shared" si="224"/>
        <v>2014</v>
      </c>
    </row>
    <row r="2034" spans="1:21"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218"/>
        <v>304.18799999999999</v>
      </c>
      <c r="P2034" s="6">
        <f t="shared" si="219"/>
        <v>143.21468926553672</v>
      </c>
      <c r="Q2034" t="str">
        <f t="shared" si="220"/>
        <v>technology</v>
      </c>
      <c r="R2034" t="str">
        <f t="shared" si="221"/>
        <v>hardware</v>
      </c>
      <c r="S2034" s="11">
        <f t="shared" si="222"/>
        <v>42689</v>
      </c>
      <c r="T2034" s="11">
        <f t="shared" si="223"/>
        <v>42718.999999999993</v>
      </c>
      <c r="U2034">
        <f t="shared" si="224"/>
        <v>2016</v>
      </c>
    </row>
    <row r="2035" spans="1:21"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218"/>
        <v>178.67599999999999</v>
      </c>
      <c r="P2035" s="6">
        <f t="shared" si="219"/>
        <v>282.71518987341773</v>
      </c>
      <c r="Q2035" t="str">
        <f t="shared" si="220"/>
        <v>technology</v>
      </c>
      <c r="R2035" t="str">
        <f t="shared" si="221"/>
        <v>hardware</v>
      </c>
      <c r="S2035" s="11">
        <f t="shared" si="222"/>
        <v>41724</v>
      </c>
      <c r="T2035" s="11">
        <f t="shared" si="223"/>
        <v>41754.874050925922</v>
      </c>
      <c r="U2035">
        <f t="shared" si="224"/>
        <v>2014</v>
      </c>
    </row>
    <row r="2036" spans="1:21"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218"/>
        <v>386.81998717948721</v>
      </c>
      <c r="P2036" s="6">
        <f t="shared" si="219"/>
        <v>593.93620078740162</v>
      </c>
      <c r="Q2036" t="str">
        <f t="shared" si="220"/>
        <v>technology</v>
      </c>
      <c r="R2036" t="str">
        <f t="shared" si="221"/>
        <v>hardware</v>
      </c>
      <c r="S2036" s="11">
        <f t="shared" si="222"/>
        <v>42075</v>
      </c>
      <c r="T2036" s="11">
        <f t="shared" si="223"/>
        <v>42131.081944444442</v>
      </c>
      <c r="U2036">
        <f t="shared" si="224"/>
        <v>2015</v>
      </c>
    </row>
    <row r="2037" spans="1:21"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218"/>
        <v>211.03642500000004</v>
      </c>
      <c r="P2037" s="6">
        <f t="shared" si="219"/>
        <v>262.15704968944101</v>
      </c>
      <c r="Q2037" t="str">
        <f t="shared" si="220"/>
        <v>technology</v>
      </c>
      <c r="R2037" t="str">
        <f t="shared" si="221"/>
        <v>hardware</v>
      </c>
      <c r="S2037" s="11">
        <f t="shared" si="222"/>
        <v>42311</v>
      </c>
      <c r="T2037" s="11">
        <f t="shared" si="223"/>
        <v>42356.833333333336</v>
      </c>
      <c r="U2037">
        <f t="shared" si="224"/>
        <v>2015</v>
      </c>
    </row>
    <row r="2038" spans="1:21"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218"/>
        <v>131.66833333333335</v>
      </c>
      <c r="P2038" s="6">
        <f t="shared" si="219"/>
        <v>46.580778301886795</v>
      </c>
      <c r="Q2038" t="str">
        <f t="shared" si="220"/>
        <v>technology</v>
      </c>
      <c r="R2038" t="str">
        <f t="shared" si="221"/>
        <v>hardware</v>
      </c>
      <c r="S2038" s="11">
        <f t="shared" si="222"/>
        <v>41738</v>
      </c>
      <c r="T2038" s="11">
        <f t="shared" si="223"/>
        <v>41768.656469907408</v>
      </c>
      <c r="U2038">
        <f t="shared" si="224"/>
        <v>2014</v>
      </c>
    </row>
    <row r="2039" spans="1:21"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218"/>
        <v>300.47639999999996</v>
      </c>
      <c r="P2039" s="6">
        <f t="shared" si="219"/>
        <v>70.041118881118877</v>
      </c>
      <c r="Q2039" t="str">
        <f t="shared" si="220"/>
        <v>technology</v>
      </c>
      <c r="R2039" t="str">
        <f t="shared" si="221"/>
        <v>hardware</v>
      </c>
      <c r="S2039" s="11">
        <f t="shared" si="222"/>
        <v>41578</v>
      </c>
      <c r="T2039" s="11">
        <f t="shared" si="223"/>
        <v>41638.043437499997</v>
      </c>
      <c r="U2039">
        <f t="shared" si="224"/>
        <v>2013</v>
      </c>
    </row>
    <row r="2040" spans="1:21"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218"/>
        <v>420.51249999999999</v>
      </c>
      <c r="P2040" s="6">
        <f t="shared" si="219"/>
        <v>164.90686274509804</v>
      </c>
      <c r="Q2040" t="str">
        <f t="shared" si="220"/>
        <v>technology</v>
      </c>
      <c r="R2040" t="str">
        <f t="shared" si="221"/>
        <v>hardware</v>
      </c>
      <c r="S2040" s="11">
        <f t="shared" si="222"/>
        <v>41424</v>
      </c>
      <c r="T2040" s="11">
        <f t="shared" si="223"/>
        <v>41456.541666666664</v>
      </c>
      <c r="U2040">
        <f t="shared" si="224"/>
        <v>2013</v>
      </c>
    </row>
    <row r="2041" spans="1:21"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218"/>
        <v>136.21680000000001</v>
      </c>
      <c r="P2041" s="6">
        <f t="shared" si="219"/>
        <v>449.26385224274406</v>
      </c>
      <c r="Q2041" t="str">
        <f t="shared" si="220"/>
        <v>technology</v>
      </c>
      <c r="R2041" t="str">
        <f t="shared" si="221"/>
        <v>hardware</v>
      </c>
      <c r="S2041" s="11">
        <f t="shared" si="222"/>
        <v>42675</v>
      </c>
      <c r="T2041" s="11">
        <f t="shared" si="223"/>
        <v>42704.999305555553</v>
      </c>
      <c r="U2041">
        <f t="shared" si="224"/>
        <v>2016</v>
      </c>
    </row>
    <row r="2042" spans="1:21"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218"/>
        <v>248.17133333333334</v>
      </c>
      <c r="P2042" s="6">
        <f t="shared" si="219"/>
        <v>27.472841328413285</v>
      </c>
      <c r="Q2042" t="str">
        <f t="shared" si="220"/>
        <v>technology</v>
      </c>
      <c r="R2042" t="str">
        <f t="shared" si="221"/>
        <v>hardware</v>
      </c>
      <c r="S2042" s="11">
        <f t="shared" si="222"/>
        <v>41578</v>
      </c>
      <c r="T2042" s="11">
        <f t="shared" si="223"/>
        <v>41593.760451388887</v>
      </c>
      <c r="U2042">
        <f t="shared" si="224"/>
        <v>2013</v>
      </c>
    </row>
    <row r="2043" spans="1:21"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218"/>
        <v>181.86315789473684</v>
      </c>
      <c r="P2043" s="6">
        <f t="shared" si="219"/>
        <v>143.97499999999999</v>
      </c>
      <c r="Q2043" t="str">
        <f t="shared" si="220"/>
        <v>technology</v>
      </c>
      <c r="R2043" t="str">
        <f t="shared" si="221"/>
        <v>hardware</v>
      </c>
      <c r="S2043" s="11">
        <f t="shared" si="222"/>
        <v>42654</v>
      </c>
      <c r="T2043" s="11">
        <f t="shared" si="223"/>
        <v>42684.359108796292</v>
      </c>
      <c r="U2043">
        <f t="shared" si="224"/>
        <v>2016</v>
      </c>
    </row>
    <row r="2044" spans="1:21"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218"/>
        <v>123.53</v>
      </c>
      <c r="P2044" s="6">
        <f t="shared" si="219"/>
        <v>88.23571428571428</v>
      </c>
      <c r="Q2044" t="str">
        <f t="shared" si="220"/>
        <v>technology</v>
      </c>
      <c r="R2044" t="str">
        <f t="shared" si="221"/>
        <v>hardware</v>
      </c>
      <c r="S2044" s="11">
        <f t="shared" si="222"/>
        <v>42331</v>
      </c>
      <c r="T2044" s="11">
        <f t="shared" si="223"/>
        <v>42391.499699074069</v>
      </c>
      <c r="U2044">
        <f t="shared" si="224"/>
        <v>2015</v>
      </c>
    </row>
    <row r="2045" spans="1:21"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218"/>
        <v>506.20938628158842</v>
      </c>
      <c r="P2045" s="6">
        <f t="shared" si="219"/>
        <v>36.326424870466319</v>
      </c>
      <c r="Q2045" t="str">
        <f t="shared" si="220"/>
        <v>technology</v>
      </c>
      <c r="R2045" t="str">
        <f t="shared" si="221"/>
        <v>hardware</v>
      </c>
      <c r="S2045" s="11">
        <f t="shared" si="222"/>
        <v>42660</v>
      </c>
      <c r="T2045" s="11">
        <f t="shared" si="223"/>
        <v>42714.999305555553</v>
      </c>
      <c r="U2045">
        <f t="shared" si="224"/>
        <v>2016</v>
      </c>
    </row>
    <row r="2046" spans="1:21"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218"/>
        <v>108.21333333333334</v>
      </c>
      <c r="P2046" s="6">
        <f t="shared" si="219"/>
        <v>90.177777777777777</v>
      </c>
      <c r="Q2046" t="str">
        <f t="shared" si="220"/>
        <v>technology</v>
      </c>
      <c r="R2046" t="str">
        <f t="shared" si="221"/>
        <v>hardware</v>
      </c>
      <c r="S2046" s="11">
        <f t="shared" si="222"/>
        <v>42138</v>
      </c>
      <c r="T2046" s="11">
        <f t="shared" si="223"/>
        <v>42168.475856481477</v>
      </c>
      <c r="U2046">
        <f t="shared" si="224"/>
        <v>2015</v>
      </c>
    </row>
    <row r="2047" spans="1:21"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218"/>
        <v>819.18387755102037</v>
      </c>
      <c r="P2047" s="6">
        <f t="shared" si="219"/>
        <v>152.62361216730039</v>
      </c>
      <c r="Q2047" t="str">
        <f t="shared" si="220"/>
        <v>technology</v>
      </c>
      <c r="R2047" t="str">
        <f t="shared" si="221"/>
        <v>hardware</v>
      </c>
      <c r="S2047" s="11">
        <f t="shared" si="222"/>
        <v>41068</v>
      </c>
      <c r="T2047" s="11">
        <f t="shared" si="223"/>
        <v>41098.880173611105</v>
      </c>
      <c r="U2047">
        <f t="shared" si="224"/>
        <v>2012</v>
      </c>
    </row>
    <row r="2048" spans="1:21"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218"/>
        <v>121.10000000000001</v>
      </c>
      <c r="P2048" s="6">
        <f t="shared" si="219"/>
        <v>55.806451612903224</v>
      </c>
      <c r="Q2048" t="str">
        <f t="shared" si="220"/>
        <v>technology</v>
      </c>
      <c r="R2048" t="str">
        <f t="shared" si="221"/>
        <v>hardware</v>
      </c>
      <c r="S2048" s="11">
        <f t="shared" si="222"/>
        <v>41386</v>
      </c>
      <c r="T2048" s="11">
        <f t="shared" si="223"/>
        <v>41416.963472222218</v>
      </c>
      <c r="U2048">
        <f t="shared" si="224"/>
        <v>2013</v>
      </c>
    </row>
    <row r="2049" spans="1:21"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218"/>
        <v>102.99897959183673</v>
      </c>
      <c r="P2049" s="6">
        <f t="shared" si="219"/>
        <v>227.85327313769753</v>
      </c>
      <c r="Q2049" t="str">
        <f t="shared" si="220"/>
        <v>technology</v>
      </c>
      <c r="R2049" t="str">
        <f t="shared" si="221"/>
        <v>hardware</v>
      </c>
      <c r="S2049" s="11">
        <f t="shared" si="222"/>
        <v>42081</v>
      </c>
      <c r="T2049" s="11">
        <f t="shared" si="223"/>
        <v>42110.791666666664</v>
      </c>
      <c r="U2049">
        <f t="shared" si="224"/>
        <v>2015</v>
      </c>
    </row>
    <row r="2050" spans="1:21"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218"/>
        <v>148.33229411764705</v>
      </c>
      <c r="P2050" s="6">
        <f t="shared" si="219"/>
        <v>91.82989803350327</v>
      </c>
      <c r="Q2050" t="str">
        <f t="shared" si="220"/>
        <v>technology</v>
      </c>
      <c r="R2050" t="str">
        <f t="shared" si="221"/>
        <v>hardware</v>
      </c>
      <c r="S2050" s="11">
        <f t="shared" si="222"/>
        <v>41387</v>
      </c>
      <c r="T2050" s="11">
        <f t="shared" si="223"/>
        <v>41417.443182870367</v>
      </c>
      <c r="U2050">
        <f t="shared" si="224"/>
        <v>2013</v>
      </c>
    </row>
    <row r="2051" spans="1:21"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225">E2051/D2051*100</f>
        <v>120.19070000000001</v>
      </c>
      <c r="P2051" s="6">
        <f t="shared" ref="P2051:P2114" si="226">IF(E2051=0,0,E2051/L2051)</f>
        <v>80.991037735849048</v>
      </c>
      <c r="Q2051" t="str">
        <f t="shared" ref="Q2051:Q2114" si="227">LEFT(N2051,LEN(N2051)-(LEN(N2051)-SEARCH("/",N2051))-1)</f>
        <v>technology</v>
      </c>
      <c r="R2051" t="str">
        <f t="shared" ref="R2051:R2114" si="228">RIGHT(N2051,(LEN(N2051)-SEARCH("/",N2051)))</f>
        <v>hardware</v>
      </c>
      <c r="S2051" s="11">
        <f t="shared" ref="S2051:S2114" si="229">VALUE(TEXT(CONCATENATE(YEAR(((J2051/60)/60/24)+DATE(1970,1,1)+(-5/24)),"/",MONTH(((J2051/60)/60/24)+DATE(1970,1,1)+(-5/24)),"/",DAY(((J2051/60)/60/24)+DATE(1970,1,1)+(-5/24))),"YYYY/MM/DD"))</f>
        <v>41575</v>
      </c>
      <c r="T2051" s="11">
        <f t="shared" ref="T2051:T2114" si="230">((I2051/60)/60/24)+DATE(1970,1,1)+(-5/24)</f>
        <v>41610.749305555553</v>
      </c>
      <c r="U2051">
        <f t="shared" ref="U2051:U2114" si="231">YEAR(((J2051/60)/60/24)+DATE(1970,1,1)+(-5/24))</f>
        <v>2013</v>
      </c>
    </row>
    <row r="2052" spans="1:21"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225"/>
        <v>473.27000000000004</v>
      </c>
      <c r="P2052" s="6">
        <f t="shared" si="226"/>
        <v>278.39411764705881</v>
      </c>
      <c r="Q2052" t="str">
        <f t="shared" si="227"/>
        <v>technology</v>
      </c>
      <c r="R2052" t="str">
        <f t="shared" si="228"/>
        <v>hardware</v>
      </c>
      <c r="S2052" s="11">
        <f t="shared" si="229"/>
        <v>42114</v>
      </c>
      <c r="T2052" s="11">
        <f t="shared" si="230"/>
        <v>42154.863171296289</v>
      </c>
      <c r="U2052">
        <f t="shared" si="231"/>
        <v>2015</v>
      </c>
    </row>
    <row r="2053" spans="1:21"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225"/>
        <v>130.36250000000001</v>
      </c>
      <c r="P2053" s="6">
        <f t="shared" si="226"/>
        <v>43.095041322314053</v>
      </c>
      <c r="Q2053" t="str">
        <f t="shared" si="227"/>
        <v>technology</v>
      </c>
      <c r="R2053" t="str">
        <f t="shared" si="228"/>
        <v>hardware</v>
      </c>
      <c r="S2053" s="11">
        <f t="shared" si="229"/>
        <v>41603</v>
      </c>
      <c r="T2053" s="11">
        <f t="shared" si="230"/>
        <v>41633.814085648148</v>
      </c>
      <c r="U2053">
        <f t="shared" si="231"/>
        <v>2013</v>
      </c>
    </row>
    <row r="2054" spans="1:21"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225"/>
        <v>353.048</v>
      </c>
      <c r="P2054" s="6">
        <f t="shared" si="226"/>
        <v>326.29205175600737</v>
      </c>
      <c r="Q2054" t="str">
        <f t="shared" si="227"/>
        <v>technology</v>
      </c>
      <c r="R2054" t="str">
        <f t="shared" si="228"/>
        <v>hardware</v>
      </c>
      <c r="S2054" s="11">
        <f t="shared" si="229"/>
        <v>42374</v>
      </c>
      <c r="T2054" s="11">
        <f t="shared" si="230"/>
        <v>42419.875613425924</v>
      </c>
      <c r="U2054">
        <f t="shared" si="231"/>
        <v>2016</v>
      </c>
    </row>
    <row r="2055" spans="1:21"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225"/>
        <v>101.02</v>
      </c>
      <c r="P2055" s="6">
        <f t="shared" si="226"/>
        <v>41.743801652892564</v>
      </c>
      <c r="Q2055" t="str">
        <f t="shared" si="227"/>
        <v>technology</v>
      </c>
      <c r="R2055" t="str">
        <f t="shared" si="228"/>
        <v>hardware</v>
      </c>
      <c r="S2055" s="11">
        <f t="shared" si="229"/>
        <v>42303</v>
      </c>
      <c r="T2055" s="11">
        <f t="shared" si="230"/>
        <v>42333.450821759259</v>
      </c>
      <c r="U2055">
        <f t="shared" si="231"/>
        <v>2015</v>
      </c>
    </row>
    <row r="2056" spans="1:21"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225"/>
        <v>113.59142857142857</v>
      </c>
      <c r="P2056" s="6">
        <f t="shared" si="226"/>
        <v>64.020933977455712</v>
      </c>
      <c r="Q2056" t="str">
        <f t="shared" si="227"/>
        <v>technology</v>
      </c>
      <c r="R2056" t="str">
        <f t="shared" si="228"/>
        <v>hardware</v>
      </c>
      <c r="S2056" s="11">
        <f t="shared" si="229"/>
        <v>41731</v>
      </c>
      <c r="T2056" s="11">
        <f t="shared" si="230"/>
        <v>41761.312615740739</v>
      </c>
      <c r="U2056">
        <f t="shared" si="231"/>
        <v>2014</v>
      </c>
    </row>
    <row r="2057" spans="1:21"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225"/>
        <v>167.41666666666666</v>
      </c>
      <c r="P2057" s="6">
        <f t="shared" si="226"/>
        <v>99.455445544554451</v>
      </c>
      <c r="Q2057" t="str">
        <f t="shared" si="227"/>
        <v>technology</v>
      </c>
      <c r="R2057" t="str">
        <f t="shared" si="228"/>
        <v>hardware</v>
      </c>
      <c r="S2057" s="11">
        <f t="shared" si="229"/>
        <v>41946</v>
      </c>
      <c r="T2057" s="11">
        <f t="shared" si="230"/>
        <v>41975.958333333336</v>
      </c>
      <c r="U2057">
        <f t="shared" si="231"/>
        <v>2014</v>
      </c>
    </row>
    <row r="2058" spans="1:21"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225"/>
        <v>153.452</v>
      </c>
      <c r="P2058" s="6">
        <f t="shared" si="226"/>
        <v>138.49458483754512</v>
      </c>
      <c r="Q2058" t="str">
        <f t="shared" si="227"/>
        <v>technology</v>
      </c>
      <c r="R2058" t="str">
        <f t="shared" si="228"/>
        <v>hardware</v>
      </c>
      <c r="S2058" s="11">
        <f t="shared" si="229"/>
        <v>41351</v>
      </c>
      <c r="T2058" s="11">
        <f t="shared" si="230"/>
        <v>41381.552569444444</v>
      </c>
      <c r="U2058">
        <f t="shared" si="231"/>
        <v>2013</v>
      </c>
    </row>
    <row r="2059" spans="1:21"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225"/>
        <v>202.23220000000001</v>
      </c>
      <c r="P2059" s="6">
        <f t="shared" si="226"/>
        <v>45.547792792792798</v>
      </c>
      <c r="Q2059" t="str">
        <f t="shared" si="227"/>
        <v>technology</v>
      </c>
      <c r="R2059" t="str">
        <f t="shared" si="228"/>
        <v>hardware</v>
      </c>
      <c r="S2059" s="11">
        <f t="shared" si="229"/>
        <v>42396</v>
      </c>
      <c r="T2059" s="11">
        <f t="shared" si="230"/>
        <v>42426.286249999997</v>
      </c>
      <c r="U2059">
        <f t="shared" si="231"/>
        <v>2016</v>
      </c>
    </row>
    <row r="2060" spans="1:21"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225"/>
        <v>168.28125</v>
      </c>
      <c r="P2060" s="6">
        <f t="shared" si="226"/>
        <v>10.507317073170732</v>
      </c>
      <c r="Q2060" t="str">
        <f t="shared" si="227"/>
        <v>technology</v>
      </c>
      <c r="R2060" t="str">
        <f t="shared" si="228"/>
        <v>hardware</v>
      </c>
      <c r="S2060" s="11">
        <f t="shared" si="229"/>
        <v>42026</v>
      </c>
      <c r="T2060" s="11">
        <f t="shared" si="230"/>
        <v>42065.624999999993</v>
      </c>
      <c r="U2060">
        <f t="shared" si="231"/>
        <v>2015</v>
      </c>
    </row>
    <row r="2061" spans="1:21"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225"/>
        <v>143.45666666666668</v>
      </c>
      <c r="P2061" s="6">
        <f t="shared" si="226"/>
        <v>114.76533333333333</v>
      </c>
      <c r="Q2061" t="str">
        <f t="shared" si="227"/>
        <v>technology</v>
      </c>
      <c r="R2061" t="str">
        <f t="shared" si="228"/>
        <v>hardware</v>
      </c>
      <c r="S2061" s="11">
        <f t="shared" si="229"/>
        <v>42361</v>
      </c>
      <c r="T2061" s="11">
        <f t="shared" si="230"/>
        <v>42400.707638888889</v>
      </c>
      <c r="U2061">
        <f t="shared" si="231"/>
        <v>2015</v>
      </c>
    </row>
    <row r="2062" spans="1:21"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225"/>
        <v>196.4</v>
      </c>
      <c r="P2062" s="6">
        <f t="shared" si="226"/>
        <v>35.997067448680355</v>
      </c>
      <c r="Q2062" t="str">
        <f t="shared" si="227"/>
        <v>technology</v>
      </c>
      <c r="R2062" t="str">
        <f t="shared" si="228"/>
        <v>hardware</v>
      </c>
      <c r="S2062" s="11">
        <f t="shared" si="229"/>
        <v>41783</v>
      </c>
      <c r="T2062" s="11">
        <f t="shared" si="230"/>
        <v>41843.434606481482</v>
      </c>
      <c r="U2062">
        <f t="shared" si="231"/>
        <v>2014</v>
      </c>
    </row>
    <row r="2063" spans="1:21"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225"/>
        <v>107.91999999999999</v>
      </c>
      <c r="P2063" s="6">
        <f t="shared" si="226"/>
        <v>154.17142857142858</v>
      </c>
      <c r="Q2063" t="str">
        <f t="shared" si="227"/>
        <v>technology</v>
      </c>
      <c r="R2063" t="str">
        <f t="shared" si="228"/>
        <v>hardware</v>
      </c>
      <c r="S2063" s="11">
        <f t="shared" si="229"/>
        <v>42705</v>
      </c>
      <c r="T2063" s="11">
        <f t="shared" si="230"/>
        <v>42735.556180555555</v>
      </c>
      <c r="U2063">
        <f t="shared" si="231"/>
        <v>2016</v>
      </c>
    </row>
    <row r="2064" spans="1:21"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225"/>
        <v>114.97699999999999</v>
      </c>
      <c r="P2064" s="6">
        <f t="shared" si="226"/>
        <v>566.38916256157631</v>
      </c>
      <c r="Q2064" t="str">
        <f t="shared" si="227"/>
        <v>technology</v>
      </c>
      <c r="R2064" t="str">
        <f t="shared" si="228"/>
        <v>hardware</v>
      </c>
      <c r="S2064" s="11">
        <f t="shared" si="229"/>
        <v>42423</v>
      </c>
      <c r="T2064" s="11">
        <f t="shared" si="230"/>
        <v>42453.1330787037</v>
      </c>
      <c r="U2064">
        <f t="shared" si="231"/>
        <v>2016</v>
      </c>
    </row>
    <row r="2065" spans="1:21"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225"/>
        <v>148.04999999999998</v>
      </c>
      <c r="P2065" s="6">
        <f t="shared" si="226"/>
        <v>120.85714285714286</v>
      </c>
      <c r="Q2065" t="str">
        <f t="shared" si="227"/>
        <v>technology</v>
      </c>
      <c r="R2065" t="str">
        <f t="shared" si="228"/>
        <v>hardware</v>
      </c>
      <c r="S2065" s="11">
        <f t="shared" si="229"/>
        <v>42472</v>
      </c>
      <c r="T2065" s="11">
        <f t="shared" si="230"/>
        <v>42505.524317129624</v>
      </c>
      <c r="U2065">
        <f t="shared" si="231"/>
        <v>2016</v>
      </c>
    </row>
    <row r="2066" spans="1:21"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225"/>
        <v>191.16676082790633</v>
      </c>
      <c r="P2066" s="6">
        <f t="shared" si="226"/>
        <v>86.163845492085343</v>
      </c>
      <c r="Q2066" t="str">
        <f t="shared" si="227"/>
        <v>technology</v>
      </c>
      <c r="R2066" t="str">
        <f t="shared" si="228"/>
        <v>hardware</v>
      </c>
      <c r="S2066" s="11">
        <f t="shared" si="229"/>
        <v>41389</v>
      </c>
      <c r="T2066" s="11">
        <f t="shared" si="230"/>
        <v>41425.291666666664</v>
      </c>
      <c r="U2066">
        <f t="shared" si="231"/>
        <v>2013</v>
      </c>
    </row>
    <row r="2067" spans="1:21"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225"/>
        <v>199.215125</v>
      </c>
      <c r="P2067" s="6">
        <f t="shared" si="226"/>
        <v>51.212114395886893</v>
      </c>
      <c r="Q2067" t="str">
        <f t="shared" si="227"/>
        <v>technology</v>
      </c>
      <c r="R2067" t="str">
        <f t="shared" si="228"/>
        <v>hardware</v>
      </c>
      <c r="S2067" s="11">
        <f t="shared" si="229"/>
        <v>41603</v>
      </c>
      <c r="T2067" s="11">
        <f t="shared" si="230"/>
        <v>41633.125335648147</v>
      </c>
      <c r="U2067">
        <f t="shared" si="231"/>
        <v>2013</v>
      </c>
    </row>
    <row r="2068" spans="1:21"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225"/>
        <v>218.6</v>
      </c>
      <c r="P2068" s="6">
        <f t="shared" si="226"/>
        <v>67.261538461538464</v>
      </c>
      <c r="Q2068" t="str">
        <f t="shared" si="227"/>
        <v>technology</v>
      </c>
      <c r="R2068" t="str">
        <f t="shared" si="228"/>
        <v>hardware</v>
      </c>
      <c r="S2068" s="11">
        <f t="shared" si="229"/>
        <v>41844</v>
      </c>
      <c r="T2068" s="11">
        <f t="shared" si="230"/>
        <v>41874.563460648147</v>
      </c>
      <c r="U2068">
        <f t="shared" si="231"/>
        <v>2014</v>
      </c>
    </row>
    <row r="2069" spans="1:21"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225"/>
        <v>126.86868686868686</v>
      </c>
      <c r="P2069" s="6">
        <f t="shared" si="226"/>
        <v>62.8</v>
      </c>
      <c r="Q2069" t="str">
        <f t="shared" si="227"/>
        <v>technology</v>
      </c>
      <c r="R2069" t="str">
        <f t="shared" si="228"/>
        <v>hardware</v>
      </c>
      <c r="S2069" s="11">
        <f t="shared" si="229"/>
        <v>42115</v>
      </c>
      <c r="T2069" s="11">
        <f t="shared" si="230"/>
        <v>42148.645555555551</v>
      </c>
      <c r="U2069">
        <f t="shared" si="231"/>
        <v>2015</v>
      </c>
    </row>
    <row r="2070" spans="1:21"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225"/>
        <v>105.22388000000001</v>
      </c>
      <c r="P2070" s="6">
        <f t="shared" si="226"/>
        <v>346.13118421052633</v>
      </c>
      <c r="Q2070" t="str">
        <f t="shared" si="227"/>
        <v>technology</v>
      </c>
      <c r="R2070" t="str">
        <f t="shared" si="228"/>
        <v>hardware</v>
      </c>
      <c r="S2070" s="11">
        <f t="shared" si="229"/>
        <v>42633</v>
      </c>
      <c r="T2070" s="11">
        <f t="shared" si="230"/>
        <v>42663.633275462962</v>
      </c>
      <c r="U2070">
        <f t="shared" si="231"/>
        <v>2016</v>
      </c>
    </row>
    <row r="2071" spans="1:21"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225"/>
        <v>128.40666000000002</v>
      </c>
      <c r="P2071" s="6">
        <f t="shared" si="226"/>
        <v>244.11912547528519</v>
      </c>
      <c r="Q2071" t="str">
        <f t="shared" si="227"/>
        <v>technology</v>
      </c>
      <c r="R2071" t="str">
        <f t="shared" si="228"/>
        <v>hardware</v>
      </c>
      <c r="S2071" s="11">
        <f t="shared" si="229"/>
        <v>42340</v>
      </c>
      <c r="T2071" s="11">
        <f t="shared" si="230"/>
        <v>42371.763784722221</v>
      </c>
      <c r="U2071">
        <f t="shared" si="231"/>
        <v>2015</v>
      </c>
    </row>
    <row r="2072" spans="1:21"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225"/>
        <v>317.3272</v>
      </c>
      <c r="P2072" s="6">
        <f t="shared" si="226"/>
        <v>259.25424836601309</v>
      </c>
      <c r="Q2072" t="str">
        <f t="shared" si="227"/>
        <v>technology</v>
      </c>
      <c r="R2072" t="str">
        <f t="shared" si="228"/>
        <v>hardware</v>
      </c>
      <c r="S2072" s="11">
        <f t="shared" si="229"/>
        <v>42519</v>
      </c>
      <c r="T2072" s="11">
        <f t="shared" si="230"/>
        <v>42549.448182870365</v>
      </c>
      <c r="U2072">
        <f t="shared" si="231"/>
        <v>2016</v>
      </c>
    </row>
    <row r="2073" spans="1:21"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225"/>
        <v>280.73</v>
      </c>
      <c r="P2073" s="6">
        <f t="shared" si="226"/>
        <v>201.96402877697841</v>
      </c>
      <c r="Q2073" t="str">
        <f t="shared" si="227"/>
        <v>technology</v>
      </c>
      <c r="R2073" t="str">
        <f t="shared" si="228"/>
        <v>hardware</v>
      </c>
      <c r="S2073" s="11">
        <f t="shared" si="229"/>
        <v>42600</v>
      </c>
      <c r="T2073" s="11">
        <f t="shared" si="230"/>
        <v>42645.070416666662</v>
      </c>
      <c r="U2073">
        <f t="shared" si="231"/>
        <v>2016</v>
      </c>
    </row>
    <row r="2074" spans="1:21"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225"/>
        <v>110.73146853146854</v>
      </c>
      <c r="P2074" s="6">
        <f t="shared" si="226"/>
        <v>226.20857142857142</v>
      </c>
      <c r="Q2074" t="str">
        <f t="shared" si="227"/>
        <v>technology</v>
      </c>
      <c r="R2074" t="str">
        <f t="shared" si="228"/>
        <v>hardware</v>
      </c>
      <c r="S2074" s="11">
        <f t="shared" si="229"/>
        <v>42467</v>
      </c>
      <c r="T2074" s="11">
        <f t="shared" si="230"/>
        <v>42497.373055555552</v>
      </c>
      <c r="U2074">
        <f t="shared" si="231"/>
        <v>2016</v>
      </c>
    </row>
    <row r="2075" spans="1:21"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225"/>
        <v>152.60429999999999</v>
      </c>
      <c r="P2075" s="6">
        <f t="shared" si="226"/>
        <v>324.69</v>
      </c>
      <c r="Q2075" t="str">
        <f t="shared" si="227"/>
        <v>technology</v>
      </c>
      <c r="R2075" t="str">
        <f t="shared" si="228"/>
        <v>hardware</v>
      </c>
      <c r="S2075" s="11">
        <f t="shared" si="229"/>
        <v>42087</v>
      </c>
      <c r="T2075" s="11">
        <f t="shared" si="230"/>
        <v>42132.459699074076</v>
      </c>
      <c r="U2075">
        <f t="shared" si="231"/>
        <v>2015</v>
      </c>
    </row>
    <row r="2076" spans="1:21"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225"/>
        <v>102.49999999999999</v>
      </c>
      <c r="P2076" s="6">
        <f t="shared" si="226"/>
        <v>205</v>
      </c>
      <c r="Q2076" t="str">
        <f t="shared" si="227"/>
        <v>technology</v>
      </c>
      <c r="R2076" t="str">
        <f t="shared" si="228"/>
        <v>hardware</v>
      </c>
      <c r="S2076" s="11">
        <f t="shared" si="229"/>
        <v>42466</v>
      </c>
      <c r="T2076" s="11">
        <f t="shared" si="230"/>
        <v>42496.617847222216</v>
      </c>
      <c r="U2076">
        <f t="shared" si="231"/>
        <v>2016</v>
      </c>
    </row>
    <row r="2077" spans="1:21"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225"/>
        <v>1678.3738373837384</v>
      </c>
      <c r="P2077" s="6">
        <f t="shared" si="226"/>
        <v>20.465926829268295</v>
      </c>
      <c r="Q2077" t="str">
        <f t="shared" si="227"/>
        <v>technology</v>
      </c>
      <c r="R2077" t="str">
        <f t="shared" si="228"/>
        <v>hardware</v>
      </c>
      <c r="S2077" s="11">
        <f t="shared" si="229"/>
        <v>41450</v>
      </c>
      <c r="T2077" s="11">
        <f t="shared" si="230"/>
        <v>41480.473240740735</v>
      </c>
      <c r="U2077">
        <f t="shared" si="231"/>
        <v>2013</v>
      </c>
    </row>
    <row r="2078" spans="1:21"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225"/>
        <v>543.349156424581</v>
      </c>
      <c r="P2078" s="6">
        <f t="shared" si="226"/>
        <v>116.35303146309367</v>
      </c>
      <c r="Q2078" t="str">
        <f t="shared" si="227"/>
        <v>technology</v>
      </c>
      <c r="R2078" t="str">
        <f t="shared" si="228"/>
        <v>hardware</v>
      </c>
      <c r="S2078" s="11">
        <f t="shared" si="229"/>
        <v>41803</v>
      </c>
      <c r="T2078" s="11">
        <f t="shared" si="230"/>
        <v>41843.672326388885</v>
      </c>
      <c r="U2078">
        <f t="shared" si="231"/>
        <v>2014</v>
      </c>
    </row>
    <row r="2079" spans="1:21"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225"/>
        <v>115.50800000000001</v>
      </c>
      <c r="P2079" s="6">
        <f t="shared" si="226"/>
        <v>307.20212765957444</v>
      </c>
      <c r="Q2079" t="str">
        <f t="shared" si="227"/>
        <v>technology</v>
      </c>
      <c r="R2079" t="str">
        <f t="shared" si="228"/>
        <v>hardware</v>
      </c>
      <c r="S2079" s="11">
        <f t="shared" si="229"/>
        <v>42102</v>
      </c>
      <c r="T2079" s="11">
        <f t="shared" si="230"/>
        <v>42160.666666666664</v>
      </c>
      <c r="U2079">
        <f t="shared" si="231"/>
        <v>2015</v>
      </c>
    </row>
    <row r="2080" spans="1:21"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225"/>
        <v>131.20499999999998</v>
      </c>
      <c r="P2080" s="6">
        <f t="shared" si="226"/>
        <v>546.6875</v>
      </c>
      <c r="Q2080" t="str">
        <f t="shared" si="227"/>
        <v>technology</v>
      </c>
      <c r="R2080" t="str">
        <f t="shared" si="228"/>
        <v>hardware</v>
      </c>
      <c r="S2080" s="11">
        <f t="shared" si="229"/>
        <v>42692</v>
      </c>
      <c r="T2080" s="11">
        <f t="shared" si="230"/>
        <v>42722.563159722216</v>
      </c>
      <c r="U2080">
        <f t="shared" si="231"/>
        <v>2016</v>
      </c>
    </row>
    <row r="2081" spans="1:21"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225"/>
        <v>288.17</v>
      </c>
      <c r="P2081" s="6">
        <f t="shared" si="226"/>
        <v>47.474464579901152</v>
      </c>
      <c r="Q2081" t="str">
        <f t="shared" si="227"/>
        <v>technology</v>
      </c>
      <c r="R2081" t="str">
        <f t="shared" si="228"/>
        <v>hardware</v>
      </c>
      <c r="S2081" s="11">
        <f t="shared" si="229"/>
        <v>42150</v>
      </c>
      <c r="T2081" s="11">
        <f t="shared" si="230"/>
        <v>42180.583333333336</v>
      </c>
      <c r="U2081">
        <f t="shared" si="231"/>
        <v>2015</v>
      </c>
    </row>
    <row r="2082" spans="1:21"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225"/>
        <v>507.8</v>
      </c>
      <c r="P2082" s="6">
        <f t="shared" si="226"/>
        <v>101.56</v>
      </c>
      <c r="Q2082" t="str">
        <f t="shared" si="227"/>
        <v>technology</v>
      </c>
      <c r="R2082" t="str">
        <f t="shared" si="228"/>
        <v>hardware</v>
      </c>
      <c r="S2082" s="11">
        <f t="shared" si="229"/>
        <v>42289</v>
      </c>
      <c r="T2082" s="11">
        <f t="shared" si="230"/>
        <v>42319.790509259255</v>
      </c>
      <c r="U2082">
        <f t="shared" si="231"/>
        <v>2015</v>
      </c>
    </row>
    <row r="2083" spans="1:21"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225"/>
        <v>114.57142857142857</v>
      </c>
      <c r="P2083" s="6">
        <f t="shared" si="226"/>
        <v>72.909090909090907</v>
      </c>
      <c r="Q2083" t="str">
        <f t="shared" si="227"/>
        <v>music</v>
      </c>
      <c r="R2083" t="str">
        <f t="shared" si="228"/>
        <v>indie rock</v>
      </c>
      <c r="S2083" s="11">
        <f t="shared" si="229"/>
        <v>41003</v>
      </c>
      <c r="T2083" s="11">
        <f t="shared" si="230"/>
        <v>41044.999305555553</v>
      </c>
      <c r="U2083">
        <f t="shared" si="231"/>
        <v>2012</v>
      </c>
    </row>
    <row r="2084" spans="1:21"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225"/>
        <v>110.73333333333333</v>
      </c>
      <c r="P2084" s="6">
        <f t="shared" si="226"/>
        <v>43.710526315789473</v>
      </c>
      <c r="Q2084" t="str">
        <f t="shared" si="227"/>
        <v>music</v>
      </c>
      <c r="R2084" t="str">
        <f t="shared" si="228"/>
        <v>indie rock</v>
      </c>
      <c r="S2084" s="11">
        <f t="shared" si="229"/>
        <v>40810</v>
      </c>
      <c r="T2084" s="11">
        <f t="shared" si="230"/>
        <v>40870.953657407401</v>
      </c>
      <c r="U2084">
        <f t="shared" si="231"/>
        <v>2011</v>
      </c>
    </row>
    <row r="2085" spans="1:21"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225"/>
        <v>113.33333333333333</v>
      </c>
      <c r="P2085" s="6">
        <f t="shared" si="226"/>
        <v>34</v>
      </c>
      <c r="Q2085" t="str">
        <f t="shared" si="227"/>
        <v>music</v>
      </c>
      <c r="R2085" t="str">
        <f t="shared" si="228"/>
        <v>indie rock</v>
      </c>
      <c r="S2085" s="11">
        <f t="shared" si="229"/>
        <v>41034</v>
      </c>
      <c r="T2085" s="11">
        <f t="shared" si="230"/>
        <v>41064.513831018514</v>
      </c>
      <c r="U2085">
        <f t="shared" si="231"/>
        <v>2012</v>
      </c>
    </row>
    <row r="2086" spans="1:21"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225"/>
        <v>108.33333333333333</v>
      </c>
      <c r="P2086" s="6">
        <f t="shared" si="226"/>
        <v>70.652173913043484</v>
      </c>
      <c r="Q2086" t="str">
        <f t="shared" si="227"/>
        <v>music</v>
      </c>
      <c r="R2086" t="str">
        <f t="shared" si="228"/>
        <v>indie rock</v>
      </c>
      <c r="S2086" s="11">
        <f t="shared" si="229"/>
        <v>41731</v>
      </c>
      <c r="T2086" s="11">
        <f t="shared" si="230"/>
        <v>41763.082638888889</v>
      </c>
      <c r="U2086">
        <f t="shared" si="231"/>
        <v>2014</v>
      </c>
    </row>
    <row r="2087" spans="1:21"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225"/>
        <v>123.53333333333335</v>
      </c>
      <c r="P2087" s="6">
        <f t="shared" si="226"/>
        <v>89.301204819277103</v>
      </c>
      <c r="Q2087" t="str">
        <f t="shared" si="227"/>
        <v>music</v>
      </c>
      <c r="R2087" t="str">
        <f t="shared" si="228"/>
        <v>indie rock</v>
      </c>
      <c r="S2087" s="11">
        <f t="shared" si="229"/>
        <v>41075</v>
      </c>
      <c r="T2087" s="11">
        <f t="shared" si="230"/>
        <v>41105.627164351848</v>
      </c>
      <c r="U2087">
        <f t="shared" si="231"/>
        <v>2012</v>
      </c>
    </row>
    <row r="2088" spans="1:21"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225"/>
        <v>100.69999999999999</v>
      </c>
      <c r="P2088" s="6">
        <f t="shared" si="226"/>
        <v>115.08571428571429</v>
      </c>
      <c r="Q2088" t="str">
        <f t="shared" si="227"/>
        <v>music</v>
      </c>
      <c r="R2088" t="str">
        <f t="shared" si="228"/>
        <v>indie rock</v>
      </c>
      <c r="S2088" s="11">
        <f t="shared" si="229"/>
        <v>40860</v>
      </c>
      <c r="T2088" s="11">
        <f t="shared" si="230"/>
        <v>40890.999305555553</v>
      </c>
      <c r="U2088">
        <f t="shared" si="231"/>
        <v>2011</v>
      </c>
    </row>
    <row r="2089" spans="1:21"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225"/>
        <v>103.53333333333335</v>
      </c>
      <c r="P2089" s="6">
        <f t="shared" si="226"/>
        <v>62.12</v>
      </c>
      <c r="Q2089" t="str">
        <f t="shared" si="227"/>
        <v>music</v>
      </c>
      <c r="R2089" t="str">
        <f t="shared" si="228"/>
        <v>indie rock</v>
      </c>
      <c r="S2089" s="11">
        <f t="shared" si="229"/>
        <v>40763</v>
      </c>
      <c r="T2089" s="11">
        <f t="shared" si="230"/>
        <v>40793.996041666665</v>
      </c>
      <c r="U2089">
        <f t="shared" si="231"/>
        <v>2011</v>
      </c>
    </row>
    <row r="2090" spans="1:21"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225"/>
        <v>115.51066666666668</v>
      </c>
      <c r="P2090" s="6">
        <f t="shared" si="226"/>
        <v>46.204266666666669</v>
      </c>
      <c r="Q2090" t="str">
        <f t="shared" si="227"/>
        <v>music</v>
      </c>
      <c r="R2090" t="str">
        <f t="shared" si="228"/>
        <v>indie rock</v>
      </c>
      <c r="S2090" s="11">
        <f t="shared" si="229"/>
        <v>40395</v>
      </c>
      <c r="T2090" s="11">
        <f t="shared" si="230"/>
        <v>40431.957638888889</v>
      </c>
      <c r="U2090">
        <f t="shared" si="231"/>
        <v>2010</v>
      </c>
    </row>
    <row r="2091" spans="1:21"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225"/>
        <v>120.4004</v>
      </c>
      <c r="P2091" s="6">
        <f t="shared" si="226"/>
        <v>48.54854838709678</v>
      </c>
      <c r="Q2091" t="str">
        <f t="shared" si="227"/>
        <v>music</v>
      </c>
      <c r="R2091" t="str">
        <f t="shared" si="228"/>
        <v>indie rock</v>
      </c>
      <c r="S2091" s="11">
        <f t="shared" si="229"/>
        <v>41452</v>
      </c>
      <c r="T2091" s="11">
        <f t="shared" si="230"/>
        <v>41487.867986111109</v>
      </c>
      <c r="U2091">
        <f t="shared" si="231"/>
        <v>2013</v>
      </c>
    </row>
    <row r="2092" spans="1:21"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225"/>
        <v>115.040375</v>
      </c>
      <c r="P2092" s="6">
        <f t="shared" si="226"/>
        <v>57.520187499999999</v>
      </c>
      <c r="Q2092" t="str">
        <f t="shared" si="227"/>
        <v>music</v>
      </c>
      <c r="R2092" t="str">
        <f t="shared" si="228"/>
        <v>indie rock</v>
      </c>
      <c r="S2092" s="11">
        <f t="shared" si="229"/>
        <v>41299</v>
      </c>
      <c r="T2092" s="11">
        <f t="shared" si="230"/>
        <v>41329.173090277778</v>
      </c>
      <c r="U2092">
        <f t="shared" si="231"/>
        <v>2013</v>
      </c>
    </row>
    <row r="2093" spans="1:21"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225"/>
        <v>120.46777777777777</v>
      </c>
      <c r="P2093" s="6">
        <f t="shared" si="226"/>
        <v>88.147154471544724</v>
      </c>
      <c r="Q2093" t="str">
        <f t="shared" si="227"/>
        <v>music</v>
      </c>
      <c r="R2093" t="str">
        <f t="shared" si="228"/>
        <v>indie rock</v>
      </c>
      <c r="S2093" s="11">
        <f t="shared" si="229"/>
        <v>40555</v>
      </c>
      <c r="T2093" s="11">
        <f t="shared" si="230"/>
        <v>40603.625</v>
      </c>
      <c r="U2093">
        <f t="shared" si="231"/>
        <v>2011</v>
      </c>
    </row>
    <row r="2094" spans="1:21"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225"/>
        <v>101.28333333333333</v>
      </c>
      <c r="P2094" s="6">
        <f t="shared" si="226"/>
        <v>110.49090909090908</v>
      </c>
      <c r="Q2094" t="str">
        <f t="shared" si="227"/>
        <v>music</v>
      </c>
      <c r="R2094" t="str">
        <f t="shared" si="228"/>
        <v>indie rock</v>
      </c>
      <c r="S2094" s="11">
        <f t="shared" si="229"/>
        <v>40763</v>
      </c>
      <c r="T2094" s="11">
        <f t="shared" si="230"/>
        <v>40823.499212962961</v>
      </c>
      <c r="U2094">
        <f t="shared" si="231"/>
        <v>2011</v>
      </c>
    </row>
    <row r="2095" spans="1:21"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225"/>
        <v>102.46666666666667</v>
      </c>
      <c r="P2095" s="6">
        <f t="shared" si="226"/>
        <v>66.826086956521735</v>
      </c>
      <c r="Q2095" t="str">
        <f t="shared" si="227"/>
        <v>music</v>
      </c>
      <c r="R2095" t="str">
        <f t="shared" si="228"/>
        <v>indie rock</v>
      </c>
      <c r="S2095" s="11">
        <f t="shared" si="229"/>
        <v>41205</v>
      </c>
      <c r="T2095" s="11">
        <f t="shared" si="230"/>
        <v>41265.68787037037</v>
      </c>
      <c r="U2095">
        <f t="shared" si="231"/>
        <v>2012</v>
      </c>
    </row>
    <row r="2096" spans="1:21"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225"/>
        <v>120.54285714285714</v>
      </c>
      <c r="P2096" s="6">
        <f t="shared" si="226"/>
        <v>58.597222222222221</v>
      </c>
      <c r="Q2096" t="str">
        <f t="shared" si="227"/>
        <v>music</v>
      </c>
      <c r="R2096" t="str">
        <f t="shared" si="228"/>
        <v>indie rock</v>
      </c>
      <c r="S2096" s="11">
        <f t="shared" si="229"/>
        <v>40938</v>
      </c>
      <c r="T2096" s="11">
        <f t="shared" si="230"/>
        <v>40972.916666666664</v>
      </c>
      <c r="U2096">
        <f t="shared" si="231"/>
        <v>2012</v>
      </c>
    </row>
    <row r="2097" spans="1:21"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225"/>
        <v>100</v>
      </c>
      <c r="P2097" s="6">
        <f t="shared" si="226"/>
        <v>113.63636363636364</v>
      </c>
      <c r="Q2097" t="str">
        <f t="shared" si="227"/>
        <v>music</v>
      </c>
      <c r="R2097" t="str">
        <f t="shared" si="228"/>
        <v>indie rock</v>
      </c>
      <c r="S2097" s="11">
        <f t="shared" si="229"/>
        <v>40758</v>
      </c>
      <c r="T2097" s="11">
        <f t="shared" si="230"/>
        <v>40818.525150462956</v>
      </c>
      <c r="U2097">
        <f t="shared" si="231"/>
        <v>2011</v>
      </c>
    </row>
    <row r="2098" spans="1:21"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225"/>
        <v>101.66666666666666</v>
      </c>
      <c r="P2098" s="6">
        <f t="shared" si="226"/>
        <v>43.571428571428569</v>
      </c>
      <c r="Q2098" t="str">
        <f t="shared" si="227"/>
        <v>music</v>
      </c>
      <c r="R2098" t="str">
        <f t="shared" si="228"/>
        <v>indie rock</v>
      </c>
      <c r="S2098" s="11">
        <f t="shared" si="229"/>
        <v>41192</v>
      </c>
      <c r="T2098" s="11">
        <f t="shared" si="230"/>
        <v>41207.957638888889</v>
      </c>
      <c r="U2098">
        <f t="shared" si="231"/>
        <v>2012</v>
      </c>
    </row>
    <row r="2099" spans="1:21"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225"/>
        <v>100</v>
      </c>
      <c r="P2099" s="6">
        <f t="shared" si="226"/>
        <v>78.94736842105263</v>
      </c>
      <c r="Q2099" t="str">
        <f t="shared" si="227"/>
        <v>music</v>
      </c>
      <c r="R2099" t="str">
        <f t="shared" si="228"/>
        <v>indie rock</v>
      </c>
      <c r="S2099" s="11">
        <f t="shared" si="229"/>
        <v>40818</v>
      </c>
      <c r="T2099" s="11">
        <f t="shared" si="230"/>
        <v>40878.418229166666</v>
      </c>
      <c r="U2099">
        <f t="shared" si="231"/>
        <v>2011</v>
      </c>
    </row>
    <row r="2100" spans="1:21"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225"/>
        <v>100.33333333333334</v>
      </c>
      <c r="P2100" s="6">
        <f t="shared" si="226"/>
        <v>188.125</v>
      </c>
      <c r="Q2100" t="str">
        <f t="shared" si="227"/>
        <v>music</v>
      </c>
      <c r="R2100" t="str">
        <f t="shared" si="228"/>
        <v>indie rock</v>
      </c>
      <c r="S2100" s="11">
        <f t="shared" si="229"/>
        <v>40945</v>
      </c>
      <c r="T2100" s="11">
        <f t="shared" si="230"/>
        <v>40975.905497685184</v>
      </c>
      <c r="U2100">
        <f t="shared" si="231"/>
        <v>2012</v>
      </c>
    </row>
    <row r="2101" spans="1:21"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225"/>
        <v>132.36666666666667</v>
      </c>
      <c r="P2101" s="6">
        <f t="shared" si="226"/>
        <v>63.031746031746032</v>
      </c>
      <c r="Q2101" t="str">
        <f t="shared" si="227"/>
        <v>music</v>
      </c>
      <c r="R2101" t="str">
        <f t="shared" si="228"/>
        <v>indie rock</v>
      </c>
      <c r="S2101" s="11">
        <f t="shared" si="229"/>
        <v>42173</v>
      </c>
      <c r="T2101" s="11">
        <f t="shared" si="230"/>
        <v>42186.944444444445</v>
      </c>
      <c r="U2101">
        <f t="shared" si="231"/>
        <v>2015</v>
      </c>
    </row>
    <row r="2102" spans="1:21"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225"/>
        <v>136.66666666666666</v>
      </c>
      <c r="P2102" s="6">
        <f t="shared" si="226"/>
        <v>30.37037037037037</v>
      </c>
      <c r="Q2102" t="str">
        <f t="shared" si="227"/>
        <v>music</v>
      </c>
      <c r="R2102" t="str">
        <f t="shared" si="228"/>
        <v>indie rock</v>
      </c>
      <c r="S2102" s="11">
        <f t="shared" si="229"/>
        <v>41074</v>
      </c>
      <c r="T2102" s="11">
        <f t="shared" si="230"/>
        <v>41089.957638888889</v>
      </c>
      <c r="U2102">
        <f t="shared" si="231"/>
        <v>2012</v>
      </c>
    </row>
    <row r="2103" spans="1:21"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225"/>
        <v>113.25</v>
      </c>
      <c r="P2103" s="6">
        <f t="shared" si="226"/>
        <v>51.477272727272727</v>
      </c>
      <c r="Q2103" t="str">
        <f t="shared" si="227"/>
        <v>music</v>
      </c>
      <c r="R2103" t="str">
        <f t="shared" si="228"/>
        <v>indie rock</v>
      </c>
      <c r="S2103" s="11">
        <f t="shared" si="229"/>
        <v>40891</v>
      </c>
      <c r="T2103" s="11">
        <f t="shared" si="230"/>
        <v>40951.941134259258</v>
      </c>
      <c r="U2103">
        <f t="shared" si="231"/>
        <v>2011</v>
      </c>
    </row>
    <row r="2104" spans="1:21"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225"/>
        <v>136</v>
      </c>
      <c r="P2104" s="6">
        <f t="shared" si="226"/>
        <v>35.789473684210527</v>
      </c>
      <c r="Q2104" t="str">
        <f t="shared" si="227"/>
        <v>music</v>
      </c>
      <c r="R2104" t="str">
        <f t="shared" si="228"/>
        <v>indie rock</v>
      </c>
      <c r="S2104" s="11">
        <f t="shared" si="229"/>
        <v>40638</v>
      </c>
      <c r="T2104" s="11">
        <f t="shared" si="230"/>
        <v>40668.660277777773</v>
      </c>
      <c r="U2104">
        <f t="shared" si="231"/>
        <v>2011</v>
      </c>
    </row>
    <row r="2105" spans="1:21"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225"/>
        <v>146.12318374694613</v>
      </c>
      <c r="P2105" s="6">
        <f t="shared" si="226"/>
        <v>98.817391304347822</v>
      </c>
      <c r="Q2105" t="str">
        <f t="shared" si="227"/>
        <v>music</v>
      </c>
      <c r="R2105" t="str">
        <f t="shared" si="228"/>
        <v>indie rock</v>
      </c>
      <c r="S2105" s="11">
        <f t="shared" si="229"/>
        <v>41192</v>
      </c>
      <c r="T2105" s="11">
        <f t="shared" si="230"/>
        <v>41222.588275462964</v>
      </c>
      <c r="U2105">
        <f t="shared" si="231"/>
        <v>2012</v>
      </c>
    </row>
    <row r="2106" spans="1:21"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225"/>
        <v>129.5</v>
      </c>
      <c r="P2106" s="6">
        <f t="shared" si="226"/>
        <v>28</v>
      </c>
      <c r="Q2106" t="str">
        <f t="shared" si="227"/>
        <v>music</v>
      </c>
      <c r="R2106" t="str">
        <f t="shared" si="228"/>
        <v>indie rock</v>
      </c>
      <c r="S2106" s="11">
        <f t="shared" si="229"/>
        <v>41393</v>
      </c>
      <c r="T2106" s="11">
        <f t="shared" si="230"/>
        <v>41424.791666666664</v>
      </c>
      <c r="U2106">
        <f t="shared" si="231"/>
        <v>2013</v>
      </c>
    </row>
    <row r="2107" spans="1:21"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225"/>
        <v>254</v>
      </c>
      <c r="P2107" s="6">
        <f t="shared" si="226"/>
        <v>51.313131313131315</v>
      </c>
      <c r="Q2107" t="str">
        <f t="shared" si="227"/>
        <v>music</v>
      </c>
      <c r="R2107" t="str">
        <f t="shared" si="228"/>
        <v>indie rock</v>
      </c>
      <c r="S2107" s="11">
        <f t="shared" si="229"/>
        <v>41951</v>
      </c>
      <c r="T2107" s="11">
        <f t="shared" si="230"/>
        <v>41963.958333333336</v>
      </c>
      <c r="U2107">
        <f t="shared" si="231"/>
        <v>2014</v>
      </c>
    </row>
    <row r="2108" spans="1:21"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225"/>
        <v>107.04545454545456</v>
      </c>
      <c r="P2108" s="6">
        <f t="shared" si="226"/>
        <v>53.522727272727273</v>
      </c>
      <c r="Q2108" t="str">
        <f t="shared" si="227"/>
        <v>music</v>
      </c>
      <c r="R2108" t="str">
        <f t="shared" si="228"/>
        <v>indie rock</v>
      </c>
      <c r="S2108" s="11">
        <f t="shared" si="229"/>
        <v>41270</v>
      </c>
      <c r="T2108" s="11">
        <f t="shared" si="230"/>
        <v>41300.006643518514</v>
      </c>
      <c r="U2108">
        <f t="shared" si="231"/>
        <v>2012</v>
      </c>
    </row>
    <row r="2109" spans="1:21"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225"/>
        <v>107.73299999999999</v>
      </c>
      <c r="P2109" s="6">
        <f t="shared" si="226"/>
        <v>37.149310344827583</v>
      </c>
      <c r="Q2109" t="str">
        <f t="shared" si="227"/>
        <v>music</v>
      </c>
      <c r="R2109" t="str">
        <f t="shared" si="228"/>
        <v>indie rock</v>
      </c>
      <c r="S2109" s="11">
        <f t="shared" si="229"/>
        <v>41934</v>
      </c>
      <c r="T2109" s="11">
        <f t="shared" si="230"/>
        <v>41955.543900462959</v>
      </c>
      <c r="U2109">
        <f t="shared" si="231"/>
        <v>2014</v>
      </c>
    </row>
    <row r="2110" spans="1:21"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225"/>
        <v>107.31250000000001</v>
      </c>
      <c r="P2110" s="6">
        <f t="shared" si="226"/>
        <v>89.895287958115176</v>
      </c>
      <c r="Q2110" t="str">
        <f t="shared" si="227"/>
        <v>music</v>
      </c>
      <c r="R2110" t="str">
        <f t="shared" si="228"/>
        <v>indie rock</v>
      </c>
      <c r="S2110" s="11">
        <f t="shared" si="229"/>
        <v>41134</v>
      </c>
      <c r="T2110" s="11">
        <f t="shared" si="230"/>
        <v>41161.954861111109</v>
      </c>
      <c r="U2110">
        <f t="shared" si="231"/>
        <v>2012</v>
      </c>
    </row>
    <row r="2111" spans="1:21"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225"/>
        <v>106.52500000000001</v>
      </c>
      <c r="P2111" s="6">
        <f t="shared" si="226"/>
        <v>106.52500000000001</v>
      </c>
      <c r="Q2111" t="str">
        <f t="shared" si="227"/>
        <v>music</v>
      </c>
      <c r="R2111" t="str">
        <f t="shared" si="228"/>
        <v>indie rock</v>
      </c>
      <c r="S2111" s="11">
        <f t="shared" si="229"/>
        <v>42160</v>
      </c>
      <c r="T2111" s="11">
        <f t="shared" si="230"/>
        <v>42190.500196759262</v>
      </c>
      <c r="U2111">
        <f t="shared" si="231"/>
        <v>2015</v>
      </c>
    </row>
    <row r="2112" spans="1:21"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225"/>
        <v>100.35000000000001</v>
      </c>
      <c r="P2112" s="6">
        <f t="shared" si="226"/>
        <v>52.815789473684212</v>
      </c>
      <c r="Q2112" t="str">
        <f t="shared" si="227"/>
        <v>music</v>
      </c>
      <c r="R2112" t="str">
        <f t="shared" si="228"/>
        <v>indie rock</v>
      </c>
      <c r="S2112" s="11">
        <f t="shared" si="229"/>
        <v>41759</v>
      </c>
      <c r="T2112" s="11">
        <f t="shared" si="230"/>
        <v>41786.999305555553</v>
      </c>
      <c r="U2112">
        <f t="shared" si="231"/>
        <v>2014</v>
      </c>
    </row>
    <row r="2113" spans="1:21"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225"/>
        <v>106.5</v>
      </c>
      <c r="P2113" s="6">
        <f t="shared" si="226"/>
        <v>54.615384615384613</v>
      </c>
      <c r="Q2113" t="str">
        <f t="shared" si="227"/>
        <v>music</v>
      </c>
      <c r="R2113" t="str">
        <f t="shared" si="228"/>
        <v>indie rock</v>
      </c>
      <c r="S2113" s="11">
        <f t="shared" si="229"/>
        <v>40702</v>
      </c>
      <c r="T2113" s="11">
        <f t="shared" si="230"/>
        <v>40769.833333333328</v>
      </c>
      <c r="U2113">
        <f t="shared" si="231"/>
        <v>2011</v>
      </c>
    </row>
    <row r="2114" spans="1:21"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225"/>
        <v>100</v>
      </c>
      <c r="P2114" s="6">
        <f t="shared" si="226"/>
        <v>27.272727272727273</v>
      </c>
      <c r="Q2114" t="str">
        <f t="shared" si="227"/>
        <v>music</v>
      </c>
      <c r="R2114" t="str">
        <f t="shared" si="228"/>
        <v>indie rock</v>
      </c>
      <c r="S2114" s="11">
        <f t="shared" si="229"/>
        <v>41365</v>
      </c>
      <c r="T2114" s="11">
        <f t="shared" si="230"/>
        <v>41379.719826388886</v>
      </c>
      <c r="U2114">
        <f t="shared" si="231"/>
        <v>2013</v>
      </c>
    </row>
    <row r="2115" spans="1:21"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232">E2115/D2115*100</f>
        <v>104.85714285714285</v>
      </c>
      <c r="P2115" s="6">
        <f t="shared" ref="P2115:P2178" si="233">IF(E2115=0,0,E2115/L2115)</f>
        <v>68.598130841121488</v>
      </c>
      <c r="Q2115" t="str">
        <f t="shared" ref="Q2115:Q2178" si="234">LEFT(N2115,LEN(N2115)-(LEN(N2115)-SEARCH("/",N2115))-1)</f>
        <v>music</v>
      </c>
      <c r="R2115" t="str">
        <f t="shared" ref="R2115:R2178" si="235">RIGHT(N2115,(LEN(N2115)-SEARCH("/",N2115)))</f>
        <v>indie rock</v>
      </c>
      <c r="S2115" s="11">
        <f t="shared" ref="S2115:S2178" si="236">VALUE(TEXT(CONCATENATE(YEAR(((J2115/60)/60/24)+DATE(1970,1,1)+(-5/24)),"/",MONTH(((J2115/60)/60/24)+DATE(1970,1,1)+(-5/24)),"/",DAY(((J2115/60)/60/24)+DATE(1970,1,1)+(-5/24))),"YYYY/MM/DD"))</f>
        <v>41870</v>
      </c>
      <c r="T2115" s="11">
        <f t="shared" ref="T2115:T2178" si="237">((I2115/60)/60/24)+DATE(1970,1,1)+(-5/24)</f>
        <v>41905.657129629624</v>
      </c>
      <c r="U2115">
        <f t="shared" ref="U2115:U2178" si="238">YEAR(((J2115/60)/60/24)+DATE(1970,1,1)+(-5/24))</f>
        <v>2014</v>
      </c>
    </row>
    <row r="2116" spans="1:21"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232"/>
        <v>104.69999999999999</v>
      </c>
      <c r="P2116" s="6">
        <f t="shared" si="233"/>
        <v>35.612244897959187</v>
      </c>
      <c r="Q2116" t="str">
        <f t="shared" si="234"/>
        <v>music</v>
      </c>
      <c r="R2116" t="str">
        <f t="shared" si="235"/>
        <v>indie rock</v>
      </c>
      <c r="S2116" s="11">
        <f t="shared" si="236"/>
        <v>40458</v>
      </c>
      <c r="T2116" s="11">
        <f t="shared" si="237"/>
        <v>40520.999305555553</v>
      </c>
      <c r="U2116">
        <f t="shared" si="238"/>
        <v>2010</v>
      </c>
    </row>
    <row r="2117" spans="1:21"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232"/>
        <v>225.66666666666669</v>
      </c>
      <c r="P2117" s="6">
        <f t="shared" si="233"/>
        <v>94.027777777777771</v>
      </c>
      <c r="Q2117" t="str">
        <f t="shared" si="234"/>
        <v>music</v>
      </c>
      <c r="R2117" t="str">
        <f t="shared" si="235"/>
        <v>indie rock</v>
      </c>
      <c r="S2117" s="11">
        <f t="shared" si="236"/>
        <v>40563</v>
      </c>
      <c r="T2117" s="11">
        <f t="shared" si="237"/>
        <v>40593.872696759259</v>
      </c>
      <c r="U2117">
        <f t="shared" si="238"/>
        <v>2011</v>
      </c>
    </row>
    <row r="2118" spans="1:21"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232"/>
        <v>100.90416666666667</v>
      </c>
      <c r="P2118" s="6">
        <f t="shared" si="233"/>
        <v>526.45652173913038</v>
      </c>
      <c r="Q2118" t="str">
        <f t="shared" si="234"/>
        <v>music</v>
      </c>
      <c r="R2118" t="str">
        <f t="shared" si="235"/>
        <v>indie rock</v>
      </c>
      <c r="S2118" s="11">
        <f t="shared" si="236"/>
        <v>41136</v>
      </c>
      <c r="T2118" s="11">
        <f t="shared" si="237"/>
        <v>41184.569479166668</v>
      </c>
      <c r="U2118">
        <f t="shared" si="238"/>
        <v>2012</v>
      </c>
    </row>
    <row r="2119" spans="1:21"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232"/>
        <v>147.75</v>
      </c>
      <c r="P2119" s="6">
        <f t="shared" si="233"/>
        <v>50.657142857142858</v>
      </c>
      <c r="Q2119" t="str">
        <f t="shared" si="234"/>
        <v>music</v>
      </c>
      <c r="R2119" t="str">
        <f t="shared" si="235"/>
        <v>indie rock</v>
      </c>
      <c r="S2119" s="11">
        <f t="shared" si="236"/>
        <v>42289</v>
      </c>
      <c r="T2119" s="11">
        <f t="shared" si="237"/>
        <v>42303.999305555553</v>
      </c>
      <c r="U2119">
        <f t="shared" si="238"/>
        <v>2015</v>
      </c>
    </row>
    <row r="2120" spans="1:21"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232"/>
        <v>134.61099999999999</v>
      </c>
      <c r="P2120" s="6">
        <f t="shared" si="233"/>
        <v>79.182941176470578</v>
      </c>
      <c r="Q2120" t="str">
        <f t="shared" si="234"/>
        <v>music</v>
      </c>
      <c r="R2120" t="str">
        <f t="shared" si="235"/>
        <v>indie rock</v>
      </c>
      <c r="S2120" s="11">
        <f t="shared" si="236"/>
        <v>40718</v>
      </c>
      <c r="T2120" s="11">
        <f t="shared" si="237"/>
        <v>40748.631203703699</v>
      </c>
      <c r="U2120">
        <f t="shared" si="238"/>
        <v>2011</v>
      </c>
    </row>
    <row r="2121" spans="1:21"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232"/>
        <v>100.75</v>
      </c>
      <c r="P2121" s="6">
        <f t="shared" si="233"/>
        <v>91.590909090909093</v>
      </c>
      <c r="Q2121" t="str">
        <f t="shared" si="234"/>
        <v>music</v>
      </c>
      <c r="R2121" t="str">
        <f t="shared" si="235"/>
        <v>indie rock</v>
      </c>
      <c r="S2121" s="11">
        <f t="shared" si="236"/>
        <v>41106</v>
      </c>
      <c r="T2121" s="11">
        <f t="shared" si="237"/>
        <v>41136.921817129631</v>
      </c>
      <c r="U2121">
        <f t="shared" si="238"/>
        <v>2012</v>
      </c>
    </row>
    <row r="2122" spans="1:21"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232"/>
        <v>100.880375</v>
      </c>
      <c r="P2122" s="6">
        <f t="shared" si="233"/>
        <v>116.96275362318841</v>
      </c>
      <c r="Q2122" t="str">
        <f t="shared" si="234"/>
        <v>music</v>
      </c>
      <c r="R2122" t="str">
        <f t="shared" si="235"/>
        <v>indie rock</v>
      </c>
      <c r="S2122" s="11">
        <f t="shared" si="236"/>
        <v>41591</v>
      </c>
      <c r="T2122" s="11">
        <f t="shared" si="237"/>
        <v>41640.756203703699</v>
      </c>
      <c r="U2122">
        <f t="shared" si="238"/>
        <v>2013</v>
      </c>
    </row>
    <row r="2123" spans="1:21"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232"/>
        <v>0.56800000000000006</v>
      </c>
      <c r="P2123" s="6">
        <f t="shared" si="233"/>
        <v>28.4</v>
      </c>
      <c r="Q2123" t="str">
        <f t="shared" si="234"/>
        <v>games</v>
      </c>
      <c r="R2123" t="str">
        <f t="shared" si="235"/>
        <v>video games</v>
      </c>
      <c r="S2123" s="11">
        <f t="shared" si="236"/>
        <v>42716</v>
      </c>
      <c r="T2123" s="11">
        <f t="shared" si="237"/>
        <v>42746.534120370365</v>
      </c>
      <c r="U2123">
        <f t="shared" si="238"/>
        <v>2016</v>
      </c>
    </row>
    <row r="2124" spans="1:21"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232"/>
        <v>0.38750000000000001</v>
      </c>
      <c r="P2124" s="6">
        <f t="shared" si="233"/>
        <v>103.33333333333333</v>
      </c>
      <c r="Q2124" t="str">
        <f t="shared" si="234"/>
        <v>games</v>
      </c>
      <c r="R2124" t="str">
        <f t="shared" si="235"/>
        <v>video games</v>
      </c>
      <c r="S2124" s="11">
        <f t="shared" si="236"/>
        <v>42712</v>
      </c>
      <c r="T2124" s="11">
        <f t="shared" si="237"/>
        <v>42742.092233796291</v>
      </c>
      <c r="U2124">
        <f t="shared" si="238"/>
        <v>2016</v>
      </c>
    </row>
    <row r="2125" spans="1:21"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232"/>
        <v>10</v>
      </c>
      <c r="P2125" s="6">
        <f t="shared" si="233"/>
        <v>10</v>
      </c>
      <c r="Q2125" t="str">
        <f t="shared" si="234"/>
        <v>games</v>
      </c>
      <c r="R2125" t="str">
        <f t="shared" si="235"/>
        <v>video games</v>
      </c>
      <c r="S2125" s="11">
        <f t="shared" si="236"/>
        <v>40198</v>
      </c>
      <c r="T2125" s="11">
        <f t="shared" si="237"/>
        <v>40252.082638888889</v>
      </c>
      <c r="U2125">
        <f t="shared" si="238"/>
        <v>2010</v>
      </c>
    </row>
    <row r="2126" spans="1:21"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232"/>
        <v>10.454545454545453</v>
      </c>
      <c r="P2126" s="6">
        <f t="shared" si="233"/>
        <v>23</v>
      </c>
      <c r="Q2126" t="str">
        <f t="shared" si="234"/>
        <v>games</v>
      </c>
      <c r="R2126" t="str">
        <f t="shared" si="235"/>
        <v>video games</v>
      </c>
      <c r="S2126" s="11">
        <f t="shared" si="236"/>
        <v>40463</v>
      </c>
      <c r="T2126" s="11">
        <f t="shared" si="237"/>
        <v>40512</v>
      </c>
      <c r="U2126">
        <f t="shared" si="238"/>
        <v>2010</v>
      </c>
    </row>
    <row r="2127" spans="1:21"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232"/>
        <v>1.4200000000000002</v>
      </c>
      <c r="P2127" s="6">
        <f t="shared" si="233"/>
        <v>31.555555555555557</v>
      </c>
      <c r="Q2127" t="str">
        <f t="shared" si="234"/>
        <v>games</v>
      </c>
      <c r="R2127" t="str">
        <f t="shared" si="235"/>
        <v>video games</v>
      </c>
      <c r="S2127" s="11">
        <f t="shared" si="236"/>
        <v>42190</v>
      </c>
      <c r="T2127" s="11">
        <f t="shared" si="237"/>
        <v>42220.815196759257</v>
      </c>
      <c r="U2127">
        <f t="shared" si="238"/>
        <v>2015</v>
      </c>
    </row>
    <row r="2128" spans="1:21"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232"/>
        <v>0.05</v>
      </c>
      <c r="P2128" s="6">
        <f t="shared" si="233"/>
        <v>5</v>
      </c>
      <c r="Q2128" t="str">
        <f t="shared" si="234"/>
        <v>games</v>
      </c>
      <c r="R2128" t="str">
        <f t="shared" si="235"/>
        <v>video games</v>
      </c>
      <c r="S2128" s="11">
        <f t="shared" si="236"/>
        <v>41951</v>
      </c>
      <c r="T2128" s="11">
        <f t="shared" si="237"/>
        <v>41981.76489583333</v>
      </c>
      <c r="U2128">
        <f t="shared" si="238"/>
        <v>2014</v>
      </c>
    </row>
    <row r="2129" spans="1:21"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232"/>
        <v>28.842857142857142</v>
      </c>
      <c r="P2129" s="6">
        <f t="shared" si="233"/>
        <v>34.220338983050844</v>
      </c>
      <c r="Q2129" t="str">
        <f t="shared" si="234"/>
        <v>games</v>
      </c>
      <c r="R2129" t="str">
        <f t="shared" si="235"/>
        <v>video games</v>
      </c>
      <c r="S2129" s="11">
        <f t="shared" si="236"/>
        <v>42045</v>
      </c>
      <c r="T2129" s="11">
        <f t="shared" si="237"/>
        <v>42075.255358796298</v>
      </c>
      <c r="U2129">
        <f t="shared" si="238"/>
        <v>2015</v>
      </c>
    </row>
    <row r="2130" spans="1:21"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232"/>
        <v>0.16666666666666669</v>
      </c>
      <c r="P2130" s="6">
        <f t="shared" si="233"/>
        <v>25</v>
      </c>
      <c r="Q2130" t="str">
        <f t="shared" si="234"/>
        <v>games</v>
      </c>
      <c r="R2130" t="str">
        <f t="shared" si="235"/>
        <v>video games</v>
      </c>
      <c r="S2130" s="11">
        <f t="shared" si="236"/>
        <v>41843</v>
      </c>
      <c r="T2130" s="11">
        <f t="shared" si="237"/>
        <v>41903.564456018517</v>
      </c>
      <c r="U2130">
        <f t="shared" si="238"/>
        <v>2014</v>
      </c>
    </row>
    <row r="2131" spans="1:21"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232"/>
        <v>11.799999999999999</v>
      </c>
      <c r="P2131" s="6">
        <f t="shared" si="233"/>
        <v>19.666666666666668</v>
      </c>
      <c r="Q2131" t="str">
        <f t="shared" si="234"/>
        <v>games</v>
      </c>
      <c r="R2131" t="str">
        <f t="shared" si="235"/>
        <v>video games</v>
      </c>
      <c r="S2131" s="11">
        <f t="shared" si="236"/>
        <v>42408</v>
      </c>
      <c r="T2131" s="11">
        <f t="shared" si="237"/>
        <v>42438.815972222219</v>
      </c>
      <c r="U2131">
        <f t="shared" si="238"/>
        <v>2016</v>
      </c>
    </row>
    <row r="2132" spans="1:21"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232"/>
        <v>0.20238095238095236</v>
      </c>
      <c r="P2132" s="6">
        <f t="shared" si="233"/>
        <v>21.25</v>
      </c>
      <c r="Q2132" t="str">
        <f t="shared" si="234"/>
        <v>games</v>
      </c>
      <c r="R2132" t="str">
        <f t="shared" si="235"/>
        <v>video games</v>
      </c>
      <c r="S2132" s="11">
        <f t="shared" si="236"/>
        <v>41831</v>
      </c>
      <c r="T2132" s="11">
        <f t="shared" si="237"/>
        <v>41866.87804398148</v>
      </c>
      <c r="U2132">
        <f t="shared" si="238"/>
        <v>2014</v>
      </c>
    </row>
    <row r="2133" spans="1:21"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232"/>
        <v>5</v>
      </c>
      <c r="P2133" s="6">
        <f t="shared" si="233"/>
        <v>8.3333333333333339</v>
      </c>
      <c r="Q2133" t="str">
        <f t="shared" si="234"/>
        <v>games</v>
      </c>
      <c r="R2133" t="str">
        <f t="shared" si="235"/>
        <v>video games</v>
      </c>
      <c r="S2133" s="11">
        <f t="shared" si="236"/>
        <v>42166</v>
      </c>
      <c r="T2133" s="11">
        <f t="shared" si="237"/>
        <v>42196.998738425922</v>
      </c>
      <c r="U2133">
        <f t="shared" si="238"/>
        <v>2015</v>
      </c>
    </row>
    <row r="2134" spans="1:21"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232"/>
        <v>2.1129899999999995</v>
      </c>
      <c r="P2134" s="6">
        <f t="shared" si="233"/>
        <v>21.34333333333333</v>
      </c>
      <c r="Q2134" t="str">
        <f t="shared" si="234"/>
        <v>games</v>
      </c>
      <c r="R2134" t="str">
        <f t="shared" si="235"/>
        <v>video games</v>
      </c>
      <c r="S2134" s="11">
        <f t="shared" si="236"/>
        <v>41643</v>
      </c>
      <c r="T2134" s="11">
        <f t="shared" si="237"/>
        <v>41673.27884259259</v>
      </c>
      <c r="U2134">
        <f t="shared" si="238"/>
        <v>2014</v>
      </c>
    </row>
    <row r="2135" spans="1:21"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232"/>
        <v>1.6</v>
      </c>
      <c r="P2135" s="6">
        <f t="shared" si="233"/>
        <v>5.333333333333333</v>
      </c>
      <c r="Q2135" t="str">
        <f t="shared" si="234"/>
        <v>games</v>
      </c>
      <c r="R2135" t="str">
        <f t="shared" si="235"/>
        <v>video games</v>
      </c>
      <c r="S2135" s="11">
        <f t="shared" si="236"/>
        <v>40618</v>
      </c>
      <c r="T2135" s="11">
        <f t="shared" si="237"/>
        <v>40657.082638888889</v>
      </c>
      <c r="U2135">
        <f t="shared" si="238"/>
        <v>2011</v>
      </c>
    </row>
    <row r="2136" spans="1:21"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232"/>
        <v>1.7333333333333332</v>
      </c>
      <c r="P2136" s="6">
        <f t="shared" si="233"/>
        <v>34.666666666666664</v>
      </c>
      <c r="Q2136" t="str">
        <f t="shared" si="234"/>
        <v>games</v>
      </c>
      <c r="R2136" t="str">
        <f t="shared" si="235"/>
        <v>video games</v>
      </c>
      <c r="S2136" s="11">
        <f t="shared" si="236"/>
        <v>41361</v>
      </c>
      <c r="T2136" s="11">
        <f t="shared" si="237"/>
        <v>41391.678136574068</v>
      </c>
      <c r="U2136">
        <f t="shared" si="238"/>
        <v>2013</v>
      </c>
    </row>
    <row r="2137" spans="1:21"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232"/>
        <v>9.56</v>
      </c>
      <c r="P2137" s="6">
        <f t="shared" si="233"/>
        <v>21.727272727272727</v>
      </c>
      <c r="Q2137" t="str">
        <f t="shared" si="234"/>
        <v>games</v>
      </c>
      <c r="R2137" t="str">
        <f t="shared" si="235"/>
        <v>video games</v>
      </c>
      <c r="S2137" s="11">
        <f t="shared" si="236"/>
        <v>41156</v>
      </c>
      <c r="T2137" s="11">
        <f t="shared" si="237"/>
        <v>41186.755011574067</v>
      </c>
      <c r="U2137">
        <f t="shared" si="238"/>
        <v>2012</v>
      </c>
    </row>
    <row r="2138" spans="1:21"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232"/>
        <v>5.9612499999999999E-2</v>
      </c>
      <c r="P2138" s="6">
        <f t="shared" si="233"/>
        <v>11.922499999999999</v>
      </c>
      <c r="Q2138" t="str">
        <f t="shared" si="234"/>
        <v>games</v>
      </c>
      <c r="R2138" t="str">
        <f t="shared" si="235"/>
        <v>video games</v>
      </c>
      <c r="S2138" s="11">
        <f t="shared" si="236"/>
        <v>41536</v>
      </c>
      <c r="T2138" s="11">
        <f t="shared" si="237"/>
        <v>41566.300763888888</v>
      </c>
      <c r="U2138">
        <f t="shared" si="238"/>
        <v>2013</v>
      </c>
    </row>
    <row r="2139" spans="1:21"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232"/>
        <v>28.405999999999999</v>
      </c>
      <c r="P2139" s="6">
        <f t="shared" si="233"/>
        <v>26.59737827715356</v>
      </c>
      <c r="Q2139" t="str">
        <f t="shared" si="234"/>
        <v>games</v>
      </c>
      <c r="R2139" t="str">
        <f t="shared" si="235"/>
        <v>video games</v>
      </c>
      <c r="S2139" s="11">
        <f t="shared" si="236"/>
        <v>41948</v>
      </c>
      <c r="T2139" s="11">
        <f t="shared" si="237"/>
        <v>41978.562835648147</v>
      </c>
      <c r="U2139">
        <f t="shared" si="238"/>
        <v>2014</v>
      </c>
    </row>
    <row r="2140" spans="1:21"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232"/>
        <v>12.8</v>
      </c>
      <c r="P2140" s="6">
        <f t="shared" si="233"/>
        <v>10.666666666666666</v>
      </c>
      <c r="Q2140" t="str">
        <f t="shared" si="234"/>
        <v>games</v>
      </c>
      <c r="R2140" t="str">
        <f t="shared" si="235"/>
        <v>video games</v>
      </c>
      <c r="S2140" s="11">
        <f t="shared" si="236"/>
        <v>41556</v>
      </c>
      <c r="T2140" s="11">
        <f t="shared" si="237"/>
        <v>41586.846516203703</v>
      </c>
      <c r="U2140">
        <f t="shared" si="238"/>
        <v>2013</v>
      </c>
    </row>
    <row r="2141" spans="1:21"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232"/>
        <v>5.42</v>
      </c>
      <c r="P2141" s="6">
        <f t="shared" si="233"/>
        <v>29.035714285714285</v>
      </c>
      <c r="Q2141" t="str">
        <f t="shared" si="234"/>
        <v>games</v>
      </c>
      <c r="R2141" t="str">
        <f t="shared" si="235"/>
        <v>video games</v>
      </c>
      <c r="S2141" s="11">
        <f t="shared" si="236"/>
        <v>42647</v>
      </c>
      <c r="T2141" s="11">
        <f t="shared" si="237"/>
        <v>42677.541759259257</v>
      </c>
      <c r="U2141">
        <f t="shared" si="238"/>
        <v>2016</v>
      </c>
    </row>
    <row r="2142" spans="1:21"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232"/>
        <v>0.11199999999999999</v>
      </c>
      <c r="P2142" s="6">
        <f t="shared" si="233"/>
        <v>50.909090909090907</v>
      </c>
      <c r="Q2142" t="str">
        <f t="shared" si="234"/>
        <v>games</v>
      </c>
      <c r="R2142" t="str">
        <f t="shared" si="235"/>
        <v>video games</v>
      </c>
      <c r="S2142" s="11">
        <f t="shared" si="236"/>
        <v>41255</v>
      </c>
      <c r="T2142" s="11">
        <f t="shared" si="237"/>
        <v>41285.625277777777</v>
      </c>
      <c r="U2142">
        <f t="shared" si="238"/>
        <v>2012</v>
      </c>
    </row>
    <row r="2143" spans="1:21"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232"/>
        <v>0</v>
      </c>
      <c r="P2143" s="6">
        <f t="shared" si="233"/>
        <v>0</v>
      </c>
      <c r="Q2143" t="str">
        <f t="shared" si="234"/>
        <v>games</v>
      </c>
      <c r="R2143" t="str">
        <f t="shared" si="235"/>
        <v>video games</v>
      </c>
      <c r="S2143" s="11">
        <f t="shared" si="236"/>
        <v>41927</v>
      </c>
      <c r="T2143" s="11">
        <f t="shared" si="237"/>
        <v>41957.068969907406</v>
      </c>
      <c r="U2143">
        <f t="shared" si="238"/>
        <v>2014</v>
      </c>
    </row>
    <row r="2144" spans="1:21"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232"/>
        <v>5.7238095238095239</v>
      </c>
      <c r="P2144" s="6">
        <f t="shared" si="233"/>
        <v>50.083333333333336</v>
      </c>
      <c r="Q2144" t="str">
        <f t="shared" si="234"/>
        <v>games</v>
      </c>
      <c r="R2144" t="str">
        <f t="shared" si="235"/>
        <v>video games</v>
      </c>
      <c r="S2144" s="11">
        <f t="shared" si="236"/>
        <v>42340</v>
      </c>
      <c r="T2144" s="11">
        <f t="shared" si="237"/>
        <v>42368.493171296293</v>
      </c>
      <c r="U2144">
        <f t="shared" si="238"/>
        <v>2015</v>
      </c>
    </row>
    <row r="2145" spans="1:21"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232"/>
        <v>11.25</v>
      </c>
      <c r="P2145" s="6">
        <f t="shared" si="233"/>
        <v>45</v>
      </c>
      <c r="Q2145" t="str">
        <f t="shared" si="234"/>
        <v>games</v>
      </c>
      <c r="R2145" t="str">
        <f t="shared" si="235"/>
        <v>video games</v>
      </c>
      <c r="S2145" s="11">
        <f t="shared" si="236"/>
        <v>40332</v>
      </c>
      <c r="T2145" s="11">
        <f t="shared" si="237"/>
        <v>40380.583333333328</v>
      </c>
      <c r="U2145">
        <f t="shared" si="238"/>
        <v>2010</v>
      </c>
    </row>
    <row r="2146" spans="1:21"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232"/>
        <v>1.7098591549295776</v>
      </c>
      <c r="P2146" s="6">
        <f t="shared" si="233"/>
        <v>25.291666666666668</v>
      </c>
      <c r="Q2146" t="str">
        <f t="shared" si="234"/>
        <v>games</v>
      </c>
      <c r="R2146" t="str">
        <f t="shared" si="235"/>
        <v>video games</v>
      </c>
      <c r="S2146" s="11">
        <f t="shared" si="236"/>
        <v>41499</v>
      </c>
      <c r="T2146" s="11">
        <f t="shared" si="237"/>
        <v>41531.338425925926</v>
      </c>
      <c r="U2146">
        <f t="shared" si="238"/>
        <v>2013</v>
      </c>
    </row>
    <row r="2147" spans="1:21"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232"/>
        <v>30.433333333333334</v>
      </c>
      <c r="P2147" s="6">
        <f t="shared" si="233"/>
        <v>51.292134831460672</v>
      </c>
      <c r="Q2147" t="str">
        <f t="shared" si="234"/>
        <v>games</v>
      </c>
      <c r="R2147" t="str">
        <f t="shared" si="235"/>
        <v>video games</v>
      </c>
      <c r="S2147" s="11">
        <f t="shared" si="236"/>
        <v>41575</v>
      </c>
      <c r="T2147" s="11">
        <f t="shared" si="237"/>
        <v>41605.070763888885</v>
      </c>
      <c r="U2147">
        <f t="shared" si="238"/>
        <v>2013</v>
      </c>
    </row>
    <row r="2148" spans="1:21"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232"/>
        <v>0.02</v>
      </c>
      <c r="P2148" s="6">
        <f t="shared" si="233"/>
        <v>1</v>
      </c>
      <c r="Q2148" t="str">
        <f t="shared" si="234"/>
        <v>games</v>
      </c>
      <c r="R2148" t="str">
        <f t="shared" si="235"/>
        <v>video games</v>
      </c>
      <c r="S2148" s="11">
        <f t="shared" si="236"/>
        <v>42397</v>
      </c>
      <c r="T2148" s="11">
        <f t="shared" si="237"/>
        <v>42411.471180555549</v>
      </c>
      <c r="U2148">
        <f t="shared" si="238"/>
        <v>2016</v>
      </c>
    </row>
    <row r="2149" spans="1:21"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232"/>
        <v>0.69641025641025645</v>
      </c>
      <c r="P2149" s="6">
        <f t="shared" si="233"/>
        <v>49.381818181818183</v>
      </c>
      <c r="Q2149" t="str">
        <f t="shared" si="234"/>
        <v>games</v>
      </c>
      <c r="R2149" t="str">
        <f t="shared" si="235"/>
        <v>video games</v>
      </c>
      <c r="S2149" s="11">
        <f t="shared" si="236"/>
        <v>41927</v>
      </c>
      <c r="T2149" s="11">
        <f t="shared" si="237"/>
        <v>41959.129027777781</v>
      </c>
      <c r="U2149">
        <f t="shared" si="238"/>
        <v>2014</v>
      </c>
    </row>
    <row r="2150" spans="1:21"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232"/>
        <v>2</v>
      </c>
      <c r="P2150" s="6">
        <f t="shared" si="233"/>
        <v>1</v>
      </c>
      <c r="Q2150" t="str">
        <f t="shared" si="234"/>
        <v>games</v>
      </c>
      <c r="R2150" t="str">
        <f t="shared" si="235"/>
        <v>video games</v>
      </c>
      <c r="S2150" s="11">
        <f t="shared" si="236"/>
        <v>42066</v>
      </c>
      <c r="T2150" s="11">
        <f t="shared" si="237"/>
        <v>42096.483587962961</v>
      </c>
      <c r="U2150">
        <f t="shared" si="238"/>
        <v>2015</v>
      </c>
    </row>
    <row r="2151" spans="1:21"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232"/>
        <v>0</v>
      </c>
      <c r="P2151" s="6">
        <f t="shared" si="233"/>
        <v>0</v>
      </c>
      <c r="Q2151" t="str">
        <f t="shared" si="234"/>
        <v>games</v>
      </c>
      <c r="R2151" t="str">
        <f t="shared" si="235"/>
        <v>video games</v>
      </c>
      <c r="S2151" s="11">
        <f t="shared" si="236"/>
        <v>40354</v>
      </c>
      <c r="T2151" s="11">
        <f t="shared" si="237"/>
        <v>40389.791666666664</v>
      </c>
      <c r="U2151">
        <f t="shared" si="238"/>
        <v>2010</v>
      </c>
    </row>
    <row r="2152" spans="1:21"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232"/>
        <v>0.80999999999999994</v>
      </c>
      <c r="P2152" s="6">
        <f t="shared" si="233"/>
        <v>101.25</v>
      </c>
      <c r="Q2152" t="str">
        <f t="shared" si="234"/>
        <v>games</v>
      </c>
      <c r="R2152" t="str">
        <f t="shared" si="235"/>
        <v>video games</v>
      </c>
      <c r="S2152" s="11">
        <f t="shared" si="236"/>
        <v>42534</v>
      </c>
      <c r="T2152" s="11">
        <f t="shared" si="237"/>
        <v>42564.076377314814</v>
      </c>
      <c r="U2152">
        <f t="shared" si="238"/>
        <v>2016</v>
      </c>
    </row>
    <row r="2153" spans="1:21"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232"/>
        <v>0.26222222222222225</v>
      </c>
      <c r="P2153" s="6">
        <f t="shared" si="233"/>
        <v>19.666666666666668</v>
      </c>
      <c r="Q2153" t="str">
        <f t="shared" si="234"/>
        <v>games</v>
      </c>
      <c r="R2153" t="str">
        <f t="shared" si="235"/>
        <v>video games</v>
      </c>
      <c r="S2153" s="11">
        <f t="shared" si="236"/>
        <v>42520</v>
      </c>
      <c r="T2153" s="11">
        <f t="shared" si="237"/>
        <v>42550.639050925929</v>
      </c>
      <c r="U2153">
        <f t="shared" si="238"/>
        <v>2016</v>
      </c>
    </row>
    <row r="2154" spans="1:21"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232"/>
        <v>0.16666666666666669</v>
      </c>
      <c r="P2154" s="6">
        <f t="shared" si="233"/>
        <v>12.5</v>
      </c>
      <c r="Q2154" t="str">
        <f t="shared" si="234"/>
        <v>games</v>
      </c>
      <c r="R2154" t="str">
        <f t="shared" si="235"/>
        <v>video games</v>
      </c>
      <c r="S2154" s="11">
        <f t="shared" si="236"/>
        <v>41683</v>
      </c>
      <c r="T2154" s="11">
        <f t="shared" si="237"/>
        <v>41713.582280092589</v>
      </c>
      <c r="U2154">
        <f t="shared" si="238"/>
        <v>2014</v>
      </c>
    </row>
    <row r="2155" spans="1:21"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232"/>
        <v>9.124454880912446E-3</v>
      </c>
      <c r="P2155" s="6">
        <f t="shared" si="233"/>
        <v>8.5</v>
      </c>
      <c r="Q2155" t="str">
        <f t="shared" si="234"/>
        <v>games</v>
      </c>
      <c r="R2155" t="str">
        <f t="shared" si="235"/>
        <v>video games</v>
      </c>
      <c r="S2155" s="11">
        <f t="shared" si="236"/>
        <v>41974</v>
      </c>
      <c r="T2155" s="11">
        <f t="shared" si="237"/>
        <v>42014.124305555553</v>
      </c>
      <c r="U2155">
        <f t="shared" si="238"/>
        <v>2014</v>
      </c>
    </row>
    <row r="2156" spans="1:21"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232"/>
        <v>0.8</v>
      </c>
      <c r="P2156" s="6">
        <f t="shared" si="233"/>
        <v>1</v>
      </c>
      <c r="Q2156" t="str">
        <f t="shared" si="234"/>
        <v>games</v>
      </c>
      <c r="R2156" t="str">
        <f t="shared" si="235"/>
        <v>video games</v>
      </c>
      <c r="S2156" s="11">
        <f t="shared" si="236"/>
        <v>41647</v>
      </c>
      <c r="T2156" s="11">
        <f t="shared" si="237"/>
        <v>41667.42392361111</v>
      </c>
      <c r="U2156">
        <f t="shared" si="238"/>
        <v>2014</v>
      </c>
    </row>
    <row r="2157" spans="1:21"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232"/>
        <v>2.2999999999999998</v>
      </c>
      <c r="P2157" s="6">
        <f t="shared" si="233"/>
        <v>23</v>
      </c>
      <c r="Q2157" t="str">
        <f t="shared" si="234"/>
        <v>games</v>
      </c>
      <c r="R2157" t="str">
        <f t="shared" si="235"/>
        <v>video games</v>
      </c>
      <c r="S2157" s="11">
        <f t="shared" si="236"/>
        <v>42430</v>
      </c>
      <c r="T2157" s="11">
        <f t="shared" si="237"/>
        <v>42460.497511574074</v>
      </c>
      <c r="U2157">
        <f t="shared" si="238"/>
        <v>2016</v>
      </c>
    </row>
    <row r="2158" spans="1:21"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232"/>
        <v>2.6660714285714282</v>
      </c>
      <c r="P2158" s="6">
        <f t="shared" si="233"/>
        <v>17.987951807228917</v>
      </c>
      <c r="Q2158" t="str">
        <f t="shared" si="234"/>
        <v>games</v>
      </c>
      <c r="R2158" t="str">
        <f t="shared" si="235"/>
        <v>video games</v>
      </c>
      <c r="S2158" s="11">
        <f t="shared" si="236"/>
        <v>41488</v>
      </c>
      <c r="T2158" s="11">
        <f t="shared" si="237"/>
        <v>41533.645902777775</v>
      </c>
      <c r="U2158">
        <f t="shared" si="238"/>
        <v>2013</v>
      </c>
    </row>
    <row r="2159" spans="1:21"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232"/>
        <v>28.192</v>
      </c>
      <c r="P2159" s="6">
        <f t="shared" si="233"/>
        <v>370.94736842105266</v>
      </c>
      <c r="Q2159" t="str">
        <f t="shared" si="234"/>
        <v>games</v>
      </c>
      <c r="R2159" t="str">
        <f t="shared" si="235"/>
        <v>video games</v>
      </c>
      <c r="S2159" s="11">
        <f t="shared" si="236"/>
        <v>42694</v>
      </c>
      <c r="T2159" s="11">
        <f t="shared" si="237"/>
        <v>42727.124305555553</v>
      </c>
      <c r="U2159">
        <f t="shared" si="238"/>
        <v>2016</v>
      </c>
    </row>
    <row r="2160" spans="1:21"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232"/>
        <v>6.5900366666666672</v>
      </c>
      <c r="P2160" s="6">
        <f t="shared" si="233"/>
        <v>63.569485530546629</v>
      </c>
      <c r="Q2160" t="str">
        <f t="shared" si="234"/>
        <v>games</v>
      </c>
      <c r="R2160" t="str">
        <f t="shared" si="235"/>
        <v>video games</v>
      </c>
      <c r="S2160" s="11">
        <f t="shared" si="236"/>
        <v>41264</v>
      </c>
      <c r="T2160" s="11">
        <f t="shared" si="237"/>
        <v>41309.645532407405</v>
      </c>
      <c r="U2160">
        <f t="shared" si="238"/>
        <v>2012</v>
      </c>
    </row>
    <row r="2161" spans="1:21"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232"/>
        <v>0.72222222222222221</v>
      </c>
      <c r="P2161" s="6">
        <f t="shared" si="233"/>
        <v>13</v>
      </c>
      <c r="Q2161" t="str">
        <f t="shared" si="234"/>
        <v>games</v>
      </c>
      <c r="R2161" t="str">
        <f t="shared" si="235"/>
        <v>video games</v>
      </c>
      <c r="S2161" s="11">
        <f t="shared" si="236"/>
        <v>40710</v>
      </c>
      <c r="T2161" s="11">
        <f t="shared" si="237"/>
        <v>40740.522847222215</v>
      </c>
      <c r="U2161">
        <f t="shared" si="238"/>
        <v>2011</v>
      </c>
    </row>
    <row r="2162" spans="1:21"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232"/>
        <v>0.85000000000000009</v>
      </c>
      <c r="P2162" s="6">
        <f t="shared" si="233"/>
        <v>5.3125</v>
      </c>
      <c r="Q2162" t="str">
        <f t="shared" si="234"/>
        <v>games</v>
      </c>
      <c r="R2162" t="str">
        <f t="shared" si="235"/>
        <v>video games</v>
      </c>
      <c r="S2162" s="11">
        <f t="shared" si="236"/>
        <v>41018</v>
      </c>
      <c r="T2162" s="11">
        <f t="shared" si="237"/>
        <v>41048.503530092588</v>
      </c>
      <c r="U2162">
        <f t="shared" si="238"/>
        <v>2012</v>
      </c>
    </row>
    <row r="2163" spans="1:21"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232"/>
        <v>115.75</v>
      </c>
      <c r="P2163" s="6">
        <f t="shared" si="233"/>
        <v>35.615384615384613</v>
      </c>
      <c r="Q2163" t="str">
        <f t="shared" si="234"/>
        <v>music</v>
      </c>
      <c r="R2163" t="str">
        <f t="shared" si="235"/>
        <v>rock</v>
      </c>
      <c r="S2163" s="11">
        <f t="shared" si="236"/>
        <v>42240</v>
      </c>
      <c r="T2163" s="11">
        <f t="shared" si="237"/>
        <v>42270.644201388881</v>
      </c>
      <c r="U2163">
        <f t="shared" si="238"/>
        <v>2015</v>
      </c>
    </row>
    <row r="2164" spans="1:21"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232"/>
        <v>112.26666666666667</v>
      </c>
      <c r="P2164" s="6">
        <f t="shared" si="233"/>
        <v>87.103448275862064</v>
      </c>
      <c r="Q2164" t="str">
        <f t="shared" si="234"/>
        <v>music</v>
      </c>
      <c r="R2164" t="str">
        <f t="shared" si="235"/>
        <v>rock</v>
      </c>
      <c r="S2164" s="11">
        <f t="shared" si="236"/>
        <v>41813</v>
      </c>
      <c r="T2164" s="11">
        <f t="shared" si="237"/>
        <v>41844.557766203703</v>
      </c>
      <c r="U2164">
        <f t="shared" si="238"/>
        <v>2014</v>
      </c>
    </row>
    <row r="2165" spans="1:21"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232"/>
        <v>132.20000000000002</v>
      </c>
      <c r="P2165" s="6">
        <f t="shared" si="233"/>
        <v>75.11363636363636</v>
      </c>
      <c r="Q2165" t="str">
        <f t="shared" si="234"/>
        <v>music</v>
      </c>
      <c r="R2165" t="str">
        <f t="shared" si="235"/>
        <v>rock</v>
      </c>
      <c r="S2165" s="11">
        <f t="shared" si="236"/>
        <v>42111</v>
      </c>
      <c r="T2165" s="11">
        <f t="shared" si="237"/>
        <v>42162.951388888883</v>
      </c>
      <c r="U2165">
        <f t="shared" si="238"/>
        <v>2015</v>
      </c>
    </row>
    <row r="2166" spans="1:21"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232"/>
        <v>102.63636363636364</v>
      </c>
      <c r="P2166" s="6">
        <f t="shared" si="233"/>
        <v>68.01204819277109</v>
      </c>
      <c r="Q2166" t="str">
        <f t="shared" si="234"/>
        <v>music</v>
      </c>
      <c r="R2166" t="str">
        <f t="shared" si="235"/>
        <v>rock</v>
      </c>
      <c r="S2166" s="11">
        <f t="shared" si="236"/>
        <v>42515</v>
      </c>
      <c r="T2166" s="11">
        <f t="shared" si="237"/>
        <v>42545.957638888889</v>
      </c>
      <c r="U2166">
        <f t="shared" si="238"/>
        <v>2016</v>
      </c>
    </row>
    <row r="2167" spans="1:21"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232"/>
        <v>138.64000000000001</v>
      </c>
      <c r="P2167" s="6">
        <f t="shared" si="233"/>
        <v>29.623931623931625</v>
      </c>
      <c r="Q2167" t="str">
        <f t="shared" si="234"/>
        <v>music</v>
      </c>
      <c r="R2167" t="str">
        <f t="shared" si="235"/>
        <v>rock</v>
      </c>
      <c r="S2167" s="11">
        <f t="shared" si="236"/>
        <v>42438</v>
      </c>
      <c r="T2167" s="11">
        <f t="shared" si="237"/>
        <v>42468.417071759257</v>
      </c>
      <c r="U2167">
        <f t="shared" si="238"/>
        <v>2016</v>
      </c>
    </row>
    <row r="2168" spans="1:21"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232"/>
        <v>146.6</v>
      </c>
      <c r="P2168" s="6">
        <f t="shared" si="233"/>
        <v>91.625</v>
      </c>
      <c r="Q2168" t="str">
        <f t="shared" si="234"/>
        <v>music</v>
      </c>
      <c r="R2168" t="str">
        <f t="shared" si="235"/>
        <v>rock</v>
      </c>
      <c r="S2168" s="11">
        <f t="shared" si="236"/>
        <v>41933</v>
      </c>
      <c r="T2168" s="11">
        <f t="shared" si="237"/>
        <v>41978.671504629623</v>
      </c>
      <c r="U2168">
        <f t="shared" si="238"/>
        <v>2014</v>
      </c>
    </row>
    <row r="2169" spans="1:21"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232"/>
        <v>120</v>
      </c>
      <c r="P2169" s="6">
        <f t="shared" si="233"/>
        <v>22.5</v>
      </c>
      <c r="Q2169" t="str">
        <f t="shared" si="234"/>
        <v>music</v>
      </c>
      <c r="R2169" t="str">
        <f t="shared" si="235"/>
        <v>rock</v>
      </c>
      <c r="S2169" s="11">
        <f t="shared" si="236"/>
        <v>41152</v>
      </c>
      <c r="T2169" s="11">
        <f t="shared" si="237"/>
        <v>41166.858067129629</v>
      </c>
      <c r="U2169">
        <f t="shared" si="238"/>
        <v>2012</v>
      </c>
    </row>
    <row r="2170" spans="1:21"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232"/>
        <v>121.5816111111111</v>
      </c>
      <c r="P2170" s="6">
        <f t="shared" si="233"/>
        <v>64.366735294117646</v>
      </c>
      <c r="Q2170" t="str">
        <f t="shared" si="234"/>
        <v>music</v>
      </c>
      <c r="R2170" t="str">
        <f t="shared" si="235"/>
        <v>rock</v>
      </c>
      <c r="S2170" s="11">
        <f t="shared" si="236"/>
        <v>42745</v>
      </c>
      <c r="T2170" s="11">
        <f t="shared" si="237"/>
        <v>42775.999999999993</v>
      </c>
      <c r="U2170">
        <f t="shared" si="238"/>
        <v>2017</v>
      </c>
    </row>
    <row r="2171" spans="1:21"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232"/>
        <v>100</v>
      </c>
      <c r="P2171" s="6">
        <f t="shared" si="233"/>
        <v>21.857142857142858</v>
      </c>
      <c r="Q2171" t="str">
        <f t="shared" si="234"/>
        <v>music</v>
      </c>
      <c r="R2171" t="str">
        <f t="shared" si="235"/>
        <v>rock</v>
      </c>
      <c r="S2171" s="11">
        <f t="shared" si="236"/>
        <v>42793</v>
      </c>
      <c r="T2171" s="11">
        <f t="shared" si="237"/>
        <v>42796.492488425924</v>
      </c>
      <c r="U2171">
        <f t="shared" si="238"/>
        <v>2017</v>
      </c>
    </row>
    <row r="2172" spans="1:21"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232"/>
        <v>180.85714285714286</v>
      </c>
      <c r="P2172" s="6">
        <f t="shared" si="233"/>
        <v>33.315789473684212</v>
      </c>
      <c r="Q2172" t="str">
        <f t="shared" si="234"/>
        <v>music</v>
      </c>
      <c r="R2172" t="str">
        <f t="shared" si="235"/>
        <v>rock</v>
      </c>
      <c r="S2172" s="11">
        <f t="shared" si="236"/>
        <v>42198</v>
      </c>
      <c r="T2172" s="11">
        <f t="shared" si="237"/>
        <v>42238.541921296295</v>
      </c>
      <c r="U2172">
        <f t="shared" si="238"/>
        <v>2015</v>
      </c>
    </row>
    <row r="2173" spans="1:21"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232"/>
        <v>106.075</v>
      </c>
      <c r="P2173" s="6">
        <f t="shared" si="233"/>
        <v>90.276595744680847</v>
      </c>
      <c r="Q2173" t="str">
        <f t="shared" si="234"/>
        <v>music</v>
      </c>
      <c r="R2173" t="str">
        <f t="shared" si="235"/>
        <v>rock</v>
      </c>
      <c r="S2173" s="11">
        <f t="shared" si="236"/>
        <v>42141</v>
      </c>
      <c r="T2173" s="11">
        <f t="shared" si="237"/>
        <v>42176.999999999993</v>
      </c>
      <c r="U2173">
        <f t="shared" si="238"/>
        <v>2015</v>
      </c>
    </row>
    <row r="2174" spans="1:21"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232"/>
        <v>100</v>
      </c>
      <c r="P2174" s="6">
        <f t="shared" si="233"/>
        <v>76.92307692307692</v>
      </c>
      <c r="Q2174" t="str">
        <f t="shared" si="234"/>
        <v>music</v>
      </c>
      <c r="R2174" t="str">
        <f t="shared" si="235"/>
        <v>rock</v>
      </c>
      <c r="S2174" s="11">
        <f t="shared" si="236"/>
        <v>42082</v>
      </c>
      <c r="T2174" s="11">
        <f t="shared" si="237"/>
        <v>42112.371759259251</v>
      </c>
      <c r="U2174">
        <f t="shared" si="238"/>
        <v>2015</v>
      </c>
    </row>
    <row r="2175" spans="1:21"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232"/>
        <v>126.92857142857143</v>
      </c>
      <c r="P2175" s="6">
        <f t="shared" si="233"/>
        <v>59.233333333333334</v>
      </c>
      <c r="Q2175" t="str">
        <f t="shared" si="234"/>
        <v>music</v>
      </c>
      <c r="R2175" t="str">
        <f t="shared" si="235"/>
        <v>rock</v>
      </c>
      <c r="S2175" s="11">
        <f t="shared" si="236"/>
        <v>41495</v>
      </c>
      <c r="T2175" s="11">
        <f t="shared" si="237"/>
        <v>41526.957638888889</v>
      </c>
      <c r="U2175">
        <f t="shared" si="238"/>
        <v>2013</v>
      </c>
    </row>
    <row r="2176" spans="1:21"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232"/>
        <v>102.97499999999999</v>
      </c>
      <c r="P2176" s="6">
        <f t="shared" si="233"/>
        <v>65.38095238095238</v>
      </c>
      <c r="Q2176" t="str">
        <f t="shared" si="234"/>
        <v>music</v>
      </c>
      <c r="R2176" t="str">
        <f t="shared" si="235"/>
        <v>rock</v>
      </c>
      <c r="S2176" s="11">
        <f t="shared" si="236"/>
        <v>42465</v>
      </c>
      <c r="T2176" s="11">
        <f t="shared" si="237"/>
        <v>42495.334571759253</v>
      </c>
      <c r="U2176">
        <f t="shared" si="238"/>
        <v>2016</v>
      </c>
    </row>
    <row r="2177" spans="1:21"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232"/>
        <v>250</v>
      </c>
      <c r="P2177" s="6">
        <f t="shared" si="233"/>
        <v>67.307692307692307</v>
      </c>
      <c r="Q2177" t="str">
        <f t="shared" si="234"/>
        <v>music</v>
      </c>
      <c r="R2177" t="str">
        <f t="shared" si="235"/>
        <v>rock</v>
      </c>
      <c r="S2177" s="11">
        <f t="shared" si="236"/>
        <v>42564</v>
      </c>
      <c r="T2177" s="11">
        <f t="shared" si="237"/>
        <v>42571.800763888888</v>
      </c>
      <c r="U2177">
        <f t="shared" si="238"/>
        <v>2016</v>
      </c>
    </row>
    <row r="2178" spans="1:21"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232"/>
        <v>126.02</v>
      </c>
      <c r="P2178" s="6">
        <f t="shared" si="233"/>
        <v>88.74647887323944</v>
      </c>
      <c r="Q2178" t="str">
        <f t="shared" si="234"/>
        <v>music</v>
      </c>
      <c r="R2178" t="str">
        <f t="shared" si="235"/>
        <v>rock</v>
      </c>
      <c r="S2178" s="11">
        <f t="shared" si="236"/>
        <v>42096</v>
      </c>
      <c r="T2178" s="11">
        <f t="shared" si="237"/>
        <v>42126.424872685187</v>
      </c>
      <c r="U2178">
        <f t="shared" si="238"/>
        <v>2015</v>
      </c>
    </row>
    <row r="2179" spans="1:21"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39">E2179/D2179*100</f>
        <v>100.12</v>
      </c>
      <c r="P2179" s="6">
        <f t="shared" ref="P2179:P2242" si="240">IF(E2179=0,0,E2179/L2179)</f>
        <v>65.868421052631575</v>
      </c>
      <c r="Q2179" t="str">
        <f t="shared" ref="Q2179:Q2242" si="241">LEFT(N2179,LEN(N2179)-(LEN(N2179)-SEARCH("/",N2179))-1)</f>
        <v>music</v>
      </c>
      <c r="R2179" t="str">
        <f t="shared" ref="R2179:R2242" si="242">RIGHT(N2179,(LEN(N2179)-SEARCH("/",N2179)))</f>
        <v>rock</v>
      </c>
      <c r="S2179" s="11">
        <f t="shared" ref="S2179:S2242" si="243">VALUE(TEXT(CONCATENATE(YEAR(((J2179/60)/60/24)+DATE(1970,1,1)+(-5/24)),"/",MONTH(((J2179/60)/60/24)+DATE(1970,1,1)+(-5/24)),"/",DAY(((J2179/60)/60/24)+DATE(1970,1,1)+(-5/24))),"YYYY/MM/DD"))</f>
        <v>42502</v>
      </c>
      <c r="T2179" s="11">
        <f t="shared" ref="T2179:T2242" si="244">((I2179/60)/60/24)+DATE(1970,1,1)+(-5/24)</f>
        <v>42527.042442129627</v>
      </c>
      <c r="U2179">
        <f t="shared" ref="U2179:U2242" si="245">YEAR(((J2179/60)/60/24)+DATE(1970,1,1)+(-5/24))</f>
        <v>2016</v>
      </c>
    </row>
    <row r="2180" spans="1:21"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39"/>
        <v>138.64000000000001</v>
      </c>
      <c r="P2180" s="6">
        <f t="shared" si="240"/>
        <v>40.349243306169967</v>
      </c>
      <c r="Q2180" t="str">
        <f t="shared" si="241"/>
        <v>music</v>
      </c>
      <c r="R2180" t="str">
        <f t="shared" si="242"/>
        <v>rock</v>
      </c>
      <c r="S2180" s="11">
        <f t="shared" si="243"/>
        <v>42723</v>
      </c>
      <c r="T2180" s="11">
        <f t="shared" si="244"/>
        <v>42753.428206018514</v>
      </c>
      <c r="U2180">
        <f t="shared" si="245"/>
        <v>2016</v>
      </c>
    </row>
    <row r="2181" spans="1:21"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39"/>
        <v>161.4</v>
      </c>
      <c r="P2181" s="6">
        <f t="shared" si="240"/>
        <v>76.857142857142861</v>
      </c>
      <c r="Q2181" t="str">
        <f t="shared" si="241"/>
        <v>music</v>
      </c>
      <c r="R2181" t="str">
        <f t="shared" si="242"/>
        <v>rock</v>
      </c>
      <c r="S2181" s="11">
        <f t="shared" si="243"/>
        <v>42074</v>
      </c>
      <c r="T2181" s="11">
        <f t="shared" si="244"/>
        <v>42104.962870370371</v>
      </c>
      <c r="U2181">
        <f t="shared" si="245"/>
        <v>2015</v>
      </c>
    </row>
    <row r="2182" spans="1:21"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39"/>
        <v>107.18419999999999</v>
      </c>
      <c r="P2182" s="6">
        <f t="shared" si="240"/>
        <v>68.707820512820518</v>
      </c>
      <c r="Q2182" t="str">
        <f t="shared" si="241"/>
        <v>music</v>
      </c>
      <c r="R2182" t="str">
        <f t="shared" si="242"/>
        <v>rock</v>
      </c>
      <c r="S2182" s="11">
        <f t="shared" si="243"/>
        <v>42279</v>
      </c>
      <c r="T2182" s="11">
        <f t="shared" si="244"/>
        <v>42321.503101851849</v>
      </c>
      <c r="U2182">
        <f t="shared" si="245"/>
        <v>2015</v>
      </c>
    </row>
    <row r="2183" spans="1:21"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39"/>
        <v>153.1</v>
      </c>
      <c r="P2183" s="6">
        <f t="shared" si="240"/>
        <v>57.773584905660378</v>
      </c>
      <c r="Q2183" t="str">
        <f t="shared" si="241"/>
        <v>games</v>
      </c>
      <c r="R2183" t="str">
        <f t="shared" si="242"/>
        <v>tabletop games</v>
      </c>
      <c r="S2183" s="11">
        <f t="shared" si="243"/>
        <v>42772</v>
      </c>
      <c r="T2183" s="11">
        <f t="shared" si="244"/>
        <v>42786.796909722216</v>
      </c>
      <c r="U2183">
        <f t="shared" si="245"/>
        <v>2017</v>
      </c>
    </row>
    <row r="2184" spans="1:21"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39"/>
        <v>524.16666666666663</v>
      </c>
      <c r="P2184" s="6">
        <f t="shared" si="240"/>
        <v>44.171348314606739</v>
      </c>
      <c r="Q2184" t="str">
        <f t="shared" si="241"/>
        <v>games</v>
      </c>
      <c r="R2184" t="str">
        <f t="shared" si="242"/>
        <v>tabletop games</v>
      </c>
      <c r="S2184" s="11">
        <f t="shared" si="243"/>
        <v>41879</v>
      </c>
      <c r="T2184" s="11">
        <f t="shared" si="244"/>
        <v>41914.692418981482</v>
      </c>
      <c r="U2184">
        <f t="shared" si="245"/>
        <v>2014</v>
      </c>
    </row>
    <row r="2185" spans="1:21"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39"/>
        <v>489.27777777777777</v>
      </c>
      <c r="P2185" s="6">
        <f t="shared" si="240"/>
        <v>31.566308243727597</v>
      </c>
      <c r="Q2185" t="str">
        <f t="shared" si="241"/>
        <v>games</v>
      </c>
      <c r="R2185" t="str">
        <f t="shared" si="242"/>
        <v>tabletop games</v>
      </c>
      <c r="S2185" s="11">
        <f t="shared" si="243"/>
        <v>42745</v>
      </c>
      <c r="T2185" s="11">
        <f t="shared" si="244"/>
        <v>42774.999999999993</v>
      </c>
      <c r="U2185">
        <f t="shared" si="245"/>
        <v>2017</v>
      </c>
    </row>
    <row r="2186" spans="1:21"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39"/>
        <v>284.74</v>
      </c>
      <c r="P2186" s="6">
        <f t="shared" si="240"/>
        <v>107.04511278195488</v>
      </c>
      <c r="Q2186" t="str">
        <f t="shared" si="241"/>
        <v>games</v>
      </c>
      <c r="R2186" t="str">
        <f t="shared" si="242"/>
        <v>tabletop games</v>
      </c>
      <c r="S2186" s="11">
        <f t="shared" si="243"/>
        <v>42380</v>
      </c>
      <c r="T2186" s="11">
        <f t="shared" si="244"/>
        <v>42394.458333333336</v>
      </c>
      <c r="U2186">
        <f t="shared" si="245"/>
        <v>2016</v>
      </c>
    </row>
    <row r="2187" spans="1:21"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39"/>
        <v>1856.97</v>
      </c>
      <c r="P2187" s="6">
        <f t="shared" si="240"/>
        <v>149.03451043338683</v>
      </c>
      <c r="Q2187" t="str">
        <f t="shared" si="241"/>
        <v>games</v>
      </c>
      <c r="R2187" t="str">
        <f t="shared" si="242"/>
        <v>tabletop games</v>
      </c>
      <c r="S2187" s="11">
        <f t="shared" si="243"/>
        <v>41319</v>
      </c>
      <c r="T2187" s="11">
        <f t="shared" si="244"/>
        <v>41359.141655092593</v>
      </c>
      <c r="U2187">
        <f t="shared" si="245"/>
        <v>2013</v>
      </c>
    </row>
    <row r="2188" spans="1:21"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39"/>
        <v>109.67499999999998</v>
      </c>
      <c r="P2188" s="6">
        <f t="shared" si="240"/>
        <v>55.956632653061227</v>
      </c>
      <c r="Q2188" t="str">
        <f t="shared" si="241"/>
        <v>games</v>
      </c>
      <c r="R2188" t="str">
        <f t="shared" si="242"/>
        <v>tabletop games</v>
      </c>
      <c r="S2188" s="11">
        <f t="shared" si="243"/>
        <v>42583</v>
      </c>
      <c r="T2188" s="11">
        <f t="shared" si="244"/>
        <v>42619.874999999993</v>
      </c>
      <c r="U2188">
        <f t="shared" si="245"/>
        <v>2016</v>
      </c>
    </row>
    <row r="2189" spans="1:21"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39"/>
        <v>1014.6425</v>
      </c>
      <c r="P2189" s="6">
        <f t="shared" si="240"/>
        <v>56.970381807973048</v>
      </c>
      <c r="Q2189" t="str">
        <f t="shared" si="241"/>
        <v>games</v>
      </c>
      <c r="R2189" t="str">
        <f t="shared" si="242"/>
        <v>tabletop games</v>
      </c>
      <c r="S2189" s="11">
        <f t="shared" si="243"/>
        <v>42068</v>
      </c>
      <c r="T2189" s="11">
        <f t="shared" si="244"/>
        <v>42096.957638888889</v>
      </c>
      <c r="U2189">
        <f t="shared" si="245"/>
        <v>2015</v>
      </c>
    </row>
    <row r="2190" spans="1:21"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39"/>
        <v>412.17692027666544</v>
      </c>
      <c r="P2190" s="6">
        <f t="shared" si="240"/>
        <v>44.056420233463037</v>
      </c>
      <c r="Q2190" t="str">
        <f t="shared" si="241"/>
        <v>games</v>
      </c>
      <c r="R2190" t="str">
        <f t="shared" si="242"/>
        <v>tabletop games</v>
      </c>
      <c r="S2190" s="11">
        <f t="shared" si="243"/>
        <v>42633</v>
      </c>
      <c r="T2190" s="11">
        <f t="shared" si="244"/>
        <v>42668.499999999993</v>
      </c>
      <c r="U2190">
        <f t="shared" si="245"/>
        <v>2016</v>
      </c>
    </row>
    <row r="2191" spans="1:21"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39"/>
        <v>503.25</v>
      </c>
      <c r="P2191" s="6">
        <f t="shared" si="240"/>
        <v>68.625</v>
      </c>
      <c r="Q2191" t="str">
        <f t="shared" si="241"/>
        <v>games</v>
      </c>
      <c r="R2191" t="str">
        <f t="shared" si="242"/>
        <v>tabletop games</v>
      </c>
      <c r="S2191" s="11">
        <f t="shared" si="243"/>
        <v>42467</v>
      </c>
      <c r="T2191" s="11">
        <f t="shared" si="244"/>
        <v>42481.708333333336</v>
      </c>
      <c r="U2191">
        <f t="shared" si="245"/>
        <v>2016</v>
      </c>
    </row>
    <row r="2192" spans="1:21"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39"/>
        <v>184.61052631578946</v>
      </c>
      <c r="P2192" s="6">
        <f t="shared" si="240"/>
        <v>65.318435754189949</v>
      </c>
      <c r="Q2192" t="str">
        <f t="shared" si="241"/>
        <v>games</v>
      </c>
      <c r="R2192" t="str">
        <f t="shared" si="242"/>
        <v>tabletop games</v>
      </c>
      <c r="S2192" s="11">
        <f t="shared" si="243"/>
        <v>42417</v>
      </c>
      <c r="T2192" s="11">
        <f t="shared" si="244"/>
        <v>42452.082638888889</v>
      </c>
      <c r="U2192">
        <f t="shared" si="245"/>
        <v>2016</v>
      </c>
    </row>
    <row r="2193" spans="1:21"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39"/>
        <v>119.73333333333333</v>
      </c>
      <c r="P2193" s="6">
        <f t="shared" si="240"/>
        <v>35.92</v>
      </c>
      <c r="Q2193" t="str">
        <f t="shared" si="241"/>
        <v>games</v>
      </c>
      <c r="R2193" t="str">
        <f t="shared" si="242"/>
        <v>tabletop games</v>
      </c>
      <c r="S2193" s="11">
        <f t="shared" si="243"/>
        <v>42768</v>
      </c>
      <c r="T2193" s="11">
        <f t="shared" si="244"/>
        <v>42780.6253125</v>
      </c>
      <c r="U2193">
        <f t="shared" si="245"/>
        <v>2017</v>
      </c>
    </row>
    <row r="2194" spans="1:21"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39"/>
        <v>1081.2401666666667</v>
      </c>
      <c r="P2194" s="6">
        <f t="shared" si="240"/>
        <v>40.070667078443485</v>
      </c>
      <c r="Q2194" t="str">
        <f t="shared" si="241"/>
        <v>games</v>
      </c>
      <c r="R2194" t="str">
        <f t="shared" si="242"/>
        <v>tabletop games</v>
      </c>
      <c r="S2194" s="11">
        <f t="shared" si="243"/>
        <v>42691</v>
      </c>
      <c r="T2194" s="11">
        <f t="shared" si="244"/>
        <v>42719.749999999993</v>
      </c>
      <c r="U2194">
        <f t="shared" si="245"/>
        <v>2016</v>
      </c>
    </row>
    <row r="2195" spans="1:21"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39"/>
        <v>452.37333333333333</v>
      </c>
      <c r="P2195" s="6">
        <f t="shared" si="240"/>
        <v>75.647714604236342</v>
      </c>
      <c r="Q2195" t="str">
        <f t="shared" si="241"/>
        <v>games</v>
      </c>
      <c r="R2195" t="str">
        <f t="shared" si="242"/>
        <v>tabletop games</v>
      </c>
      <c r="S2195" s="11">
        <f t="shared" si="243"/>
        <v>42664</v>
      </c>
      <c r="T2195" s="11">
        <f t="shared" si="244"/>
        <v>42694.999305555553</v>
      </c>
      <c r="U2195">
        <f t="shared" si="245"/>
        <v>2016</v>
      </c>
    </row>
    <row r="2196" spans="1:21"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39"/>
        <v>537.37</v>
      </c>
      <c r="P2196" s="6">
        <f t="shared" si="240"/>
        <v>61.203872437357631</v>
      </c>
      <c r="Q2196" t="str">
        <f t="shared" si="241"/>
        <v>games</v>
      </c>
      <c r="R2196" t="str">
        <f t="shared" si="242"/>
        <v>tabletop games</v>
      </c>
      <c r="S2196" s="11">
        <f t="shared" si="243"/>
        <v>42425</v>
      </c>
      <c r="T2196" s="11">
        <f t="shared" si="244"/>
        <v>42455.507986111108</v>
      </c>
      <c r="U2196">
        <f t="shared" si="245"/>
        <v>2016</v>
      </c>
    </row>
    <row r="2197" spans="1:21"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39"/>
        <v>120.32608695652173</v>
      </c>
      <c r="P2197" s="6">
        <f t="shared" si="240"/>
        <v>48.130434782608695</v>
      </c>
      <c r="Q2197" t="str">
        <f t="shared" si="241"/>
        <v>games</v>
      </c>
      <c r="R2197" t="str">
        <f t="shared" si="242"/>
        <v>tabletop games</v>
      </c>
      <c r="S2197" s="11">
        <f t="shared" si="243"/>
        <v>42197</v>
      </c>
      <c r="T2197" s="11">
        <f t="shared" si="244"/>
        <v>42227.563657407409</v>
      </c>
      <c r="U2197">
        <f t="shared" si="245"/>
        <v>2015</v>
      </c>
    </row>
    <row r="2198" spans="1:21"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39"/>
        <v>113.83571428571429</v>
      </c>
      <c r="P2198" s="6">
        <f t="shared" si="240"/>
        <v>68.106837606837601</v>
      </c>
      <c r="Q2198" t="str">
        <f t="shared" si="241"/>
        <v>games</v>
      </c>
      <c r="R2198" t="str">
        <f t="shared" si="242"/>
        <v>tabletop games</v>
      </c>
      <c r="S2198" s="11">
        <f t="shared" si="243"/>
        <v>42675</v>
      </c>
      <c r="T2198" s="11">
        <f t="shared" si="244"/>
        <v>42706.083333333336</v>
      </c>
      <c r="U2198">
        <f t="shared" si="245"/>
        <v>2016</v>
      </c>
    </row>
    <row r="2199" spans="1:21"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39"/>
        <v>951.03109999999992</v>
      </c>
      <c r="P2199" s="6">
        <f t="shared" si="240"/>
        <v>65.891300230946882</v>
      </c>
      <c r="Q2199" t="str">
        <f t="shared" si="241"/>
        <v>games</v>
      </c>
      <c r="R2199" t="str">
        <f t="shared" si="242"/>
        <v>tabletop games</v>
      </c>
      <c r="S2199" s="11">
        <f t="shared" si="243"/>
        <v>42033</v>
      </c>
      <c r="T2199" s="11">
        <f t="shared" si="244"/>
        <v>42063.37568287037</v>
      </c>
      <c r="U2199">
        <f t="shared" si="245"/>
        <v>2015</v>
      </c>
    </row>
    <row r="2200" spans="1:21"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39"/>
        <v>132.89249999999998</v>
      </c>
      <c r="P2200" s="6">
        <f t="shared" si="240"/>
        <v>81.654377880184327</v>
      </c>
      <c r="Q2200" t="str">
        <f t="shared" si="241"/>
        <v>games</v>
      </c>
      <c r="R2200" t="str">
        <f t="shared" si="242"/>
        <v>tabletop games</v>
      </c>
      <c r="S2200" s="11">
        <f t="shared" si="243"/>
        <v>42292</v>
      </c>
      <c r="T2200" s="11">
        <f t="shared" si="244"/>
        <v>42322.347222222219</v>
      </c>
      <c r="U2200">
        <f t="shared" si="245"/>
        <v>2015</v>
      </c>
    </row>
    <row r="2201" spans="1:21"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39"/>
        <v>146.97777777777779</v>
      </c>
      <c r="P2201" s="6">
        <f t="shared" si="240"/>
        <v>52.701195219123505</v>
      </c>
      <c r="Q2201" t="str">
        <f t="shared" si="241"/>
        <v>games</v>
      </c>
      <c r="R2201" t="str">
        <f t="shared" si="242"/>
        <v>tabletop games</v>
      </c>
      <c r="S2201" s="11">
        <f t="shared" si="243"/>
        <v>42262</v>
      </c>
      <c r="T2201" s="11">
        <f t="shared" si="244"/>
        <v>42292.208310185182</v>
      </c>
      <c r="U2201">
        <f t="shared" si="245"/>
        <v>2015</v>
      </c>
    </row>
    <row r="2202" spans="1:21"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39"/>
        <v>542.15</v>
      </c>
      <c r="P2202" s="6">
        <f t="shared" si="240"/>
        <v>41.228136882129277</v>
      </c>
      <c r="Q2202" t="str">
        <f t="shared" si="241"/>
        <v>games</v>
      </c>
      <c r="R2202" t="str">
        <f t="shared" si="242"/>
        <v>tabletop games</v>
      </c>
      <c r="S2202" s="11">
        <f t="shared" si="243"/>
        <v>42163</v>
      </c>
      <c r="T2202" s="11">
        <f t="shared" si="244"/>
        <v>42190.916666666664</v>
      </c>
      <c r="U2202">
        <f t="shared" si="245"/>
        <v>2015</v>
      </c>
    </row>
    <row r="2203" spans="1:21"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39"/>
        <v>382.71818181818185</v>
      </c>
      <c r="P2203" s="6">
        <f t="shared" si="240"/>
        <v>15.035357142857142</v>
      </c>
      <c r="Q2203" t="str">
        <f t="shared" si="241"/>
        <v>music</v>
      </c>
      <c r="R2203" t="str">
        <f t="shared" si="242"/>
        <v>electronic music</v>
      </c>
      <c r="S2203" s="11">
        <f t="shared" si="243"/>
        <v>41276</v>
      </c>
      <c r="T2203" s="11">
        <f t="shared" si="244"/>
        <v>41290.638483796298</v>
      </c>
      <c r="U2203">
        <f t="shared" si="245"/>
        <v>2013</v>
      </c>
    </row>
    <row r="2204" spans="1:21"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39"/>
        <v>704.18124999999998</v>
      </c>
      <c r="P2204" s="6">
        <f t="shared" si="240"/>
        <v>39.066920943134534</v>
      </c>
      <c r="Q2204" t="str">
        <f t="shared" si="241"/>
        <v>music</v>
      </c>
      <c r="R2204" t="str">
        <f t="shared" si="242"/>
        <v>electronic music</v>
      </c>
      <c r="S2204" s="11">
        <f t="shared" si="243"/>
        <v>41184</v>
      </c>
      <c r="T2204" s="11">
        <f t="shared" si="244"/>
        <v>41214.640833333331</v>
      </c>
      <c r="U2204">
        <f t="shared" si="245"/>
        <v>2012</v>
      </c>
    </row>
    <row r="2205" spans="1:21"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39"/>
        <v>109.55</v>
      </c>
      <c r="P2205" s="6">
        <f t="shared" si="240"/>
        <v>43.82</v>
      </c>
      <c r="Q2205" t="str">
        <f t="shared" si="241"/>
        <v>music</v>
      </c>
      <c r="R2205" t="str">
        <f t="shared" si="242"/>
        <v>electronic music</v>
      </c>
      <c r="S2205" s="11">
        <f t="shared" si="243"/>
        <v>42241</v>
      </c>
      <c r="T2205" s="11">
        <f t="shared" si="244"/>
        <v>42271.651412037034</v>
      </c>
      <c r="U2205">
        <f t="shared" si="245"/>
        <v>2015</v>
      </c>
    </row>
    <row r="2206" spans="1:21"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39"/>
        <v>132.86666666666667</v>
      </c>
      <c r="P2206" s="6">
        <f t="shared" si="240"/>
        <v>27.301369863013697</v>
      </c>
      <c r="Q2206" t="str">
        <f t="shared" si="241"/>
        <v>music</v>
      </c>
      <c r="R2206" t="str">
        <f t="shared" si="242"/>
        <v>electronic music</v>
      </c>
      <c r="S2206" s="11">
        <f t="shared" si="243"/>
        <v>41312</v>
      </c>
      <c r="T2206" s="11">
        <f t="shared" si="244"/>
        <v>41342.103229166663</v>
      </c>
      <c r="U2206">
        <f t="shared" si="245"/>
        <v>2013</v>
      </c>
    </row>
    <row r="2207" spans="1:21"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39"/>
        <v>152</v>
      </c>
      <c r="P2207" s="6">
        <f t="shared" si="240"/>
        <v>42.222222222222221</v>
      </c>
      <c r="Q2207" t="str">
        <f t="shared" si="241"/>
        <v>music</v>
      </c>
      <c r="R2207" t="str">
        <f t="shared" si="242"/>
        <v>electronic music</v>
      </c>
      <c r="S2207" s="11">
        <f t="shared" si="243"/>
        <v>41031</v>
      </c>
      <c r="T2207" s="11">
        <f t="shared" si="244"/>
        <v>41061.613298611104</v>
      </c>
      <c r="U2207">
        <f t="shared" si="245"/>
        <v>2012</v>
      </c>
    </row>
    <row r="2208" spans="1:21"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39"/>
        <v>102.72727272727273</v>
      </c>
      <c r="P2208" s="6">
        <f t="shared" si="240"/>
        <v>33.235294117647058</v>
      </c>
      <c r="Q2208" t="str">
        <f t="shared" si="241"/>
        <v>music</v>
      </c>
      <c r="R2208" t="str">
        <f t="shared" si="242"/>
        <v>electronic music</v>
      </c>
      <c r="S2208" s="11">
        <f t="shared" si="243"/>
        <v>40997</v>
      </c>
      <c r="T2208" s="11">
        <f t="shared" si="244"/>
        <v>41015.048888888887</v>
      </c>
      <c r="U2208">
        <f t="shared" si="245"/>
        <v>2012</v>
      </c>
    </row>
    <row r="2209" spans="1:21"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39"/>
        <v>100</v>
      </c>
      <c r="P2209" s="6">
        <f t="shared" si="240"/>
        <v>285.71428571428572</v>
      </c>
      <c r="Q2209" t="str">
        <f t="shared" si="241"/>
        <v>music</v>
      </c>
      <c r="R2209" t="str">
        <f t="shared" si="242"/>
        <v>electronic music</v>
      </c>
      <c r="S2209" s="11">
        <f t="shared" si="243"/>
        <v>41563</v>
      </c>
      <c r="T2209" s="11">
        <f t="shared" si="244"/>
        <v>41594.027465277773</v>
      </c>
      <c r="U2209">
        <f t="shared" si="245"/>
        <v>2013</v>
      </c>
    </row>
    <row r="2210" spans="1:21"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39"/>
        <v>101.6</v>
      </c>
      <c r="P2210" s="6">
        <f t="shared" si="240"/>
        <v>42.333333333333336</v>
      </c>
      <c r="Q2210" t="str">
        <f t="shared" si="241"/>
        <v>music</v>
      </c>
      <c r="R2210" t="str">
        <f t="shared" si="242"/>
        <v>electronic music</v>
      </c>
      <c r="S2210" s="11">
        <f t="shared" si="243"/>
        <v>40946</v>
      </c>
      <c r="T2210" s="11">
        <f t="shared" si="244"/>
        <v>41005.958333333328</v>
      </c>
      <c r="U2210">
        <f t="shared" si="245"/>
        <v>2012</v>
      </c>
    </row>
    <row r="2211" spans="1:21"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39"/>
        <v>150.80000000000001</v>
      </c>
      <c r="P2211" s="6">
        <f t="shared" si="240"/>
        <v>50.266666666666666</v>
      </c>
      <c r="Q2211" t="str">
        <f t="shared" si="241"/>
        <v>music</v>
      </c>
      <c r="R2211" t="str">
        <f t="shared" si="242"/>
        <v>electronic music</v>
      </c>
      <c r="S2211" s="11">
        <f t="shared" si="243"/>
        <v>41732</v>
      </c>
      <c r="T2211" s="11">
        <f t="shared" si="244"/>
        <v>41743.75</v>
      </c>
      <c r="U2211">
        <f t="shared" si="245"/>
        <v>2014</v>
      </c>
    </row>
    <row r="2212" spans="1:21"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39"/>
        <v>111.425</v>
      </c>
      <c r="P2212" s="6">
        <f t="shared" si="240"/>
        <v>61.902777777777779</v>
      </c>
      <c r="Q2212" t="str">
        <f t="shared" si="241"/>
        <v>music</v>
      </c>
      <c r="R2212" t="str">
        <f t="shared" si="242"/>
        <v>electronic music</v>
      </c>
      <c r="S2212" s="11">
        <f t="shared" si="243"/>
        <v>40955</v>
      </c>
      <c r="T2212" s="11">
        <f t="shared" si="244"/>
        <v>41013.524999999994</v>
      </c>
      <c r="U2212">
        <f t="shared" si="245"/>
        <v>2012</v>
      </c>
    </row>
    <row r="2213" spans="1:21"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39"/>
        <v>195.6</v>
      </c>
      <c r="P2213" s="6">
        <f t="shared" si="240"/>
        <v>40.75</v>
      </c>
      <c r="Q2213" t="str">
        <f t="shared" si="241"/>
        <v>music</v>
      </c>
      <c r="R2213" t="str">
        <f t="shared" si="242"/>
        <v>electronic music</v>
      </c>
      <c r="S2213" s="11">
        <f t="shared" si="243"/>
        <v>41716</v>
      </c>
      <c r="T2213" s="11">
        <f t="shared" si="244"/>
        <v>41739.082638888889</v>
      </c>
      <c r="U2213">
        <f t="shared" si="245"/>
        <v>2014</v>
      </c>
    </row>
    <row r="2214" spans="1:21"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39"/>
        <v>114.38333333333333</v>
      </c>
      <c r="P2214" s="6">
        <f t="shared" si="240"/>
        <v>55.796747967479675</v>
      </c>
      <c r="Q2214" t="str">
        <f t="shared" si="241"/>
        <v>music</v>
      </c>
      <c r="R2214" t="str">
        <f t="shared" si="242"/>
        <v>electronic music</v>
      </c>
      <c r="S2214" s="11">
        <f t="shared" si="243"/>
        <v>41548</v>
      </c>
      <c r="T2214" s="11">
        <f t="shared" si="244"/>
        <v>41581.833333333328</v>
      </c>
      <c r="U2214">
        <f t="shared" si="245"/>
        <v>2013</v>
      </c>
    </row>
    <row r="2215" spans="1:21"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39"/>
        <v>200</v>
      </c>
      <c r="P2215" s="6">
        <f t="shared" si="240"/>
        <v>10</v>
      </c>
      <c r="Q2215" t="str">
        <f t="shared" si="241"/>
        <v>music</v>
      </c>
      <c r="R2215" t="str">
        <f t="shared" si="242"/>
        <v>electronic music</v>
      </c>
      <c r="S2215" s="11">
        <f t="shared" si="243"/>
        <v>42109</v>
      </c>
      <c r="T2215" s="11">
        <f t="shared" si="244"/>
        <v>42139.617812499993</v>
      </c>
      <c r="U2215">
        <f t="shared" si="245"/>
        <v>2015</v>
      </c>
    </row>
    <row r="2216" spans="1:21"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39"/>
        <v>292.50166666666667</v>
      </c>
      <c r="P2216" s="6">
        <f t="shared" si="240"/>
        <v>73.125416666666666</v>
      </c>
      <c r="Q2216" t="str">
        <f t="shared" si="241"/>
        <v>music</v>
      </c>
      <c r="R2216" t="str">
        <f t="shared" si="242"/>
        <v>electronic music</v>
      </c>
      <c r="S2216" s="11">
        <f t="shared" si="243"/>
        <v>41646</v>
      </c>
      <c r="T2216" s="11">
        <f t="shared" si="244"/>
        <v>41676.58388888889</v>
      </c>
      <c r="U2216">
        <f t="shared" si="245"/>
        <v>2014</v>
      </c>
    </row>
    <row r="2217" spans="1:21"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39"/>
        <v>156.36363636363637</v>
      </c>
      <c r="P2217" s="6">
        <f t="shared" si="240"/>
        <v>26.060606060606062</v>
      </c>
      <c r="Q2217" t="str">
        <f t="shared" si="241"/>
        <v>music</v>
      </c>
      <c r="R2217" t="str">
        <f t="shared" si="242"/>
        <v>electronic music</v>
      </c>
      <c r="S2217" s="11">
        <f t="shared" si="243"/>
        <v>40958</v>
      </c>
      <c r="T2217" s="11">
        <f t="shared" si="244"/>
        <v>40981.082638888889</v>
      </c>
      <c r="U2217">
        <f t="shared" si="245"/>
        <v>2012</v>
      </c>
    </row>
    <row r="2218" spans="1:21"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39"/>
        <v>105.66666666666666</v>
      </c>
      <c r="P2218" s="6">
        <f t="shared" si="240"/>
        <v>22.642857142857142</v>
      </c>
      <c r="Q2218" t="str">
        <f t="shared" si="241"/>
        <v>music</v>
      </c>
      <c r="R2218" t="str">
        <f t="shared" si="242"/>
        <v>electronic music</v>
      </c>
      <c r="S2218" s="11">
        <f t="shared" si="243"/>
        <v>42194</v>
      </c>
      <c r="T2218" s="11">
        <f t="shared" si="244"/>
        <v>42208.543344907412</v>
      </c>
      <c r="U2218">
        <f t="shared" si="245"/>
        <v>2015</v>
      </c>
    </row>
    <row r="2219" spans="1:21"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39"/>
        <v>101.19047619047619</v>
      </c>
      <c r="P2219" s="6">
        <f t="shared" si="240"/>
        <v>47.222222222222221</v>
      </c>
      <c r="Q2219" t="str">
        <f t="shared" si="241"/>
        <v>music</v>
      </c>
      <c r="R2219" t="str">
        <f t="shared" si="242"/>
        <v>electronic music</v>
      </c>
      <c r="S2219" s="11">
        <f t="shared" si="243"/>
        <v>42299</v>
      </c>
      <c r="T2219" s="11">
        <f t="shared" si="244"/>
        <v>42310.124999999993</v>
      </c>
      <c r="U2219">
        <f t="shared" si="245"/>
        <v>2015</v>
      </c>
    </row>
    <row r="2220" spans="1:21"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39"/>
        <v>122.833</v>
      </c>
      <c r="P2220" s="6">
        <f t="shared" si="240"/>
        <v>32.324473684210524</v>
      </c>
      <c r="Q2220" t="str">
        <f t="shared" si="241"/>
        <v>music</v>
      </c>
      <c r="R2220" t="str">
        <f t="shared" si="242"/>
        <v>electronic music</v>
      </c>
      <c r="S2220" s="11">
        <f t="shared" si="243"/>
        <v>41127</v>
      </c>
      <c r="T2220" s="11">
        <f t="shared" si="244"/>
        <v>41149.791666666664</v>
      </c>
      <c r="U2220">
        <f t="shared" si="245"/>
        <v>2012</v>
      </c>
    </row>
    <row r="2221" spans="1:21"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39"/>
        <v>101.49999999999999</v>
      </c>
      <c r="P2221" s="6">
        <f t="shared" si="240"/>
        <v>53.421052631578945</v>
      </c>
      <c r="Q2221" t="str">
        <f t="shared" si="241"/>
        <v>music</v>
      </c>
      <c r="R2221" t="str">
        <f t="shared" si="242"/>
        <v>electronic music</v>
      </c>
      <c r="S2221" s="11">
        <f t="shared" si="243"/>
        <v>42205</v>
      </c>
      <c r="T2221" s="11">
        <f t="shared" si="244"/>
        <v>42235.510555555556</v>
      </c>
      <c r="U2221">
        <f t="shared" si="245"/>
        <v>2015</v>
      </c>
    </row>
    <row r="2222" spans="1:21"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39"/>
        <v>101.14285714285714</v>
      </c>
      <c r="P2222" s="6">
        <f t="shared" si="240"/>
        <v>51.304347826086953</v>
      </c>
      <c r="Q2222" t="str">
        <f t="shared" si="241"/>
        <v>music</v>
      </c>
      <c r="R2222" t="str">
        <f t="shared" si="242"/>
        <v>electronic music</v>
      </c>
      <c r="S2222" s="11">
        <f t="shared" si="243"/>
        <v>41451</v>
      </c>
      <c r="T2222" s="11">
        <f t="shared" si="244"/>
        <v>41481.852268518516</v>
      </c>
      <c r="U2222">
        <f t="shared" si="245"/>
        <v>2013</v>
      </c>
    </row>
    <row r="2223" spans="1:21"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39"/>
        <v>108.11999999999999</v>
      </c>
      <c r="P2223" s="6">
        <f t="shared" si="240"/>
        <v>37.197247706422019</v>
      </c>
      <c r="Q2223" t="str">
        <f t="shared" si="241"/>
        <v>games</v>
      </c>
      <c r="R2223" t="str">
        <f t="shared" si="242"/>
        <v>tabletop games</v>
      </c>
      <c r="S2223" s="11">
        <f t="shared" si="243"/>
        <v>42452</v>
      </c>
      <c r="T2223" s="11">
        <f t="shared" si="244"/>
        <v>42482.791666666664</v>
      </c>
      <c r="U2223">
        <f t="shared" si="245"/>
        <v>2016</v>
      </c>
    </row>
    <row r="2224" spans="1:21"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39"/>
        <v>162.6</v>
      </c>
      <c r="P2224" s="6">
        <f t="shared" si="240"/>
        <v>27.1</v>
      </c>
      <c r="Q2224" t="str">
        <f t="shared" si="241"/>
        <v>games</v>
      </c>
      <c r="R2224" t="str">
        <f t="shared" si="242"/>
        <v>tabletop games</v>
      </c>
      <c r="S2224" s="11">
        <f t="shared" si="243"/>
        <v>40906</v>
      </c>
      <c r="T2224" s="11">
        <f t="shared" si="244"/>
        <v>40936.579247685186</v>
      </c>
      <c r="U2224">
        <f t="shared" si="245"/>
        <v>2011</v>
      </c>
    </row>
    <row r="2225" spans="1:21"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39"/>
        <v>105.80000000000001</v>
      </c>
      <c r="P2225" s="6">
        <f t="shared" si="240"/>
        <v>206.31</v>
      </c>
      <c r="Q2225" t="str">
        <f t="shared" si="241"/>
        <v>games</v>
      </c>
      <c r="R2225" t="str">
        <f t="shared" si="242"/>
        <v>tabletop games</v>
      </c>
      <c r="S2225" s="11">
        <f t="shared" si="243"/>
        <v>42152</v>
      </c>
      <c r="T2225" s="11">
        <f t="shared" si="244"/>
        <v>42182.432500000003</v>
      </c>
      <c r="U2225">
        <f t="shared" si="245"/>
        <v>2015</v>
      </c>
    </row>
    <row r="2226" spans="1:21"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39"/>
        <v>243.15000000000003</v>
      </c>
      <c r="P2226" s="6">
        <f t="shared" si="240"/>
        <v>82.145270270270274</v>
      </c>
      <c r="Q2226" t="str">
        <f t="shared" si="241"/>
        <v>games</v>
      </c>
      <c r="R2226" t="str">
        <f t="shared" si="242"/>
        <v>tabletop games</v>
      </c>
      <c r="S2226" s="11">
        <f t="shared" si="243"/>
        <v>42644</v>
      </c>
      <c r="T2226" s="11">
        <f t="shared" si="244"/>
        <v>42672.583333333336</v>
      </c>
      <c r="U2226">
        <f t="shared" si="245"/>
        <v>2016</v>
      </c>
    </row>
    <row r="2227" spans="1:21"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39"/>
        <v>944.83338095238094</v>
      </c>
      <c r="P2227" s="6">
        <f t="shared" si="240"/>
        <v>164.79651993355483</v>
      </c>
      <c r="Q2227" t="str">
        <f t="shared" si="241"/>
        <v>games</v>
      </c>
      <c r="R2227" t="str">
        <f t="shared" si="242"/>
        <v>tabletop games</v>
      </c>
      <c r="S2227" s="11">
        <f t="shared" si="243"/>
        <v>41873</v>
      </c>
      <c r="T2227" s="11">
        <f t="shared" si="244"/>
        <v>41903.583506944444</v>
      </c>
      <c r="U2227">
        <f t="shared" si="245"/>
        <v>2014</v>
      </c>
    </row>
    <row r="2228" spans="1:21"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39"/>
        <v>108.46283333333334</v>
      </c>
      <c r="P2228" s="6">
        <f t="shared" si="240"/>
        <v>60.820280373831778</v>
      </c>
      <c r="Q2228" t="str">
        <f t="shared" si="241"/>
        <v>games</v>
      </c>
      <c r="R2228" t="str">
        <f t="shared" si="242"/>
        <v>tabletop games</v>
      </c>
      <c r="S2228" s="11">
        <f t="shared" si="243"/>
        <v>42381</v>
      </c>
      <c r="T2228" s="11">
        <f t="shared" si="244"/>
        <v>42411.999305555553</v>
      </c>
      <c r="U2228">
        <f t="shared" si="245"/>
        <v>2016</v>
      </c>
    </row>
    <row r="2229" spans="1:21"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39"/>
        <v>157.37692307692308</v>
      </c>
      <c r="P2229" s="6">
        <f t="shared" si="240"/>
        <v>67.970099667774093</v>
      </c>
      <c r="Q2229" t="str">
        <f t="shared" si="241"/>
        <v>games</v>
      </c>
      <c r="R2229" t="str">
        <f t="shared" si="242"/>
        <v>tabletop games</v>
      </c>
      <c r="S2229" s="11">
        <f t="shared" si="243"/>
        <v>41561</v>
      </c>
      <c r="T2229" s="11">
        <f t="shared" si="244"/>
        <v>41591.640682870369</v>
      </c>
      <c r="U2229">
        <f t="shared" si="245"/>
        <v>2013</v>
      </c>
    </row>
    <row r="2230" spans="1:21"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39"/>
        <v>1174.49</v>
      </c>
      <c r="P2230" s="6">
        <f t="shared" si="240"/>
        <v>81.561805555555551</v>
      </c>
      <c r="Q2230" t="str">
        <f t="shared" si="241"/>
        <v>games</v>
      </c>
      <c r="R2230" t="str">
        <f t="shared" si="242"/>
        <v>tabletop games</v>
      </c>
      <c r="S2230" s="11">
        <f t="shared" si="243"/>
        <v>42202</v>
      </c>
      <c r="T2230" s="11">
        <f t="shared" si="244"/>
        <v>42232.069861111107</v>
      </c>
      <c r="U2230">
        <f t="shared" si="245"/>
        <v>2015</v>
      </c>
    </row>
    <row r="2231" spans="1:21"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39"/>
        <v>171.04755366949576</v>
      </c>
      <c r="P2231" s="6">
        <f t="shared" si="240"/>
        <v>25.42547309833024</v>
      </c>
      <c r="Q2231" t="str">
        <f t="shared" si="241"/>
        <v>games</v>
      </c>
      <c r="R2231" t="str">
        <f t="shared" si="242"/>
        <v>tabletop games</v>
      </c>
      <c r="S2231" s="11">
        <f t="shared" si="243"/>
        <v>41484</v>
      </c>
      <c r="T2231" s="11">
        <f t="shared" si="244"/>
        <v>41519.958333333328</v>
      </c>
      <c r="U2231">
        <f t="shared" si="245"/>
        <v>2013</v>
      </c>
    </row>
    <row r="2232" spans="1:21"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39"/>
        <v>125.95294117647057</v>
      </c>
      <c r="P2232" s="6">
        <f t="shared" si="240"/>
        <v>21.497991967871485</v>
      </c>
      <c r="Q2232" t="str">
        <f t="shared" si="241"/>
        <v>games</v>
      </c>
      <c r="R2232" t="str">
        <f t="shared" si="242"/>
        <v>tabletop games</v>
      </c>
      <c r="S2232" s="11">
        <f t="shared" si="243"/>
        <v>41724</v>
      </c>
      <c r="T2232" s="11">
        <f t="shared" si="244"/>
        <v>41754.672766203701</v>
      </c>
      <c r="U2232">
        <f t="shared" si="245"/>
        <v>2014</v>
      </c>
    </row>
    <row r="2233" spans="1:21"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39"/>
        <v>1212.1296000000002</v>
      </c>
      <c r="P2233" s="6">
        <f t="shared" si="240"/>
        <v>27.226630727762803</v>
      </c>
      <c r="Q2233" t="str">
        <f t="shared" si="241"/>
        <v>games</v>
      </c>
      <c r="R2233" t="str">
        <f t="shared" si="242"/>
        <v>tabletop games</v>
      </c>
      <c r="S2233" s="11">
        <f t="shared" si="243"/>
        <v>41423</v>
      </c>
      <c r="T2233" s="11">
        <f t="shared" si="244"/>
        <v>41450</v>
      </c>
      <c r="U2233">
        <f t="shared" si="245"/>
        <v>2013</v>
      </c>
    </row>
    <row r="2234" spans="1:21"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39"/>
        <v>495.8</v>
      </c>
      <c r="P2234" s="6">
        <f t="shared" si="240"/>
        <v>25.091093117408906</v>
      </c>
      <c r="Q2234" t="str">
        <f t="shared" si="241"/>
        <v>games</v>
      </c>
      <c r="R2234" t="str">
        <f t="shared" si="242"/>
        <v>tabletop games</v>
      </c>
      <c r="S2234" s="11">
        <f t="shared" si="243"/>
        <v>41806</v>
      </c>
      <c r="T2234" s="11">
        <f t="shared" si="244"/>
        <v>41838.916666666664</v>
      </c>
      <c r="U2234">
        <f t="shared" si="245"/>
        <v>2014</v>
      </c>
    </row>
    <row r="2235" spans="1:21"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39"/>
        <v>332.03999999999996</v>
      </c>
      <c r="P2235" s="6">
        <f t="shared" si="240"/>
        <v>21.230179028132991</v>
      </c>
      <c r="Q2235" t="str">
        <f t="shared" si="241"/>
        <v>games</v>
      </c>
      <c r="R2235" t="str">
        <f t="shared" si="242"/>
        <v>tabletop games</v>
      </c>
      <c r="S2235" s="11">
        <f t="shared" si="243"/>
        <v>42331</v>
      </c>
      <c r="T2235" s="11">
        <f t="shared" si="244"/>
        <v>42351.791666666664</v>
      </c>
      <c r="U2235">
        <f t="shared" si="245"/>
        <v>2015</v>
      </c>
    </row>
    <row r="2236" spans="1:21"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39"/>
        <v>1165</v>
      </c>
      <c r="P2236" s="6">
        <f t="shared" si="240"/>
        <v>41.607142857142854</v>
      </c>
      <c r="Q2236" t="str">
        <f t="shared" si="241"/>
        <v>games</v>
      </c>
      <c r="R2236" t="str">
        <f t="shared" si="242"/>
        <v>tabletop games</v>
      </c>
      <c r="S2236" s="11">
        <f t="shared" si="243"/>
        <v>42710</v>
      </c>
      <c r="T2236" s="11">
        <f t="shared" si="244"/>
        <v>42740.616284722222</v>
      </c>
      <c r="U2236">
        <f t="shared" si="245"/>
        <v>2016</v>
      </c>
    </row>
    <row r="2237" spans="1:21"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39"/>
        <v>153.3153846153846</v>
      </c>
      <c r="P2237" s="6">
        <f t="shared" si="240"/>
        <v>135.58503401360545</v>
      </c>
      <c r="Q2237" t="str">
        <f t="shared" si="241"/>
        <v>games</v>
      </c>
      <c r="R2237" t="str">
        <f t="shared" si="242"/>
        <v>tabletop games</v>
      </c>
      <c r="S2237" s="11">
        <f t="shared" si="243"/>
        <v>42061</v>
      </c>
      <c r="T2237" s="11">
        <f t="shared" si="244"/>
        <v>42091.77211805556</v>
      </c>
      <c r="U2237">
        <f t="shared" si="245"/>
        <v>2015</v>
      </c>
    </row>
    <row r="2238" spans="1:21"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39"/>
        <v>537.10714285714289</v>
      </c>
      <c r="P2238" s="6">
        <f t="shared" si="240"/>
        <v>22.116176470588236</v>
      </c>
      <c r="Q2238" t="str">
        <f t="shared" si="241"/>
        <v>games</v>
      </c>
      <c r="R2238" t="str">
        <f t="shared" si="242"/>
        <v>tabletop games</v>
      </c>
      <c r="S2238" s="11">
        <f t="shared" si="243"/>
        <v>42371</v>
      </c>
      <c r="T2238" s="11">
        <f t="shared" si="244"/>
        <v>42401.408831018511</v>
      </c>
      <c r="U2238">
        <f t="shared" si="245"/>
        <v>2016</v>
      </c>
    </row>
    <row r="2239" spans="1:21"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39"/>
        <v>352.92777777777775</v>
      </c>
      <c r="P2239" s="6">
        <f t="shared" si="240"/>
        <v>64.625635808748726</v>
      </c>
      <c r="Q2239" t="str">
        <f t="shared" si="241"/>
        <v>games</v>
      </c>
      <c r="R2239" t="str">
        <f t="shared" si="242"/>
        <v>tabletop games</v>
      </c>
      <c r="S2239" s="11">
        <f t="shared" si="243"/>
        <v>41914</v>
      </c>
      <c r="T2239" s="11">
        <f t="shared" si="244"/>
        <v>41955.124305555553</v>
      </c>
      <c r="U2239">
        <f t="shared" si="245"/>
        <v>2014</v>
      </c>
    </row>
    <row r="2240" spans="1:21"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39"/>
        <v>137.4</v>
      </c>
      <c r="P2240" s="6">
        <f t="shared" si="240"/>
        <v>69.569620253164558</v>
      </c>
      <c r="Q2240" t="str">
        <f t="shared" si="241"/>
        <v>games</v>
      </c>
      <c r="R2240" t="str">
        <f t="shared" si="242"/>
        <v>tabletop games</v>
      </c>
      <c r="S2240" s="11">
        <f t="shared" si="243"/>
        <v>42774</v>
      </c>
      <c r="T2240" s="11">
        <f t="shared" si="244"/>
        <v>42804.41337962963</v>
      </c>
      <c r="U2240">
        <f t="shared" si="245"/>
        <v>2017</v>
      </c>
    </row>
    <row r="2241" spans="1:21"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39"/>
        <v>128.02668</v>
      </c>
      <c r="P2241" s="6">
        <f t="shared" si="240"/>
        <v>75.133028169014082</v>
      </c>
      <c r="Q2241" t="str">
        <f t="shared" si="241"/>
        <v>games</v>
      </c>
      <c r="R2241" t="str">
        <f t="shared" si="242"/>
        <v>tabletop games</v>
      </c>
      <c r="S2241" s="11">
        <f t="shared" si="243"/>
        <v>41572</v>
      </c>
      <c r="T2241" s="11">
        <f t="shared" si="244"/>
        <v>41608.959722222222</v>
      </c>
      <c r="U2241">
        <f t="shared" si="245"/>
        <v>2013</v>
      </c>
    </row>
    <row r="2242" spans="1:21"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39"/>
        <v>270.68</v>
      </c>
      <c r="P2242" s="6">
        <f t="shared" si="240"/>
        <v>140.97916666666666</v>
      </c>
      <c r="Q2242" t="str">
        <f t="shared" si="241"/>
        <v>games</v>
      </c>
      <c r="R2242" t="str">
        <f t="shared" si="242"/>
        <v>tabletop games</v>
      </c>
      <c r="S2242" s="11">
        <f t="shared" si="243"/>
        <v>42452</v>
      </c>
      <c r="T2242" s="11">
        <f t="shared" si="244"/>
        <v>42482.617407407401</v>
      </c>
      <c r="U2242">
        <f t="shared" si="245"/>
        <v>2016</v>
      </c>
    </row>
    <row r="2243" spans="1:21"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46">E2243/D2243*100</f>
        <v>806.4</v>
      </c>
      <c r="P2243" s="6">
        <f t="shared" ref="P2243:P2306" si="247">IF(E2243=0,0,E2243/L2243)</f>
        <v>49.472392638036808</v>
      </c>
      <c r="Q2243" t="str">
        <f t="shared" ref="Q2243:Q2306" si="248">LEFT(N2243,LEN(N2243)-(LEN(N2243)-SEARCH("/",N2243))-1)</f>
        <v>games</v>
      </c>
      <c r="R2243" t="str">
        <f t="shared" ref="R2243:R2306" si="249">RIGHT(N2243,(LEN(N2243)-SEARCH("/",N2243)))</f>
        <v>tabletop games</v>
      </c>
      <c r="S2243" s="11">
        <f t="shared" ref="S2243:S2306" si="250">VALUE(TEXT(CONCATENATE(YEAR(((J2243/60)/60/24)+DATE(1970,1,1)+(-5/24)),"/",MONTH(((J2243/60)/60/24)+DATE(1970,1,1)+(-5/24)),"/",DAY(((J2243/60)/60/24)+DATE(1970,1,1)+(-5/24))),"YYYY/MM/DD"))</f>
        <v>42766</v>
      </c>
      <c r="T2243" s="11">
        <f t="shared" ref="T2243:T2306" si="251">((I2243/60)/60/24)+DATE(1970,1,1)+(-5/24)</f>
        <v>42796.619212962956</v>
      </c>
      <c r="U2243">
        <f t="shared" ref="U2243:U2306" si="252">YEAR(((J2243/60)/60/24)+DATE(1970,1,1)+(-5/24))</f>
        <v>2017</v>
      </c>
    </row>
    <row r="2244" spans="1:21"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46"/>
        <v>1360.0976000000001</v>
      </c>
      <c r="P2244" s="6">
        <f t="shared" si="247"/>
        <v>53.865251485148519</v>
      </c>
      <c r="Q2244" t="str">
        <f t="shared" si="248"/>
        <v>games</v>
      </c>
      <c r="R2244" t="str">
        <f t="shared" si="249"/>
        <v>tabletop games</v>
      </c>
      <c r="S2244" s="11">
        <f t="shared" si="250"/>
        <v>41569</v>
      </c>
      <c r="T2244" s="11">
        <f t="shared" si="251"/>
        <v>41604.91805555555</v>
      </c>
      <c r="U2244">
        <f t="shared" si="252"/>
        <v>2013</v>
      </c>
    </row>
    <row r="2245" spans="1:21"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46"/>
        <v>930250</v>
      </c>
      <c r="P2245" s="6">
        <f t="shared" si="247"/>
        <v>4.5712530712530715</v>
      </c>
      <c r="Q2245" t="str">
        <f t="shared" si="248"/>
        <v>games</v>
      </c>
      <c r="R2245" t="str">
        <f t="shared" si="249"/>
        <v>tabletop games</v>
      </c>
      <c r="S2245" s="11">
        <f t="shared" si="250"/>
        <v>42800</v>
      </c>
      <c r="T2245" s="11">
        <f t="shared" si="251"/>
        <v>42806.916666666664</v>
      </c>
      <c r="U2245">
        <f t="shared" si="252"/>
        <v>2017</v>
      </c>
    </row>
    <row r="2246" spans="1:21"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46"/>
        <v>377.02</v>
      </c>
      <c r="P2246" s="6">
        <f t="shared" si="247"/>
        <v>65.00344827586207</v>
      </c>
      <c r="Q2246" t="str">
        <f t="shared" si="248"/>
        <v>games</v>
      </c>
      <c r="R2246" t="str">
        <f t="shared" si="249"/>
        <v>tabletop games</v>
      </c>
      <c r="S2246" s="11">
        <f t="shared" si="250"/>
        <v>42647</v>
      </c>
      <c r="T2246" s="11">
        <f t="shared" si="251"/>
        <v>42659.645833333336</v>
      </c>
      <c r="U2246">
        <f t="shared" si="252"/>
        <v>2016</v>
      </c>
    </row>
    <row r="2247" spans="1:21"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46"/>
        <v>2647.0250000000001</v>
      </c>
      <c r="P2247" s="6">
        <f t="shared" si="247"/>
        <v>53.475252525252522</v>
      </c>
      <c r="Q2247" t="str">
        <f t="shared" si="248"/>
        <v>games</v>
      </c>
      <c r="R2247" t="str">
        <f t="shared" si="249"/>
        <v>tabletop games</v>
      </c>
      <c r="S2247" s="11">
        <f t="shared" si="250"/>
        <v>41660</v>
      </c>
      <c r="T2247" s="11">
        <f t="shared" si="251"/>
        <v>41691.541666666664</v>
      </c>
      <c r="U2247">
        <f t="shared" si="252"/>
        <v>2014</v>
      </c>
    </row>
    <row r="2248" spans="1:21"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46"/>
        <v>100.12</v>
      </c>
      <c r="P2248" s="6">
        <f t="shared" si="247"/>
        <v>43.912280701754383</v>
      </c>
      <c r="Q2248" t="str">
        <f t="shared" si="248"/>
        <v>games</v>
      </c>
      <c r="R2248" t="str">
        <f t="shared" si="249"/>
        <v>tabletop games</v>
      </c>
      <c r="S2248" s="11">
        <f t="shared" si="250"/>
        <v>42221</v>
      </c>
      <c r="T2248" s="11">
        <f t="shared" si="251"/>
        <v>42251.583449074074</v>
      </c>
      <c r="U2248">
        <f t="shared" si="252"/>
        <v>2015</v>
      </c>
    </row>
    <row r="2249" spans="1:21"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46"/>
        <v>104.45405405405405</v>
      </c>
      <c r="P2249" s="6">
        <f t="shared" si="247"/>
        <v>50.852631578947367</v>
      </c>
      <c r="Q2249" t="str">
        <f t="shared" si="248"/>
        <v>games</v>
      </c>
      <c r="R2249" t="str">
        <f t="shared" si="249"/>
        <v>tabletop games</v>
      </c>
      <c r="S2249" s="11">
        <f t="shared" si="250"/>
        <v>42200</v>
      </c>
      <c r="T2249" s="11">
        <f t="shared" si="251"/>
        <v>42214.457928240743</v>
      </c>
      <c r="U2249">
        <f t="shared" si="252"/>
        <v>2015</v>
      </c>
    </row>
    <row r="2250" spans="1:21"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46"/>
        <v>107.21428571428571</v>
      </c>
      <c r="P2250" s="6">
        <f t="shared" si="247"/>
        <v>58.6328125</v>
      </c>
      <c r="Q2250" t="str">
        <f t="shared" si="248"/>
        <v>games</v>
      </c>
      <c r="R2250" t="str">
        <f t="shared" si="249"/>
        <v>tabletop games</v>
      </c>
      <c r="S2250" s="11">
        <f t="shared" si="250"/>
        <v>42688</v>
      </c>
      <c r="T2250" s="11">
        <f t="shared" si="251"/>
        <v>42718.667569444442</v>
      </c>
      <c r="U2250">
        <f t="shared" si="252"/>
        <v>2016</v>
      </c>
    </row>
    <row r="2251" spans="1:21"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46"/>
        <v>168.77142857142857</v>
      </c>
      <c r="P2251" s="6">
        <f t="shared" si="247"/>
        <v>32.81666666666667</v>
      </c>
      <c r="Q2251" t="str">
        <f t="shared" si="248"/>
        <v>games</v>
      </c>
      <c r="R2251" t="str">
        <f t="shared" si="249"/>
        <v>tabletop games</v>
      </c>
      <c r="S2251" s="11">
        <f t="shared" si="250"/>
        <v>41336</v>
      </c>
      <c r="T2251" s="11">
        <f t="shared" si="251"/>
        <v>41366.453298611108</v>
      </c>
      <c r="U2251">
        <f t="shared" si="252"/>
        <v>2013</v>
      </c>
    </row>
    <row r="2252" spans="1:21"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46"/>
        <v>975.11200000000008</v>
      </c>
      <c r="P2252" s="6">
        <f t="shared" si="247"/>
        <v>426.93169877408059</v>
      </c>
      <c r="Q2252" t="str">
        <f t="shared" si="248"/>
        <v>games</v>
      </c>
      <c r="R2252" t="str">
        <f t="shared" si="249"/>
        <v>tabletop games</v>
      </c>
      <c r="S2252" s="11">
        <f t="shared" si="250"/>
        <v>42676</v>
      </c>
      <c r="T2252" s="11">
        <f t="shared" si="251"/>
        <v>42706.838807870365</v>
      </c>
      <c r="U2252">
        <f t="shared" si="252"/>
        <v>2016</v>
      </c>
    </row>
    <row r="2253" spans="1:21"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46"/>
        <v>134.44929411764704</v>
      </c>
      <c r="P2253" s="6">
        <f t="shared" si="247"/>
        <v>23.808729166666669</v>
      </c>
      <c r="Q2253" t="str">
        <f t="shared" si="248"/>
        <v>games</v>
      </c>
      <c r="R2253" t="str">
        <f t="shared" si="249"/>
        <v>tabletop games</v>
      </c>
      <c r="S2253" s="11">
        <f t="shared" si="250"/>
        <v>41846</v>
      </c>
      <c r="T2253" s="11">
        <f t="shared" si="251"/>
        <v>41867.137465277774</v>
      </c>
      <c r="U2253">
        <f t="shared" si="252"/>
        <v>2014</v>
      </c>
    </row>
    <row r="2254" spans="1:21"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46"/>
        <v>272.27777777777777</v>
      </c>
      <c r="P2254" s="6">
        <f t="shared" si="247"/>
        <v>98.413654618473899</v>
      </c>
      <c r="Q2254" t="str">
        <f t="shared" si="248"/>
        <v>games</v>
      </c>
      <c r="R2254" t="str">
        <f t="shared" si="249"/>
        <v>tabletop games</v>
      </c>
      <c r="S2254" s="11">
        <f t="shared" si="250"/>
        <v>42573</v>
      </c>
      <c r="T2254" s="11">
        <f t="shared" si="251"/>
        <v>42588.119652777772</v>
      </c>
      <c r="U2254">
        <f t="shared" si="252"/>
        <v>2016</v>
      </c>
    </row>
    <row r="2255" spans="1:21"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46"/>
        <v>112.6875</v>
      </c>
      <c r="P2255" s="6">
        <f t="shared" si="247"/>
        <v>107.32142857142857</v>
      </c>
      <c r="Q2255" t="str">
        <f t="shared" si="248"/>
        <v>games</v>
      </c>
      <c r="R2255" t="str">
        <f t="shared" si="249"/>
        <v>tabletop games</v>
      </c>
      <c r="S2255" s="11">
        <f t="shared" si="250"/>
        <v>42296</v>
      </c>
      <c r="T2255" s="11">
        <f t="shared" si="251"/>
        <v>42326.46466435185</v>
      </c>
      <c r="U2255">
        <f t="shared" si="252"/>
        <v>2015</v>
      </c>
    </row>
    <row r="2256" spans="1:21"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46"/>
        <v>459.8</v>
      </c>
      <c r="P2256" s="6">
        <f t="shared" si="247"/>
        <v>11.67005076142132</v>
      </c>
      <c r="Q2256" t="str">
        <f t="shared" si="248"/>
        <v>games</v>
      </c>
      <c r="R2256" t="str">
        <f t="shared" si="249"/>
        <v>tabletop games</v>
      </c>
      <c r="S2256" s="11">
        <f t="shared" si="250"/>
        <v>42752</v>
      </c>
      <c r="T2256" s="11">
        <f t="shared" si="251"/>
        <v>42759.439444444441</v>
      </c>
      <c r="U2256">
        <f t="shared" si="252"/>
        <v>2017</v>
      </c>
    </row>
    <row r="2257" spans="1:21"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46"/>
        <v>286.65822784810126</v>
      </c>
      <c r="P2257" s="6">
        <f t="shared" si="247"/>
        <v>41.782287822878232</v>
      </c>
      <c r="Q2257" t="str">
        <f t="shared" si="248"/>
        <v>games</v>
      </c>
      <c r="R2257" t="str">
        <f t="shared" si="249"/>
        <v>tabletop games</v>
      </c>
      <c r="S2257" s="11">
        <f t="shared" si="250"/>
        <v>42467</v>
      </c>
      <c r="T2257" s="11">
        <f t="shared" si="251"/>
        <v>42497.743645833332</v>
      </c>
      <c r="U2257">
        <f t="shared" si="252"/>
        <v>2016</v>
      </c>
    </row>
    <row r="2258" spans="1:21"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46"/>
        <v>222.70833333333334</v>
      </c>
      <c r="P2258" s="6">
        <f t="shared" si="247"/>
        <v>21.38</v>
      </c>
      <c r="Q2258" t="str">
        <f t="shared" si="248"/>
        <v>games</v>
      </c>
      <c r="R2258" t="str">
        <f t="shared" si="249"/>
        <v>tabletop games</v>
      </c>
      <c r="S2258" s="11">
        <f t="shared" si="250"/>
        <v>42682</v>
      </c>
      <c r="T2258" s="11">
        <f t="shared" si="251"/>
        <v>42696.243587962956</v>
      </c>
      <c r="U2258">
        <f t="shared" si="252"/>
        <v>2016</v>
      </c>
    </row>
    <row r="2259" spans="1:21"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46"/>
        <v>636.14</v>
      </c>
      <c r="P2259" s="6">
        <f t="shared" si="247"/>
        <v>94.103550295857985</v>
      </c>
      <c r="Q2259" t="str">
        <f t="shared" si="248"/>
        <v>games</v>
      </c>
      <c r="R2259" t="str">
        <f t="shared" si="249"/>
        <v>tabletop games</v>
      </c>
      <c r="S2259" s="11">
        <f t="shared" si="250"/>
        <v>42505</v>
      </c>
      <c r="T2259" s="11">
        <f t="shared" si="251"/>
        <v>42540.749999999993</v>
      </c>
      <c r="U2259">
        <f t="shared" si="252"/>
        <v>2016</v>
      </c>
    </row>
    <row r="2260" spans="1:21"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46"/>
        <v>146.5</v>
      </c>
      <c r="P2260" s="6">
        <f t="shared" si="247"/>
        <v>15.721951219512196</v>
      </c>
      <c r="Q2260" t="str">
        <f t="shared" si="248"/>
        <v>games</v>
      </c>
      <c r="R2260" t="str">
        <f t="shared" si="249"/>
        <v>tabletop games</v>
      </c>
      <c r="S2260" s="11">
        <f t="shared" si="250"/>
        <v>42136</v>
      </c>
      <c r="T2260" s="11">
        <f t="shared" si="251"/>
        <v>42166.542673611104</v>
      </c>
      <c r="U2260">
        <f t="shared" si="252"/>
        <v>2015</v>
      </c>
    </row>
    <row r="2261" spans="1:21"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46"/>
        <v>1867.1</v>
      </c>
      <c r="P2261" s="6">
        <f t="shared" si="247"/>
        <v>90.635922330097088</v>
      </c>
      <c r="Q2261" t="str">
        <f t="shared" si="248"/>
        <v>games</v>
      </c>
      <c r="R2261" t="str">
        <f t="shared" si="249"/>
        <v>tabletop games</v>
      </c>
      <c r="S2261" s="11">
        <f t="shared" si="250"/>
        <v>42702</v>
      </c>
      <c r="T2261" s="11">
        <f t="shared" si="251"/>
        <v>42712.59648148148</v>
      </c>
      <c r="U2261">
        <f t="shared" si="252"/>
        <v>2016</v>
      </c>
    </row>
    <row r="2262" spans="1:21"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46"/>
        <v>326.92</v>
      </c>
      <c r="P2262" s="6">
        <f t="shared" si="247"/>
        <v>97.297619047619051</v>
      </c>
      <c r="Q2262" t="str">
        <f t="shared" si="248"/>
        <v>games</v>
      </c>
      <c r="R2262" t="str">
        <f t="shared" si="249"/>
        <v>tabletop games</v>
      </c>
      <c r="S2262" s="11">
        <f t="shared" si="250"/>
        <v>41694</v>
      </c>
      <c r="T2262" s="11">
        <f t="shared" si="251"/>
        <v>41724.766782407409</v>
      </c>
      <c r="U2262">
        <f t="shared" si="252"/>
        <v>2014</v>
      </c>
    </row>
    <row r="2263" spans="1:21"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46"/>
        <v>779.5</v>
      </c>
      <c r="P2263" s="6">
        <f t="shared" si="247"/>
        <v>37.11904761904762</v>
      </c>
      <c r="Q2263" t="str">
        <f t="shared" si="248"/>
        <v>games</v>
      </c>
      <c r="R2263" t="str">
        <f t="shared" si="249"/>
        <v>tabletop games</v>
      </c>
      <c r="S2263" s="11">
        <f t="shared" si="250"/>
        <v>42759</v>
      </c>
      <c r="T2263" s="11">
        <f t="shared" si="251"/>
        <v>42780.516435185178</v>
      </c>
      <c r="U2263">
        <f t="shared" si="252"/>
        <v>2017</v>
      </c>
    </row>
    <row r="2264" spans="1:21"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46"/>
        <v>154.15151515151516</v>
      </c>
      <c r="P2264" s="6">
        <f t="shared" si="247"/>
        <v>28.104972375690608</v>
      </c>
      <c r="Q2264" t="str">
        <f t="shared" si="248"/>
        <v>games</v>
      </c>
      <c r="R2264" t="str">
        <f t="shared" si="249"/>
        <v>tabletop games</v>
      </c>
      <c r="S2264" s="11">
        <f t="shared" si="250"/>
        <v>41926</v>
      </c>
      <c r="T2264" s="11">
        <f t="shared" si="251"/>
        <v>41960.791666666664</v>
      </c>
      <c r="U2264">
        <f t="shared" si="252"/>
        <v>2014</v>
      </c>
    </row>
    <row r="2265" spans="1:21"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46"/>
        <v>115.54666666666667</v>
      </c>
      <c r="P2265" s="6">
        <f t="shared" si="247"/>
        <v>144.43333333333334</v>
      </c>
      <c r="Q2265" t="str">
        <f t="shared" si="248"/>
        <v>games</v>
      </c>
      <c r="R2265" t="str">
        <f t="shared" si="249"/>
        <v>tabletop games</v>
      </c>
      <c r="S2265" s="11">
        <f t="shared" si="250"/>
        <v>42014</v>
      </c>
      <c r="T2265" s="11">
        <f t="shared" si="251"/>
        <v>42035.623993055553</v>
      </c>
      <c r="U2265">
        <f t="shared" si="252"/>
        <v>2015</v>
      </c>
    </row>
    <row r="2266" spans="1:21"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46"/>
        <v>180.03333333333333</v>
      </c>
      <c r="P2266" s="6">
        <f t="shared" si="247"/>
        <v>24.274157303370785</v>
      </c>
      <c r="Q2266" t="str">
        <f t="shared" si="248"/>
        <v>games</v>
      </c>
      <c r="R2266" t="str">
        <f t="shared" si="249"/>
        <v>tabletop games</v>
      </c>
      <c r="S2266" s="11">
        <f t="shared" si="250"/>
        <v>42496</v>
      </c>
      <c r="T2266" s="11">
        <f t="shared" si="251"/>
        <v>42512.916666666664</v>
      </c>
      <c r="U2266">
        <f t="shared" si="252"/>
        <v>2016</v>
      </c>
    </row>
    <row r="2267" spans="1:21"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46"/>
        <v>298.5</v>
      </c>
      <c r="P2267" s="6">
        <f t="shared" si="247"/>
        <v>35.117647058823529</v>
      </c>
      <c r="Q2267" t="str">
        <f t="shared" si="248"/>
        <v>games</v>
      </c>
      <c r="R2267" t="str">
        <f t="shared" si="249"/>
        <v>tabletop games</v>
      </c>
      <c r="S2267" s="11">
        <f t="shared" si="250"/>
        <v>42689</v>
      </c>
      <c r="T2267" s="11">
        <f t="shared" si="251"/>
        <v>42696.644756944443</v>
      </c>
      <c r="U2267">
        <f t="shared" si="252"/>
        <v>2016</v>
      </c>
    </row>
    <row r="2268" spans="1:21"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46"/>
        <v>320.26666666666665</v>
      </c>
      <c r="P2268" s="6">
        <f t="shared" si="247"/>
        <v>24.762886597938145</v>
      </c>
      <c r="Q2268" t="str">
        <f t="shared" si="248"/>
        <v>games</v>
      </c>
      <c r="R2268" t="str">
        <f t="shared" si="249"/>
        <v>tabletop games</v>
      </c>
      <c r="S2268" s="11">
        <f t="shared" si="250"/>
        <v>42469</v>
      </c>
      <c r="T2268" s="11">
        <f t="shared" si="251"/>
        <v>42486.874999999993</v>
      </c>
      <c r="U2268">
        <f t="shared" si="252"/>
        <v>2016</v>
      </c>
    </row>
    <row r="2269" spans="1:21"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46"/>
        <v>380.52499999999998</v>
      </c>
      <c r="P2269" s="6">
        <f t="shared" si="247"/>
        <v>188.37871287128712</v>
      </c>
      <c r="Q2269" t="str">
        <f t="shared" si="248"/>
        <v>games</v>
      </c>
      <c r="R2269" t="str">
        <f t="shared" si="249"/>
        <v>tabletop games</v>
      </c>
      <c r="S2269" s="11">
        <f t="shared" si="250"/>
        <v>41968</v>
      </c>
      <c r="T2269" s="11">
        <f t="shared" si="251"/>
        <v>41993.833333333336</v>
      </c>
      <c r="U2269">
        <f t="shared" si="252"/>
        <v>2014</v>
      </c>
    </row>
    <row r="2270" spans="1:21"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46"/>
        <v>102.60000000000001</v>
      </c>
      <c r="P2270" s="6">
        <f t="shared" si="247"/>
        <v>148.08247422680412</v>
      </c>
      <c r="Q2270" t="str">
        <f t="shared" si="248"/>
        <v>games</v>
      </c>
      <c r="R2270" t="str">
        <f t="shared" si="249"/>
        <v>tabletop games</v>
      </c>
      <c r="S2270" s="11">
        <f t="shared" si="250"/>
        <v>42775</v>
      </c>
      <c r="T2270" s="11">
        <f t="shared" si="251"/>
        <v>42805.874016203699</v>
      </c>
      <c r="U2270">
        <f t="shared" si="252"/>
        <v>2017</v>
      </c>
    </row>
    <row r="2271" spans="1:21"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46"/>
        <v>1801.64</v>
      </c>
      <c r="P2271" s="6">
        <f t="shared" si="247"/>
        <v>49.934589800443462</v>
      </c>
      <c r="Q2271" t="str">
        <f t="shared" si="248"/>
        <v>games</v>
      </c>
      <c r="R2271" t="str">
        <f t="shared" si="249"/>
        <v>tabletop games</v>
      </c>
      <c r="S2271" s="11">
        <f t="shared" si="250"/>
        <v>42776</v>
      </c>
      <c r="T2271" s="11">
        <f t="shared" si="251"/>
        <v>42800.999999999993</v>
      </c>
      <c r="U2271">
        <f t="shared" si="252"/>
        <v>2017</v>
      </c>
    </row>
    <row r="2272" spans="1:21"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46"/>
        <v>720.24800000000005</v>
      </c>
      <c r="P2272" s="6">
        <f t="shared" si="247"/>
        <v>107.82155688622754</v>
      </c>
      <c r="Q2272" t="str">
        <f t="shared" si="248"/>
        <v>games</v>
      </c>
      <c r="R2272" t="str">
        <f t="shared" si="249"/>
        <v>tabletop games</v>
      </c>
      <c r="S2272" s="11">
        <f t="shared" si="250"/>
        <v>42725</v>
      </c>
      <c r="T2272" s="11">
        <f t="shared" si="251"/>
        <v>42745.707638888889</v>
      </c>
      <c r="U2272">
        <f t="shared" si="252"/>
        <v>2016</v>
      </c>
    </row>
    <row r="2273" spans="1:21"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46"/>
        <v>283.09000000000003</v>
      </c>
      <c r="P2273" s="6">
        <f t="shared" si="247"/>
        <v>42.63403614457831</v>
      </c>
      <c r="Q2273" t="str">
        <f t="shared" si="248"/>
        <v>games</v>
      </c>
      <c r="R2273" t="str">
        <f t="shared" si="249"/>
        <v>tabletop games</v>
      </c>
      <c r="S2273" s="11">
        <f t="shared" si="250"/>
        <v>42683</v>
      </c>
      <c r="T2273" s="11">
        <f t="shared" si="251"/>
        <v>42713.791712962957</v>
      </c>
      <c r="U2273">
        <f t="shared" si="252"/>
        <v>2016</v>
      </c>
    </row>
    <row r="2274" spans="1:21"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46"/>
        <v>1356.6000000000001</v>
      </c>
      <c r="P2274" s="6">
        <f t="shared" si="247"/>
        <v>14.370762711864407</v>
      </c>
      <c r="Q2274" t="str">
        <f t="shared" si="248"/>
        <v>games</v>
      </c>
      <c r="R2274" t="str">
        <f t="shared" si="249"/>
        <v>tabletop games</v>
      </c>
      <c r="S2274" s="11">
        <f t="shared" si="250"/>
        <v>42315</v>
      </c>
      <c r="T2274" s="11">
        <f t="shared" si="251"/>
        <v>42345.491157407399</v>
      </c>
      <c r="U2274">
        <f t="shared" si="252"/>
        <v>2015</v>
      </c>
    </row>
    <row r="2275" spans="1:21"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46"/>
        <v>220.35999999999999</v>
      </c>
      <c r="P2275" s="6">
        <f t="shared" si="247"/>
        <v>37.476190476190474</v>
      </c>
      <c r="Q2275" t="str">
        <f t="shared" si="248"/>
        <v>games</v>
      </c>
      <c r="R2275" t="str">
        <f t="shared" si="249"/>
        <v>tabletop games</v>
      </c>
      <c r="S2275" s="11">
        <f t="shared" si="250"/>
        <v>42781</v>
      </c>
      <c r="T2275" s="11">
        <f t="shared" si="251"/>
        <v>42806.299097222225</v>
      </c>
      <c r="U2275">
        <f t="shared" si="252"/>
        <v>2017</v>
      </c>
    </row>
    <row r="2276" spans="1:21"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46"/>
        <v>119.6</v>
      </c>
      <c r="P2276" s="6">
        <f t="shared" si="247"/>
        <v>30.202020202020201</v>
      </c>
      <c r="Q2276" t="str">
        <f t="shared" si="248"/>
        <v>games</v>
      </c>
      <c r="R2276" t="str">
        <f t="shared" si="249"/>
        <v>tabletop games</v>
      </c>
      <c r="S2276" s="11">
        <f t="shared" si="250"/>
        <v>41663</v>
      </c>
      <c r="T2276" s="11">
        <f t="shared" si="251"/>
        <v>41693.292326388888</v>
      </c>
      <c r="U2276">
        <f t="shared" si="252"/>
        <v>2014</v>
      </c>
    </row>
    <row r="2277" spans="1:21"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46"/>
        <v>407.76923076923077</v>
      </c>
      <c r="P2277" s="6">
        <f t="shared" si="247"/>
        <v>33.550632911392405</v>
      </c>
      <c r="Q2277" t="str">
        <f t="shared" si="248"/>
        <v>games</v>
      </c>
      <c r="R2277" t="str">
        <f t="shared" si="249"/>
        <v>tabletop games</v>
      </c>
      <c r="S2277" s="11">
        <f t="shared" si="250"/>
        <v>41965</v>
      </c>
      <c r="T2277" s="11">
        <f t="shared" si="251"/>
        <v>41995.408321759263</v>
      </c>
      <c r="U2277">
        <f t="shared" si="252"/>
        <v>2014</v>
      </c>
    </row>
    <row r="2278" spans="1:21"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46"/>
        <v>105.81826105905425</v>
      </c>
      <c r="P2278" s="6">
        <f t="shared" si="247"/>
        <v>64.74666666666667</v>
      </c>
      <c r="Q2278" t="str">
        <f t="shared" si="248"/>
        <v>games</v>
      </c>
      <c r="R2278" t="str">
        <f t="shared" si="249"/>
        <v>tabletop games</v>
      </c>
      <c r="S2278" s="11">
        <f t="shared" si="250"/>
        <v>41614</v>
      </c>
      <c r="T2278" s="11">
        <f t="shared" si="251"/>
        <v>41644.443159722221</v>
      </c>
      <c r="U2278">
        <f t="shared" si="252"/>
        <v>2013</v>
      </c>
    </row>
    <row r="2279" spans="1:21"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46"/>
        <v>141.08235294117648</v>
      </c>
      <c r="P2279" s="6">
        <f t="shared" si="247"/>
        <v>57.932367149758456</v>
      </c>
      <c r="Q2279" t="str">
        <f t="shared" si="248"/>
        <v>games</v>
      </c>
      <c r="R2279" t="str">
        <f t="shared" si="249"/>
        <v>tabletop games</v>
      </c>
      <c r="S2279" s="11">
        <f t="shared" si="250"/>
        <v>40936</v>
      </c>
      <c r="T2279" s="11">
        <f t="shared" si="251"/>
        <v>40966.470173611109</v>
      </c>
      <c r="U2279">
        <f t="shared" si="252"/>
        <v>2012</v>
      </c>
    </row>
    <row r="2280" spans="1:21"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46"/>
        <v>270.7</v>
      </c>
      <c r="P2280" s="6">
        <f t="shared" si="247"/>
        <v>53.078431372549019</v>
      </c>
      <c r="Q2280" t="str">
        <f t="shared" si="248"/>
        <v>games</v>
      </c>
      <c r="R2280" t="str">
        <f t="shared" si="249"/>
        <v>tabletop games</v>
      </c>
      <c r="S2280" s="11">
        <f t="shared" si="250"/>
        <v>42338</v>
      </c>
      <c r="T2280" s="11">
        <f t="shared" si="251"/>
        <v>42372.749305555553</v>
      </c>
      <c r="U2280">
        <f t="shared" si="252"/>
        <v>2015</v>
      </c>
    </row>
    <row r="2281" spans="1:21"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46"/>
        <v>153.80000000000001</v>
      </c>
      <c r="P2281" s="6">
        <f t="shared" si="247"/>
        <v>48.0625</v>
      </c>
      <c r="Q2281" t="str">
        <f t="shared" si="248"/>
        <v>games</v>
      </c>
      <c r="R2281" t="str">
        <f t="shared" si="249"/>
        <v>tabletop games</v>
      </c>
      <c r="S2281" s="11">
        <f t="shared" si="250"/>
        <v>42020</v>
      </c>
      <c r="T2281" s="11">
        <f t="shared" si="251"/>
        <v>42038.958333333336</v>
      </c>
      <c r="U2281">
        <f t="shared" si="252"/>
        <v>2015</v>
      </c>
    </row>
    <row r="2282" spans="1:21"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46"/>
        <v>403.57653061224488</v>
      </c>
      <c r="P2282" s="6">
        <f t="shared" si="247"/>
        <v>82.396874999999994</v>
      </c>
      <c r="Q2282" t="str">
        <f t="shared" si="248"/>
        <v>games</v>
      </c>
      <c r="R2282" t="str">
        <f t="shared" si="249"/>
        <v>tabletop games</v>
      </c>
      <c r="S2282" s="11">
        <f t="shared" si="250"/>
        <v>42234</v>
      </c>
      <c r="T2282" s="11">
        <f t="shared" si="251"/>
        <v>42264.416562499995</v>
      </c>
      <c r="U2282">
        <f t="shared" si="252"/>
        <v>2015</v>
      </c>
    </row>
    <row r="2283" spans="1:21"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46"/>
        <v>185</v>
      </c>
      <c r="P2283" s="6">
        <f t="shared" si="247"/>
        <v>50.454545454545453</v>
      </c>
      <c r="Q2283" t="str">
        <f t="shared" si="248"/>
        <v>music</v>
      </c>
      <c r="R2283" t="str">
        <f t="shared" si="249"/>
        <v>rock</v>
      </c>
      <c r="S2283" s="11">
        <f t="shared" si="250"/>
        <v>40687</v>
      </c>
      <c r="T2283" s="11">
        <f t="shared" si="251"/>
        <v>40749.076388888883</v>
      </c>
      <c r="U2283">
        <f t="shared" si="252"/>
        <v>2011</v>
      </c>
    </row>
    <row r="2284" spans="1:21"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46"/>
        <v>185.33333333333331</v>
      </c>
      <c r="P2284" s="6">
        <f t="shared" si="247"/>
        <v>115.83333333333333</v>
      </c>
      <c r="Q2284" t="str">
        <f t="shared" si="248"/>
        <v>music</v>
      </c>
      <c r="R2284" t="str">
        <f t="shared" si="249"/>
        <v>rock</v>
      </c>
      <c r="S2284" s="11">
        <f t="shared" si="250"/>
        <v>42322</v>
      </c>
      <c r="T2284" s="11">
        <f t="shared" si="251"/>
        <v>42382.966273148144</v>
      </c>
      <c r="U2284">
        <f t="shared" si="252"/>
        <v>2015</v>
      </c>
    </row>
    <row r="2285" spans="1:21"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46"/>
        <v>100.85533333333332</v>
      </c>
      <c r="P2285" s="6">
        <f t="shared" si="247"/>
        <v>63.03458333333333</v>
      </c>
      <c r="Q2285" t="str">
        <f t="shared" si="248"/>
        <v>music</v>
      </c>
      <c r="R2285" t="str">
        <f t="shared" si="249"/>
        <v>rock</v>
      </c>
      <c r="S2285" s="11">
        <f t="shared" si="250"/>
        <v>40977</v>
      </c>
      <c r="T2285" s="11">
        <f t="shared" si="251"/>
        <v>41037.875046296293</v>
      </c>
      <c r="U2285">
        <f t="shared" si="252"/>
        <v>2012</v>
      </c>
    </row>
    <row r="2286" spans="1:21"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46"/>
        <v>106.22116666666668</v>
      </c>
      <c r="P2286" s="6">
        <f t="shared" si="247"/>
        <v>108.02152542372882</v>
      </c>
      <c r="Q2286" t="str">
        <f t="shared" si="248"/>
        <v>music</v>
      </c>
      <c r="R2286" t="str">
        <f t="shared" si="249"/>
        <v>rock</v>
      </c>
      <c r="S2286" s="11">
        <f t="shared" si="250"/>
        <v>40585</v>
      </c>
      <c r="T2286" s="11">
        <f t="shared" si="251"/>
        <v>40613.958333333328</v>
      </c>
      <c r="U2286">
        <f t="shared" si="252"/>
        <v>2011</v>
      </c>
    </row>
    <row r="2287" spans="1:21"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46"/>
        <v>121.36666666666667</v>
      </c>
      <c r="P2287" s="6">
        <f t="shared" si="247"/>
        <v>46.088607594936711</v>
      </c>
      <c r="Q2287" t="str">
        <f t="shared" si="248"/>
        <v>music</v>
      </c>
      <c r="R2287" t="str">
        <f t="shared" si="249"/>
        <v>rock</v>
      </c>
      <c r="S2287" s="11">
        <f t="shared" si="250"/>
        <v>41058</v>
      </c>
      <c r="T2287" s="11">
        <f t="shared" si="251"/>
        <v>41088.977349537032</v>
      </c>
      <c r="U2287">
        <f t="shared" si="252"/>
        <v>2012</v>
      </c>
    </row>
    <row r="2288" spans="1:21"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46"/>
        <v>100.06666666666666</v>
      </c>
      <c r="P2288" s="6">
        <f t="shared" si="247"/>
        <v>107.21428571428571</v>
      </c>
      <c r="Q2288" t="str">
        <f t="shared" si="248"/>
        <v>music</v>
      </c>
      <c r="R2288" t="str">
        <f t="shared" si="249"/>
        <v>rock</v>
      </c>
      <c r="S2288" s="11">
        <f t="shared" si="250"/>
        <v>41494</v>
      </c>
      <c r="T2288" s="11">
        <f t="shared" si="251"/>
        <v>41522.957638888889</v>
      </c>
      <c r="U2288">
        <f t="shared" si="252"/>
        <v>2013</v>
      </c>
    </row>
    <row r="2289" spans="1:21"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46"/>
        <v>119.97755555555555</v>
      </c>
      <c r="P2289" s="6">
        <f t="shared" si="247"/>
        <v>50.9338679245283</v>
      </c>
      <c r="Q2289" t="str">
        <f t="shared" si="248"/>
        <v>music</v>
      </c>
      <c r="R2289" t="str">
        <f t="shared" si="249"/>
        <v>rock</v>
      </c>
      <c r="S2289" s="11">
        <f t="shared" si="250"/>
        <v>41792</v>
      </c>
      <c r="T2289" s="11">
        <f t="shared" si="251"/>
        <v>41813.459027777775</v>
      </c>
      <c r="U2289">
        <f t="shared" si="252"/>
        <v>2014</v>
      </c>
    </row>
    <row r="2290" spans="1:21"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46"/>
        <v>100.1</v>
      </c>
      <c r="P2290" s="6">
        <f t="shared" si="247"/>
        <v>40.04</v>
      </c>
      <c r="Q2290" t="str">
        <f t="shared" si="248"/>
        <v>music</v>
      </c>
      <c r="R2290" t="str">
        <f t="shared" si="249"/>
        <v>rock</v>
      </c>
      <c r="S2290" s="11">
        <f t="shared" si="250"/>
        <v>41067</v>
      </c>
      <c r="T2290" s="11">
        <f t="shared" si="251"/>
        <v>41086.541666666664</v>
      </c>
      <c r="U2290">
        <f t="shared" si="252"/>
        <v>2012</v>
      </c>
    </row>
    <row r="2291" spans="1:21"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46"/>
        <v>107.4</v>
      </c>
      <c r="P2291" s="6">
        <f t="shared" si="247"/>
        <v>64.44</v>
      </c>
      <c r="Q2291" t="str">
        <f t="shared" si="248"/>
        <v>music</v>
      </c>
      <c r="R2291" t="str">
        <f t="shared" si="249"/>
        <v>rock</v>
      </c>
      <c r="S2291" s="11">
        <f t="shared" si="250"/>
        <v>41571</v>
      </c>
      <c r="T2291" s="11">
        <f t="shared" si="251"/>
        <v>41614.765277777777</v>
      </c>
      <c r="U2291">
        <f t="shared" si="252"/>
        <v>2013</v>
      </c>
    </row>
    <row r="2292" spans="1:21"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46"/>
        <v>104.06666666666666</v>
      </c>
      <c r="P2292" s="6">
        <f t="shared" si="247"/>
        <v>53.827586206896555</v>
      </c>
      <c r="Q2292" t="str">
        <f t="shared" si="248"/>
        <v>music</v>
      </c>
      <c r="R2292" t="str">
        <f t="shared" si="249"/>
        <v>rock</v>
      </c>
      <c r="S2292" s="11">
        <f t="shared" si="250"/>
        <v>40070</v>
      </c>
      <c r="T2292" s="11">
        <f t="shared" si="251"/>
        <v>40148.5</v>
      </c>
      <c r="U2292">
        <f t="shared" si="252"/>
        <v>2009</v>
      </c>
    </row>
    <row r="2293" spans="1:21"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46"/>
        <v>172.8</v>
      </c>
      <c r="P2293" s="6">
        <f t="shared" si="247"/>
        <v>100.46511627906976</v>
      </c>
      <c r="Q2293" t="str">
        <f t="shared" si="248"/>
        <v>music</v>
      </c>
      <c r="R2293" t="str">
        <f t="shared" si="249"/>
        <v>rock</v>
      </c>
      <c r="S2293" s="11">
        <f t="shared" si="250"/>
        <v>40987</v>
      </c>
      <c r="T2293" s="11">
        <f t="shared" si="251"/>
        <v>41021.958333333328</v>
      </c>
      <c r="U2293">
        <f t="shared" si="252"/>
        <v>2012</v>
      </c>
    </row>
    <row r="2294" spans="1:21"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46"/>
        <v>107.2505</v>
      </c>
      <c r="P2294" s="6">
        <f t="shared" si="247"/>
        <v>46.630652173913049</v>
      </c>
      <c r="Q2294" t="str">
        <f t="shared" si="248"/>
        <v>music</v>
      </c>
      <c r="R2294" t="str">
        <f t="shared" si="249"/>
        <v>rock</v>
      </c>
      <c r="S2294" s="11">
        <f t="shared" si="250"/>
        <v>40987</v>
      </c>
      <c r="T2294" s="11">
        <f t="shared" si="251"/>
        <v>41017.489305555551</v>
      </c>
      <c r="U2294">
        <f t="shared" si="252"/>
        <v>2012</v>
      </c>
    </row>
    <row r="2295" spans="1:21"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46"/>
        <v>108.23529411764706</v>
      </c>
      <c r="P2295" s="6">
        <f t="shared" si="247"/>
        <v>34.074074074074076</v>
      </c>
      <c r="Q2295" t="str">
        <f t="shared" si="248"/>
        <v>music</v>
      </c>
      <c r="R2295" t="str">
        <f t="shared" si="249"/>
        <v>rock</v>
      </c>
      <c r="S2295" s="11">
        <f t="shared" si="250"/>
        <v>41151</v>
      </c>
      <c r="T2295" s="11">
        <f t="shared" si="251"/>
        <v>41176.957638888889</v>
      </c>
      <c r="U2295">
        <f t="shared" si="252"/>
        <v>2012</v>
      </c>
    </row>
    <row r="2296" spans="1:21"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46"/>
        <v>146.08079999999998</v>
      </c>
      <c r="P2296" s="6">
        <f t="shared" si="247"/>
        <v>65.214642857142863</v>
      </c>
      <c r="Q2296" t="str">
        <f t="shared" si="248"/>
        <v>music</v>
      </c>
      <c r="R2296" t="str">
        <f t="shared" si="249"/>
        <v>rock</v>
      </c>
      <c r="S2296" s="11">
        <f t="shared" si="250"/>
        <v>41264</v>
      </c>
      <c r="T2296" s="11">
        <f t="shared" si="251"/>
        <v>41294.514814814815</v>
      </c>
      <c r="U2296">
        <f t="shared" si="252"/>
        <v>2012</v>
      </c>
    </row>
    <row r="2297" spans="1:21"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46"/>
        <v>125.25</v>
      </c>
      <c r="P2297" s="6">
        <f t="shared" si="247"/>
        <v>44.205882352941174</v>
      </c>
      <c r="Q2297" t="str">
        <f t="shared" si="248"/>
        <v>music</v>
      </c>
      <c r="R2297" t="str">
        <f t="shared" si="249"/>
        <v>rock</v>
      </c>
      <c r="S2297" s="11">
        <f t="shared" si="250"/>
        <v>41270</v>
      </c>
      <c r="T2297" s="11">
        <f t="shared" si="251"/>
        <v>41300.746018518512</v>
      </c>
      <c r="U2297">
        <f t="shared" si="252"/>
        <v>2012</v>
      </c>
    </row>
    <row r="2298" spans="1:21"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46"/>
        <v>149.07142857142856</v>
      </c>
      <c r="P2298" s="6">
        <f t="shared" si="247"/>
        <v>71.965517241379317</v>
      </c>
      <c r="Q2298" t="str">
        <f t="shared" si="248"/>
        <v>music</v>
      </c>
      <c r="R2298" t="str">
        <f t="shared" si="249"/>
        <v>rock</v>
      </c>
      <c r="S2298" s="11">
        <f t="shared" si="250"/>
        <v>40927</v>
      </c>
      <c r="T2298" s="11">
        <f t="shared" si="251"/>
        <v>40962.52344907407</v>
      </c>
      <c r="U2298">
        <f t="shared" si="252"/>
        <v>2012</v>
      </c>
    </row>
    <row r="2299" spans="1:21"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46"/>
        <v>100.6</v>
      </c>
      <c r="P2299" s="6">
        <f t="shared" si="247"/>
        <v>52.94736842105263</v>
      </c>
      <c r="Q2299" t="str">
        <f t="shared" si="248"/>
        <v>music</v>
      </c>
      <c r="R2299" t="str">
        <f t="shared" si="249"/>
        <v>rock</v>
      </c>
      <c r="S2299" s="11">
        <f t="shared" si="250"/>
        <v>40947</v>
      </c>
      <c r="T2299" s="11">
        <f t="shared" si="251"/>
        <v>40981.957638888889</v>
      </c>
      <c r="U2299">
        <f t="shared" si="252"/>
        <v>2012</v>
      </c>
    </row>
    <row r="2300" spans="1:21"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46"/>
        <v>105.07333333333332</v>
      </c>
      <c r="P2300" s="6">
        <f t="shared" si="247"/>
        <v>109.45138888888889</v>
      </c>
      <c r="Q2300" t="str">
        <f t="shared" si="248"/>
        <v>music</v>
      </c>
      <c r="R2300" t="str">
        <f t="shared" si="249"/>
        <v>rock</v>
      </c>
      <c r="S2300" s="11">
        <f t="shared" si="250"/>
        <v>41694</v>
      </c>
      <c r="T2300" s="11">
        <f t="shared" si="251"/>
        <v>41724.59065972222</v>
      </c>
      <c r="U2300">
        <f t="shared" si="252"/>
        <v>2014</v>
      </c>
    </row>
    <row r="2301" spans="1:21"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46"/>
        <v>350.16666666666663</v>
      </c>
      <c r="P2301" s="6">
        <f t="shared" si="247"/>
        <v>75.035714285714292</v>
      </c>
      <c r="Q2301" t="str">
        <f t="shared" si="248"/>
        <v>music</v>
      </c>
      <c r="R2301" t="str">
        <f t="shared" si="249"/>
        <v>rock</v>
      </c>
      <c r="S2301" s="11">
        <f t="shared" si="250"/>
        <v>40564</v>
      </c>
      <c r="T2301" s="11">
        <f t="shared" si="251"/>
        <v>40579.824178240735</v>
      </c>
      <c r="U2301">
        <f t="shared" si="252"/>
        <v>2011</v>
      </c>
    </row>
    <row r="2302" spans="1:21"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46"/>
        <v>101.25</v>
      </c>
      <c r="P2302" s="6">
        <f t="shared" si="247"/>
        <v>115.71428571428571</v>
      </c>
      <c r="Q2302" t="str">
        <f t="shared" si="248"/>
        <v>music</v>
      </c>
      <c r="R2302" t="str">
        <f t="shared" si="249"/>
        <v>rock</v>
      </c>
      <c r="S2302" s="11">
        <f t="shared" si="250"/>
        <v>41074</v>
      </c>
      <c r="T2302" s="11">
        <f t="shared" si="251"/>
        <v>41088.518703703703</v>
      </c>
      <c r="U2302">
        <f t="shared" si="252"/>
        <v>2012</v>
      </c>
    </row>
    <row r="2303" spans="1:21"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46"/>
        <v>133.6044</v>
      </c>
      <c r="P2303" s="6">
        <f t="shared" si="247"/>
        <v>31.659810426540286</v>
      </c>
      <c r="Q2303" t="str">
        <f t="shared" si="248"/>
        <v>music</v>
      </c>
      <c r="R2303" t="str">
        <f t="shared" si="249"/>
        <v>indie rock</v>
      </c>
      <c r="S2303" s="11">
        <f t="shared" si="250"/>
        <v>41415</v>
      </c>
      <c r="T2303" s="11">
        <f t="shared" si="251"/>
        <v>41445.938611111109</v>
      </c>
      <c r="U2303">
        <f t="shared" si="252"/>
        <v>2013</v>
      </c>
    </row>
    <row r="2304" spans="1:21"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46"/>
        <v>170.65217391304347</v>
      </c>
      <c r="P2304" s="6">
        <f t="shared" si="247"/>
        <v>46.176470588235297</v>
      </c>
      <c r="Q2304" t="str">
        <f t="shared" si="248"/>
        <v>music</v>
      </c>
      <c r="R2304" t="str">
        <f t="shared" si="249"/>
        <v>indie rock</v>
      </c>
      <c r="S2304" s="11">
        <f t="shared" si="250"/>
        <v>41605</v>
      </c>
      <c r="T2304" s="11">
        <f t="shared" si="251"/>
        <v>41639.083333333328</v>
      </c>
      <c r="U2304">
        <f t="shared" si="252"/>
        <v>2013</v>
      </c>
    </row>
    <row r="2305" spans="1:21"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46"/>
        <v>109.35829457364341</v>
      </c>
      <c r="P2305" s="6">
        <f t="shared" si="247"/>
        <v>68.481650485436887</v>
      </c>
      <c r="Q2305" t="str">
        <f t="shared" si="248"/>
        <v>music</v>
      </c>
      <c r="R2305" t="str">
        <f t="shared" si="249"/>
        <v>indie rock</v>
      </c>
      <c r="S2305" s="11">
        <f t="shared" si="250"/>
        <v>40849</v>
      </c>
      <c r="T2305" s="11">
        <f t="shared" si="251"/>
        <v>40889.944398148145</v>
      </c>
      <c r="U2305">
        <f t="shared" si="252"/>
        <v>2011</v>
      </c>
    </row>
    <row r="2306" spans="1:21"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46"/>
        <v>100.70033333333335</v>
      </c>
      <c r="P2306" s="6">
        <f t="shared" si="247"/>
        <v>53.469203539823013</v>
      </c>
      <c r="Q2306" t="str">
        <f t="shared" si="248"/>
        <v>music</v>
      </c>
      <c r="R2306" t="str">
        <f t="shared" si="249"/>
        <v>indie rock</v>
      </c>
      <c r="S2306" s="11">
        <f t="shared" si="250"/>
        <v>40502</v>
      </c>
      <c r="T2306" s="11">
        <f t="shared" si="251"/>
        <v>40543.999305555553</v>
      </c>
      <c r="U2306">
        <f t="shared" si="252"/>
        <v>2010</v>
      </c>
    </row>
    <row r="2307" spans="1:21"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53">E2307/D2307*100</f>
        <v>101.22777777777779</v>
      </c>
      <c r="P2307" s="6">
        <f t="shared" ref="P2307:P2370" si="254">IF(E2307=0,0,E2307/L2307)</f>
        <v>109.10778443113773</v>
      </c>
      <c r="Q2307" t="str">
        <f t="shared" ref="Q2307:Q2370" si="255">LEFT(N2307,LEN(N2307)-(LEN(N2307)-SEARCH("/",N2307))-1)</f>
        <v>music</v>
      </c>
      <c r="R2307" t="str">
        <f t="shared" ref="R2307:R2370" si="256">RIGHT(N2307,(LEN(N2307)-SEARCH("/",N2307)))</f>
        <v>indie rock</v>
      </c>
      <c r="S2307" s="11">
        <f t="shared" ref="S2307:S2370" si="257">VALUE(TEXT(CONCATENATE(YEAR(((J2307/60)/60/24)+DATE(1970,1,1)+(-5/24)),"/",MONTH(((J2307/60)/60/24)+DATE(1970,1,1)+(-5/24)),"/",DAY(((J2307/60)/60/24)+DATE(1970,1,1)+(-5/24))),"YYYY/MM/DD"))</f>
        <v>41834</v>
      </c>
      <c r="T2307" s="11">
        <f t="shared" ref="T2307:T2370" si="258">((I2307/60)/60/24)+DATE(1970,1,1)+(-5/24)</f>
        <v>41859.541666666664</v>
      </c>
      <c r="U2307">
        <f t="shared" ref="U2307:U2370" si="259">YEAR(((J2307/60)/60/24)+DATE(1970,1,1)+(-5/24))</f>
        <v>2014</v>
      </c>
    </row>
    <row r="2308" spans="1:21"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53"/>
        <v>106.75857142857143</v>
      </c>
      <c r="P2308" s="6">
        <f t="shared" si="254"/>
        <v>51.185616438356163</v>
      </c>
      <c r="Q2308" t="str">
        <f t="shared" si="255"/>
        <v>music</v>
      </c>
      <c r="R2308" t="str">
        <f t="shared" si="256"/>
        <v>indie rock</v>
      </c>
      <c r="S2308" s="11">
        <f t="shared" si="257"/>
        <v>40947</v>
      </c>
      <c r="T2308" s="11">
        <f t="shared" si="258"/>
        <v>40977.959826388884</v>
      </c>
      <c r="U2308">
        <f t="shared" si="259"/>
        <v>2012</v>
      </c>
    </row>
    <row r="2309" spans="1:21"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53"/>
        <v>106.65777537961894</v>
      </c>
      <c r="P2309" s="6">
        <f t="shared" si="254"/>
        <v>27.936800000000002</v>
      </c>
      <c r="Q2309" t="str">
        <f t="shared" si="255"/>
        <v>music</v>
      </c>
      <c r="R2309" t="str">
        <f t="shared" si="256"/>
        <v>indie rock</v>
      </c>
      <c r="S2309" s="11">
        <f t="shared" si="257"/>
        <v>41004</v>
      </c>
      <c r="T2309" s="11">
        <f t="shared" si="258"/>
        <v>41034.59407407407</v>
      </c>
      <c r="U2309">
        <f t="shared" si="259"/>
        <v>2012</v>
      </c>
    </row>
    <row r="2310" spans="1:21"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53"/>
        <v>101.30622</v>
      </c>
      <c r="P2310" s="6">
        <f t="shared" si="254"/>
        <v>82.496921824104234</v>
      </c>
      <c r="Q2310" t="str">
        <f t="shared" si="255"/>
        <v>music</v>
      </c>
      <c r="R2310" t="str">
        <f t="shared" si="256"/>
        <v>indie rock</v>
      </c>
      <c r="S2310" s="11">
        <f t="shared" si="257"/>
        <v>41851</v>
      </c>
      <c r="T2310" s="11">
        <f t="shared" si="258"/>
        <v>41879.833333333328</v>
      </c>
      <c r="U2310">
        <f t="shared" si="259"/>
        <v>2014</v>
      </c>
    </row>
    <row r="2311" spans="1:21"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53"/>
        <v>106.67450000000001</v>
      </c>
      <c r="P2311" s="6">
        <f t="shared" si="254"/>
        <v>59.817476635514019</v>
      </c>
      <c r="Q2311" t="str">
        <f t="shared" si="255"/>
        <v>music</v>
      </c>
      <c r="R2311" t="str">
        <f t="shared" si="256"/>
        <v>indie rock</v>
      </c>
      <c r="S2311" s="11">
        <f t="shared" si="257"/>
        <v>41307</v>
      </c>
      <c r="T2311" s="11">
        <f t="shared" si="258"/>
        <v>41342.779363425921</v>
      </c>
      <c r="U2311">
        <f t="shared" si="259"/>
        <v>2013</v>
      </c>
    </row>
    <row r="2312" spans="1:21"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53"/>
        <v>428.83978378378379</v>
      </c>
      <c r="P2312" s="6">
        <f t="shared" si="254"/>
        <v>64.816470588235291</v>
      </c>
      <c r="Q2312" t="str">
        <f t="shared" si="255"/>
        <v>music</v>
      </c>
      <c r="R2312" t="str">
        <f t="shared" si="256"/>
        <v>indie rock</v>
      </c>
      <c r="S2312" s="11">
        <f t="shared" si="257"/>
        <v>41324</v>
      </c>
      <c r="T2312" s="11">
        <f t="shared" si="258"/>
        <v>41354.54415509259</v>
      </c>
      <c r="U2312">
        <f t="shared" si="259"/>
        <v>2013</v>
      </c>
    </row>
    <row r="2313" spans="1:21"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53"/>
        <v>104.11111111111111</v>
      </c>
      <c r="P2313" s="6">
        <f t="shared" si="254"/>
        <v>90.09615384615384</v>
      </c>
      <c r="Q2313" t="str">
        <f t="shared" si="255"/>
        <v>music</v>
      </c>
      <c r="R2313" t="str">
        <f t="shared" si="256"/>
        <v>indie rock</v>
      </c>
      <c r="S2313" s="11">
        <f t="shared" si="257"/>
        <v>41735</v>
      </c>
      <c r="T2313" s="11">
        <f t="shared" si="258"/>
        <v>41765.796168981477</v>
      </c>
      <c r="U2313">
        <f t="shared" si="259"/>
        <v>2014</v>
      </c>
    </row>
    <row r="2314" spans="1:21"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53"/>
        <v>107.86666666666666</v>
      </c>
      <c r="P2314" s="6">
        <f t="shared" si="254"/>
        <v>40.962025316455694</v>
      </c>
      <c r="Q2314" t="str">
        <f t="shared" si="255"/>
        <v>music</v>
      </c>
      <c r="R2314" t="str">
        <f t="shared" si="256"/>
        <v>indie rock</v>
      </c>
      <c r="S2314" s="11">
        <f t="shared" si="257"/>
        <v>41716</v>
      </c>
      <c r="T2314" s="11">
        <f t="shared" si="258"/>
        <v>41747.75</v>
      </c>
      <c r="U2314">
        <f t="shared" si="259"/>
        <v>2014</v>
      </c>
    </row>
    <row r="2315" spans="1:21"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53"/>
        <v>175.84040000000002</v>
      </c>
      <c r="P2315" s="6">
        <f t="shared" si="254"/>
        <v>56.000127388535034</v>
      </c>
      <c r="Q2315" t="str">
        <f t="shared" si="255"/>
        <v>music</v>
      </c>
      <c r="R2315" t="str">
        <f t="shared" si="256"/>
        <v>indie rock</v>
      </c>
      <c r="S2315" s="11">
        <f t="shared" si="257"/>
        <v>41002</v>
      </c>
      <c r="T2315" s="11">
        <f t="shared" si="258"/>
        <v>41032.750300925924</v>
      </c>
      <c r="U2315">
        <f t="shared" si="259"/>
        <v>2012</v>
      </c>
    </row>
    <row r="2316" spans="1:21"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53"/>
        <v>156.97</v>
      </c>
      <c r="P2316" s="6">
        <f t="shared" si="254"/>
        <v>37.672800000000002</v>
      </c>
      <c r="Q2316" t="str">
        <f t="shared" si="255"/>
        <v>music</v>
      </c>
      <c r="R2316" t="str">
        <f t="shared" si="256"/>
        <v>indie rock</v>
      </c>
      <c r="S2316" s="11">
        <f t="shared" si="257"/>
        <v>41037</v>
      </c>
      <c r="T2316" s="11">
        <f t="shared" si="258"/>
        <v>41067.343252314815</v>
      </c>
      <c r="U2316">
        <f t="shared" si="259"/>
        <v>2012</v>
      </c>
    </row>
    <row r="2317" spans="1:21"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53"/>
        <v>102.60000000000001</v>
      </c>
      <c r="P2317" s="6">
        <f t="shared" si="254"/>
        <v>40.078125</v>
      </c>
      <c r="Q2317" t="str">
        <f t="shared" si="255"/>
        <v>music</v>
      </c>
      <c r="R2317" t="str">
        <f t="shared" si="256"/>
        <v>indie rock</v>
      </c>
      <c r="S2317" s="11">
        <f t="shared" si="257"/>
        <v>41004</v>
      </c>
      <c r="T2317" s="11">
        <f t="shared" si="258"/>
        <v>41034.517858796295</v>
      </c>
      <c r="U2317">
        <f t="shared" si="259"/>
        <v>2012</v>
      </c>
    </row>
    <row r="2318" spans="1:21"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53"/>
        <v>104.04266666666666</v>
      </c>
      <c r="P2318" s="6">
        <f t="shared" si="254"/>
        <v>78.031999999999996</v>
      </c>
      <c r="Q2318" t="str">
        <f t="shared" si="255"/>
        <v>music</v>
      </c>
      <c r="R2318" t="str">
        <f t="shared" si="256"/>
        <v>indie rock</v>
      </c>
      <c r="S2318" s="11">
        <f t="shared" si="257"/>
        <v>40079</v>
      </c>
      <c r="T2318" s="11">
        <f t="shared" si="258"/>
        <v>40156.558333333334</v>
      </c>
      <c r="U2318">
        <f t="shared" si="259"/>
        <v>2009</v>
      </c>
    </row>
    <row r="2319" spans="1:21"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53"/>
        <v>104</v>
      </c>
      <c r="P2319" s="6">
        <f t="shared" si="254"/>
        <v>18.90909090909091</v>
      </c>
      <c r="Q2319" t="str">
        <f t="shared" si="255"/>
        <v>music</v>
      </c>
      <c r="R2319" t="str">
        <f t="shared" si="256"/>
        <v>indie rock</v>
      </c>
      <c r="S2319" s="11">
        <f t="shared" si="257"/>
        <v>40192</v>
      </c>
      <c r="T2319" s="11">
        <f t="shared" si="258"/>
        <v>40224</v>
      </c>
      <c r="U2319">
        <f t="shared" si="259"/>
        <v>2010</v>
      </c>
    </row>
    <row r="2320" spans="1:21"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53"/>
        <v>121.05999999999999</v>
      </c>
      <c r="P2320" s="6">
        <f t="shared" si="254"/>
        <v>37.134969325153371</v>
      </c>
      <c r="Q2320" t="str">
        <f t="shared" si="255"/>
        <v>music</v>
      </c>
      <c r="R2320" t="str">
        <f t="shared" si="256"/>
        <v>indie rock</v>
      </c>
      <c r="S2320" s="11">
        <f t="shared" si="257"/>
        <v>40050</v>
      </c>
      <c r="T2320" s="11">
        <f t="shared" si="258"/>
        <v>40081.957638888889</v>
      </c>
      <c r="U2320">
        <f t="shared" si="259"/>
        <v>2009</v>
      </c>
    </row>
    <row r="2321" spans="1:21"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53"/>
        <v>107.69999999999999</v>
      </c>
      <c r="P2321" s="6">
        <f t="shared" si="254"/>
        <v>41.961038961038959</v>
      </c>
      <c r="Q2321" t="str">
        <f t="shared" si="255"/>
        <v>music</v>
      </c>
      <c r="R2321" t="str">
        <f t="shared" si="256"/>
        <v>indie rock</v>
      </c>
      <c r="S2321" s="11">
        <f t="shared" si="257"/>
        <v>41592</v>
      </c>
      <c r="T2321" s="11">
        <f t="shared" si="258"/>
        <v>41622.873668981476</v>
      </c>
      <c r="U2321">
        <f t="shared" si="259"/>
        <v>2013</v>
      </c>
    </row>
    <row r="2322" spans="1:21"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53"/>
        <v>108.66</v>
      </c>
      <c r="P2322" s="6">
        <f t="shared" si="254"/>
        <v>61.044943820224717</v>
      </c>
      <c r="Q2322" t="str">
        <f t="shared" si="255"/>
        <v>music</v>
      </c>
      <c r="R2322" t="str">
        <f t="shared" si="256"/>
        <v>indie rock</v>
      </c>
      <c r="S2322" s="11">
        <f t="shared" si="257"/>
        <v>41696</v>
      </c>
      <c r="T2322" s="11">
        <f t="shared" si="258"/>
        <v>41731.567129629628</v>
      </c>
      <c r="U2322">
        <f t="shared" si="259"/>
        <v>2014</v>
      </c>
    </row>
    <row r="2323" spans="1:21"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53"/>
        <v>39.120962394619681</v>
      </c>
      <c r="P2323" s="6">
        <f t="shared" si="254"/>
        <v>64.53125</v>
      </c>
      <c r="Q2323" t="str">
        <f t="shared" si="255"/>
        <v>food</v>
      </c>
      <c r="R2323" t="str">
        <f t="shared" si="256"/>
        <v>small batch</v>
      </c>
      <c r="S2323" s="11">
        <f t="shared" si="257"/>
        <v>42799</v>
      </c>
      <c r="T2323" s="11">
        <f t="shared" si="258"/>
        <v>42829.010428240734</v>
      </c>
      <c r="U2323">
        <f t="shared" si="259"/>
        <v>2017</v>
      </c>
    </row>
    <row r="2324" spans="1:21"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53"/>
        <v>3.1481481481481479</v>
      </c>
      <c r="P2324" s="6">
        <f t="shared" si="254"/>
        <v>21.25</v>
      </c>
      <c r="Q2324" t="str">
        <f t="shared" si="255"/>
        <v>food</v>
      </c>
      <c r="R2324" t="str">
        <f t="shared" si="256"/>
        <v>small batch</v>
      </c>
      <c r="S2324" s="11">
        <f t="shared" si="257"/>
        <v>42804</v>
      </c>
      <c r="T2324" s="11">
        <f t="shared" si="258"/>
        <v>42834.645474537036</v>
      </c>
      <c r="U2324">
        <f t="shared" si="259"/>
        <v>2017</v>
      </c>
    </row>
    <row r="2325" spans="1:21"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53"/>
        <v>48</v>
      </c>
      <c r="P2325" s="6">
        <f t="shared" si="254"/>
        <v>30</v>
      </c>
      <c r="Q2325" t="str">
        <f t="shared" si="255"/>
        <v>food</v>
      </c>
      <c r="R2325" t="str">
        <f t="shared" si="256"/>
        <v>small batch</v>
      </c>
      <c r="S2325" s="11">
        <f t="shared" si="257"/>
        <v>42807</v>
      </c>
      <c r="T2325" s="11">
        <f t="shared" si="258"/>
        <v>42814.54684027777</v>
      </c>
      <c r="U2325">
        <f t="shared" si="259"/>
        <v>2017</v>
      </c>
    </row>
    <row r="2326" spans="1:21"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53"/>
        <v>20.733333333333334</v>
      </c>
      <c r="P2326" s="6">
        <f t="shared" si="254"/>
        <v>25.491803278688526</v>
      </c>
      <c r="Q2326" t="str">
        <f t="shared" si="255"/>
        <v>food</v>
      </c>
      <c r="R2326" t="str">
        <f t="shared" si="256"/>
        <v>small batch</v>
      </c>
      <c r="S2326" s="11">
        <f t="shared" si="257"/>
        <v>42790</v>
      </c>
      <c r="T2326" s="11">
        <f t="shared" si="258"/>
        <v>42820.635243055549</v>
      </c>
      <c r="U2326">
        <f t="shared" si="259"/>
        <v>2017</v>
      </c>
    </row>
    <row r="2327" spans="1:21"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53"/>
        <v>8</v>
      </c>
      <c r="P2327" s="6">
        <f t="shared" si="254"/>
        <v>11.428571428571429</v>
      </c>
      <c r="Q2327" t="str">
        <f t="shared" si="255"/>
        <v>food</v>
      </c>
      <c r="R2327" t="str">
        <f t="shared" si="256"/>
        <v>small batch</v>
      </c>
      <c r="S2327" s="11">
        <f t="shared" si="257"/>
        <v>42793</v>
      </c>
      <c r="T2327" s="11">
        <f t="shared" si="258"/>
        <v>42823.772349537037</v>
      </c>
      <c r="U2327">
        <f t="shared" si="259"/>
        <v>2017</v>
      </c>
    </row>
    <row r="2328" spans="1:21"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53"/>
        <v>0.72</v>
      </c>
      <c r="P2328" s="6">
        <f t="shared" si="254"/>
        <v>108</v>
      </c>
      <c r="Q2328" t="str">
        <f t="shared" si="255"/>
        <v>food</v>
      </c>
      <c r="R2328" t="str">
        <f t="shared" si="256"/>
        <v>small batch</v>
      </c>
      <c r="S2328" s="11">
        <f t="shared" si="257"/>
        <v>42803</v>
      </c>
      <c r="T2328" s="11">
        <f t="shared" si="258"/>
        <v>42855.499999999993</v>
      </c>
      <c r="U2328">
        <f t="shared" si="259"/>
        <v>2017</v>
      </c>
    </row>
    <row r="2329" spans="1:21"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53"/>
        <v>526.09431428571429</v>
      </c>
      <c r="P2329" s="6">
        <f t="shared" si="254"/>
        <v>54.883162444113267</v>
      </c>
      <c r="Q2329" t="str">
        <f t="shared" si="255"/>
        <v>food</v>
      </c>
      <c r="R2329" t="str">
        <f t="shared" si="256"/>
        <v>small batch</v>
      </c>
      <c r="S2329" s="11">
        <f t="shared" si="257"/>
        <v>41842</v>
      </c>
      <c r="T2329" s="11">
        <f t="shared" si="258"/>
        <v>41877.708796296298</v>
      </c>
      <c r="U2329">
        <f t="shared" si="259"/>
        <v>2014</v>
      </c>
    </row>
    <row r="2330" spans="1:21"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53"/>
        <v>254.45000000000002</v>
      </c>
      <c r="P2330" s="6">
        <f t="shared" si="254"/>
        <v>47.383612662942269</v>
      </c>
      <c r="Q2330" t="str">
        <f t="shared" si="255"/>
        <v>food</v>
      </c>
      <c r="R2330" t="str">
        <f t="shared" si="256"/>
        <v>small batch</v>
      </c>
      <c r="S2330" s="11">
        <f t="shared" si="257"/>
        <v>42139</v>
      </c>
      <c r="T2330" s="11">
        <f t="shared" si="258"/>
        <v>42169.573344907411</v>
      </c>
      <c r="U2330">
        <f t="shared" si="259"/>
        <v>2015</v>
      </c>
    </row>
    <row r="2331" spans="1:21"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53"/>
        <v>105.91999999999999</v>
      </c>
      <c r="P2331" s="6">
        <f t="shared" si="254"/>
        <v>211.84</v>
      </c>
      <c r="Q2331" t="str">
        <f t="shared" si="255"/>
        <v>food</v>
      </c>
      <c r="R2331" t="str">
        <f t="shared" si="256"/>
        <v>small batch</v>
      </c>
      <c r="S2331" s="11">
        <f t="shared" si="257"/>
        <v>41807</v>
      </c>
      <c r="T2331" s="11">
        <f t="shared" si="258"/>
        <v>41837.416041666664</v>
      </c>
      <c r="U2331">
        <f t="shared" si="259"/>
        <v>2014</v>
      </c>
    </row>
    <row r="2332" spans="1:21"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53"/>
        <v>102.42285714285715</v>
      </c>
      <c r="P2332" s="6">
        <f t="shared" si="254"/>
        <v>219.92638036809817</v>
      </c>
      <c r="Q2332" t="str">
        <f t="shared" si="255"/>
        <v>food</v>
      </c>
      <c r="R2332" t="str">
        <f t="shared" si="256"/>
        <v>small batch</v>
      </c>
      <c r="S2332" s="11">
        <f t="shared" si="257"/>
        <v>42332</v>
      </c>
      <c r="T2332" s="11">
        <f t="shared" si="258"/>
        <v>42362.791666666664</v>
      </c>
      <c r="U2332">
        <f t="shared" si="259"/>
        <v>2015</v>
      </c>
    </row>
    <row r="2333" spans="1:21"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53"/>
        <v>144.31375</v>
      </c>
      <c r="P2333" s="6">
        <f t="shared" si="254"/>
        <v>40.795406360424032</v>
      </c>
      <c r="Q2333" t="str">
        <f t="shared" si="255"/>
        <v>food</v>
      </c>
      <c r="R2333" t="str">
        <f t="shared" si="256"/>
        <v>small batch</v>
      </c>
      <c r="S2333" s="11">
        <f t="shared" si="257"/>
        <v>41838</v>
      </c>
      <c r="T2333" s="11">
        <f t="shared" si="258"/>
        <v>41868.797337962962</v>
      </c>
      <c r="U2333">
        <f t="shared" si="259"/>
        <v>2014</v>
      </c>
    </row>
    <row r="2334" spans="1:21"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53"/>
        <v>106.30800000000001</v>
      </c>
      <c r="P2334" s="6">
        <f t="shared" si="254"/>
        <v>75.502840909090907</v>
      </c>
      <c r="Q2334" t="str">
        <f t="shared" si="255"/>
        <v>food</v>
      </c>
      <c r="R2334" t="str">
        <f t="shared" si="256"/>
        <v>small batch</v>
      </c>
      <c r="S2334" s="11">
        <f t="shared" si="257"/>
        <v>42011</v>
      </c>
      <c r="T2334" s="11">
        <f t="shared" si="258"/>
        <v>42041.419803240737</v>
      </c>
      <c r="U2334">
        <f t="shared" si="259"/>
        <v>2015</v>
      </c>
    </row>
    <row r="2335" spans="1:21"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53"/>
        <v>212.16666666666666</v>
      </c>
      <c r="P2335" s="6">
        <f t="shared" si="254"/>
        <v>13.542553191489361</v>
      </c>
      <c r="Q2335" t="str">
        <f t="shared" si="255"/>
        <v>food</v>
      </c>
      <c r="R2335" t="str">
        <f t="shared" si="256"/>
        <v>small batch</v>
      </c>
      <c r="S2335" s="11">
        <f t="shared" si="257"/>
        <v>41767</v>
      </c>
      <c r="T2335" s="11">
        <f t="shared" si="258"/>
        <v>41788.534722222219</v>
      </c>
      <c r="U2335">
        <f t="shared" si="259"/>
        <v>2014</v>
      </c>
    </row>
    <row r="2336" spans="1:21"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53"/>
        <v>101.95</v>
      </c>
      <c r="P2336" s="6">
        <f t="shared" si="254"/>
        <v>60.865671641791046</v>
      </c>
      <c r="Q2336" t="str">
        <f t="shared" si="255"/>
        <v>food</v>
      </c>
      <c r="R2336" t="str">
        <f t="shared" si="256"/>
        <v>small batch</v>
      </c>
      <c r="S2336" s="11">
        <f t="shared" si="257"/>
        <v>41918</v>
      </c>
      <c r="T2336" s="11">
        <f t="shared" si="258"/>
        <v>41948.523611111108</v>
      </c>
      <c r="U2336">
        <f t="shared" si="259"/>
        <v>2014</v>
      </c>
    </row>
    <row r="2337" spans="1:21"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53"/>
        <v>102.27200000000001</v>
      </c>
      <c r="P2337" s="6">
        <f t="shared" si="254"/>
        <v>115.69230769230769</v>
      </c>
      <c r="Q2337" t="str">
        <f t="shared" si="255"/>
        <v>food</v>
      </c>
      <c r="R2337" t="str">
        <f t="shared" si="256"/>
        <v>small batch</v>
      </c>
      <c r="S2337" s="11">
        <f t="shared" si="257"/>
        <v>41771</v>
      </c>
      <c r="T2337" s="11">
        <f t="shared" si="258"/>
        <v>41801.363923611112</v>
      </c>
      <c r="U2337">
        <f t="shared" si="259"/>
        <v>2014</v>
      </c>
    </row>
    <row r="2338" spans="1:21"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53"/>
        <v>520.73254999999995</v>
      </c>
      <c r="P2338" s="6">
        <f t="shared" si="254"/>
        <v>48.104623556581984</v>
      </c>
      <c r="Q2338" t="str">
        <f t="shared" si="255"/>
        <v>food</v>
      </c>
      <c r="R2338" t="str">
        <f t="shared" si="256"/>
        <v>small batch</v>
      </c>
      <c r="S2338" s="11">
        <f t="shared" si="257"/>
        <v>41666</v>
      </c>
      <c r="T2338" s="11">
        <f t="shared" si="258"/>
        <v>41706.716377314813</v>
      </c>
      <c r="U2338">
        <f t="shared" si="259"/>
        <v>2014</v>
      </c>
    </row>
    <row r="2339" spans="1:21"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53"/>
        <v>110.65833333333333</v>
      </c>
      <c r="P2339" s="6">
        <f t="shared" si="254"/>
        <v>74.184357541899445</v>
      </c>
      <c r="Q2339" t="str">
        <f t="shared" si="255"/>
        <v>food</v>
      </c>
      <c r="R2339" t="str">
        <f t="shared" si="256"/>
        <v>small batch</v>
      </c>
      <c r="S2339" s="11">
        <f t="shared" si="257"/>
        <v>41786</v>
      </c>
      <c r="T2339" s="11">
        <f t="shared" si="258"/>
        <v>41816.432210648149</v>
      </c>
      <c r="U2339">
        <f t="shared" si="259"/>
        <v>2014</v>
      </c>
    </row>
    <row r="2340" spans="1:21"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53"/>
        <v>101.14333333333335</v>
      </c>
      <c r="P2340" s="6">
        <f t="shared" si="254"/>
        <v>123.34552845528455</v>
      </c>
      <c r="Q2340" t="str">
        <f t="shared" si="255"/>
        <v>food</v>
      </c>
      <c r="R2340" t="str">
        <f t="shared" si="256"/>
        <v>small batch</v>
      </c>
      <c r="S2340" s="11">
        <f t="shared" si="257"/>
        <v>41789</v>
      </c>
      <c r="T2340" s="11">
        <f t="shared" si="258"/>
        <v>41819.688472222217</v>
      </c>
      <c r="U2340">
        <f t="shared" si="259"/>
        <v>2014</v>
      </c>
    </row>
    <row r="2341" spans="1:21"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53"/>
        <v>294.20799999999997</v>
      </c>
      <c r="P2341" s="6">
        <f t="shared" si="254"/>
        <v>66.623188405797094</v>
      </c>
      <c r="Q2341" t="str">
        <f t="shared" si="255"/>
        <v>food</v>
      </c>
      <c r="R2341" t="str">
        <f t="shared" si="256"/>
        <v>small batch</v>
      </c>
      <c r="S2341" s="11">
        <f t="shared" si="257"/>
        <v>42692</v>
      </c>
      <c r="T2341" s="11">
        <f t="shared" si="258"/>
        <v>42723.124305555553</v>
      </c>
      <c r="U2341">
        <f t="shared" si="259"/>
        <v>2016</v>
      </c>
    </row>
    <row r="2342" spans="1:21"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53"/>
        <v>105.77749999999999</v>
      </c>
      <c r="P2342" s="6">
        <f t="shared" si="254"/>
        <v>104.99007444168734</v>
      </c>
      <c r="Q2342" t="str">
        <f t="shared" si="255"/>
        <v>food</v>
      </c>
      <c r="R2342" t="str">
        <f t="shared" si="256"/>
        <v>small batch</v>
      </c>
      <c r="S2342" s="11">
        <f t="shared" si="257"/>
        <v>42643</v>
      </c>
      <c r="T2342" s="11">
        <f t="shared" si="258"/>
        <v>42673.434467592589</v>
      </c>
      <c r="U2342">
        <f t="shared" si="259"/>
        <v>2016</v>
      </c>
    </row>
    <row r="2343" spans="1:21"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53"/>
        <v>0</v>
      </c>
      <c r="P2343" s="6">
        <f t="shared" si="254"/>
        <v>0</v>
      </c>
      <c r="Q2343" t="str">
        <f t="shared" si="255"/>
        <v>technology</v>
      </c>
      <c r="R2343" t="str">
        <f t="shared" si="256"/>
        <v>web</v>
      </c>
      <c r="S2343" s="11">
        <f t="shared" si="257"/>
        <v>42167</v>
      </c>
      <c r="T2343" s="11">
        <f t="shared" si="258"/>
        <v>42197.605370370373</v>
      </c>
      <c r="U2343">
        <f t="shared" si="259"/>
        <v>2015</v>
      </c>
    </row>
    <row r="2344" spans="1:21"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53"/>
        <v>0</v>
      </c>
      <c r="P2344" s="6">
        <f t="shared" si="254"/>
        <v>0</v>
      </c>
      <c r="Q2344" t="str">
        <f t="shared" si="255"/>
        <v>technology</v>
      </c>
      <c r="R2344" t="str">
        <f t="shared" si="256"/>
        <v>web</v>
      </c>
      <c r="S2344" s="11">
        <f t="shared" si="257"/>
        <v>41897</v>
      </c>
      <c r="T2344" s="11">
        <f t="shared" si="258"/>
        <v>41918</v>
      </c>
      <c r="U2344">
        <f t="shared" si="259"/>
        <v>2014</v>
      </c>
    </row>
    <row r="2345" spans="1:21"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53"/>
        <v>3</v>
      </c>
      <c r="P2345" s="6">
        <f t="shared" si="254"/>
        <v>300</v>
      </c>
      <c r="Q2345" t="str">
        <f t="shared" si="255"/>
        <v>technology</v>
      </c>
      <c r="R2345" t="str">
        <f t="shared" si="256"/>
        <v>web</v>
      </c>
      <c r="S2345" s="11">
        <f t="shared" si="257"/>
        <v>42327</v>
      </c>
      <c r="T2345" s="11">
        <f t="shared" si="258"/>
        <v>42377.615972222215</v>
      </c>
      <c r="U2345">
        <f t="shared" si="259"/>
        <v>2015</v>
      </c>
    </row>
    <row r="2346" spans="1:21"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53"/>
        <v>0.1</v>
      </c>
      <c r="P2346" s="6">
        <f t="shared" si="254"/>
        <v>1</v>
      </c>
      <c r="Q2346" t="str">
        <f t="shared" si="255"/>
        <v>technology</v>
      </c>
      <c r="R2346" t="str">
        <f t="shared" si="256"/>
        <v>web</v>
      </c>
      <c r="S2346" s="11">
        <f t="shared" si="257"/>
        <v>42515</v>
      </c>
      <c r="T2346" s="11">
        <f t="shared" si="258"/>
        <v>42545.519317129627</v>
      </c>
      <c r="U2346">
        <f t="shared" si="259"/>
        <v>2016</v>
      </c>
    </row>
    <row r="2347" spans="1:21"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53"/>
        <v>0</v>
      </c>
      <c r="P2347" s="6">
        <f t="shared" si="254"/>
        <v>0</v>
      </c>
      <c r="Q2347" t="str">
        <f t="shared" si="255"/>
        <v>technology</v>
      </c>
      <c r="R2347" t="str">
        <f t="shared" si="256"/>
        <v>web</v>
      </c>
      <c r="S2347" s="11">
        <f t="shared" si="257"/>
        <v>42059</v>
      </c>
      <c r="T2347" s="11">
        <f t="shared" si="258"/>
        <v>42094.777083333327</v>
      </c>
      <c r="U2347">
        <f t="shared" si="259"/>
        <v>2015</v>
      </c>
    </row>
    <row r="2348" spans="1:21"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53"/>
        <v>6.5000000000000002E-2</v>
      </c>
      <c r="P2348" s="6">
        <f t="shared" si="254"/>
        <v>13</v>
      </c>
      <c r="Q2348" t="str">
        <f t="shared" si="255"/>
        <v>technology</v>
      </c>
      <c r="R2348" t="str">
        <f t="shared" si="256"/>
        <v>web</v>
      </c>
      <c r="S2348" s="11">
        <f t="shared" si="257"/>
        <v>42615</v>
      </c>
      <c r="T2348" s="11">
        <f t="shared" si="258"/>
        <v>42660.590636574074</v>
      </c>
      <c r="U2348">
        <f t="shared" si="259"/>
        <v>2016</v>
      </c>
    </row>
    <row r="2349" spans="1:21"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53"/>
        <v>1.5</v>
      </c>
      <c r="P2349" s="6">
        <f t="shared" si="254"/>
        <v>15</v>
      </c>
      <c r="Q2349" t="str">
        <f t="shared" si="255"/>
        <v>technology</v>
      </c>
      <c r="R2349" t="str">
        <f t="shared" si="256"/>
        <v>web</v>
      </c>
      <c r="S2349" s="11">
        <f t="shared" si="257"/>
        <v>42577</v>
      </c>
      <c r="T2349" s="11">
        <f t="shared" si="258"/>
        <v>42607.399027777778</v>
      </c>
      <c r="U2349">
        <f t="shared" si="259"/>
        <v>2016</v>
      </c>
    </row>
    <row r="2350" spans="1:21"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53"/>
        <v>0.38571428571428573</v>
      </c>
      <c r="P2350" s="6">
        <f t="shared" si="254"/>
        <v>54</v>
      </c>
      <c r="Q2350" t="str">
        <f t="shared" si="255"/>
        <v>technology</v>
      </c>
      <c r="R2350" t="str">
        <f t="shared" si="256"/>
        <v>web</v>
      </c>
      <c r="S2350" s="11">
        <f t="shared" si="257"/>
        <v>42360</v>
      </c>
      <c r="T2350" s="11">
        <f t="shared" si="258"/>
        <v>42420.723819444444</v>
      </c>
      <c r="U2350">
        <f t="shared" si="259"/>
        <v>2015</v>
      </c>
    </row>
    <row r="2351" spans="1:21"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53"/>
        <v>0</v>
      </c>
      <c r="P2351" s="6">
        <f t="shared" si="254"/>
        <v>0</v>
      </c>
      <c r="Q2351" t="str">
        <f t="shared" si="255"/>
        <v>technology</v>
      </c>
      <c r="R2351" t="str">
        <f t="shared" si="256"/>
        <v>web</v>
      </c>
      <c r="S2351" s="11">
        <f t="shared" si="257"/>
        <v>42198</v>
      </c>
      <c r="T2351" s="11">
        <f t="shared" si="258"/>
        <v>42227.567453703705</v>
      </c>
      <c r="U2351">
        <f t="shared" si="259"/>
        <v>2015</v>
      </c>
    </row>
    <row r="2352" spans="1:21"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53"/>
        <v>0</v>
      </c>
      <c r="P2352" s="6">
        <f t="shared" si="254"/>
        <v>0</v>
      </c>
      <c r="Q2352" t="str">
        <f t="shared" si="255"/>
        <v>technology</v>
      </c>
      <c r="R2352" t="str">
        <f t="shared" si="256"/>
        <v>web</v>
      </c>
      <c r="S2352" s="11">
        <f t="shared" si="257"/>
        <v>42708</v>
      </c>
      <c r="T2352" s="11">
        <f t="shared" si="258"/>
        <v>42738.633912037032</v>
      </c>
      <c r="U2352">
        <f t="shared" si="259"/>
        <v>2016</v>
      </c>
    </row>
    <row r="2353" spans="1:21"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53"/>
        <v>0.5714285714285714</v>
      </c>
      <c r="P2353" s="6">
        <f t="shared" si="254"/>
        <v>15.428571428571429</v>
      </c>
      <c r="Q2353" t="str">
        <f t="shared" si="255"/>
        <v>technology</v>
      </c>
      <c r="R2353" t="str">
        <f t="shared" si="256"/>
        <v>web</v>
      </c>
      <c r="S2353" s="11">
        <f t="shared" si="257"/>
        <v>42093</v>
      </c>
      <c r="T2353" s="11">
        <f t="shared" si="258"/>
        <v>42123.892812500002</v>
      </c>
      <c r="U2353">
        <f t="shared" si="259"/>
        <v>2015</v>
      </c>
    </row>
    <row r="2354" spans="1:21"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53"/>
        <v>0</v>
      </c>
      <c r="P2354" s="6">
        <f t="shared" si="254"/>
        <v>0</v>
      </c>
      <c r="Q2354" t="str">
        <f t="shared" si="255"/>
        <v>technology</v>
      </c>
      <c r="R2354" t="str">
        <f t="shared" si="256"/>
        <v>web</v>
      </c>
      <c r="S2354" s="11">
        <f t="shared" si="257"/>
        <v>42101</v>
      </c>
      <c r="T2354" s="11">
        <f t="shared" si="258"/>
        <v>42161.425370370365</v>
      </c>
      <c r="U2354">
        <f t="shared" si="259"/>
        <v>2015</v>
      </c>
    </row>
    <row r="2355" spans="1:21"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53"/>
        <v>0</v>
      </c>
      <c r="P2355" s="6">
        <f t="shared" si="254"/>
        <v>0</v>
      </c>
      <c r="Q2355" t="str">
        <f t="shared" si="255"/>
        <v>technology</v>
      </c>
      <c r="R2355" t="str">
        <f t="shared" si="256"/>
        <v>web</v>
      </c>
      <c r="S2355" s="11">
        <f t="shared" si="257"/>
        <v>42103</v>
      </c>
      <c r="T2355" s="11">
        <f t="shared" si="258"/>
        <v>42115.467847222222</v>
      </c>
      <c r="U2355">
        <f t="shared" si="259"/>
        <v>2015</v>
      </c>
    </row>
    <row r="2356" spans="1:21"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53"/>
        <v>7.1428571428571425E-2</v>
      </c>
      <c r="P2356" s="6">
        <f t="shared" si="254"/>
        <v>25</v>
      </c>
      <c r="Q2356" t="str">
        <f t="shared" si="255"/>
        <v>technology</v>
      </c>
      <c r="R2356" t="str">
        <f t="shared" si="256"/>
        <v>web</v>
      </c>
      <c r="S2356" s="11">
        <f t="shared" si="257"/>
        <v>41954</v>
      </c>
      <c r="T2356" s="11">
        <f t="shared" si="258"/>
        <v>42014.51458333333</v>
      </c>
      <c r="U2356">
        <f t="shared" si="259"/>
        <v>2014</v>
      </c>
    </row>
    <row r="2357" spans="1:21"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53"/>
        <v>0.6875</v>
      </c>
      <c r="P2357" s="6">
        <f t="shared" si="254"/>
        <v>27.5</v>
      </c>
      <c r="Q2357" t="str">
        <f t="shared" si="255"/>
        <v>technology</v>
      </c>
      <c r="R2357" t="str">
        <f t="shared" si="256"/>
        <v>web</v>
      </c>
      <c r="S2357" s="11">
        <f t="shared" si="257"/>
        <v>42096</v>
      </c>
      <c r="T2357" s="11">
        <f t="shared" si="258"/>
        <v>42126.709907407399</v>
      </c>
      <c r="U2357">
        <f t="shared" si="259"/>
        <v>2015</v>
      </c>
    </row>
    <row r="2358" spans="1:21"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53"/>
        <v>0</v>
      </c>
      <c r="P2358" s="6">
        <f t="shared" si="254"/>
        <v>0</v>
      </c>
      <c r="Q2358" t="str">
        <f t="shared" si="255"/>
        <v>technology</v>
      </c>
      <c r="R2358" t="str">
        <f t="shared" si="256"/>
        <v>web</v>
      </c>
      <c r="S2358" s="11">
        <f t="shared" si="257"/>
        <v>42130</v>
      </c>
      <c r="T2358" s="11">
        <f t="shared" si="258"/>
        <v>42160.575277777774</v>
      </c>
      <c r="U2358">
        <f t="shared" si="259"/>
        <v>2015</v>
      </c>
    </row>
    <row r="2359" spans="1:21"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53"/>
        <v>0</v>
      </c>
      <c r="P2359" s="6">
        <f t="shared" si="254"/>
        <v>0</v>
      </c>
      <c r="Q2359" t="str">
        <f t="shared" si="255"/>
        <v>technology</v>
      </c>
      <c r="R2359" t="str">
        <f t="shared" si="256"/>
        <v>web</v>
      </c>
      <c r="S2359" s="11">
        <f t="shared" si="257"/>
        <v>42264</v>
      </c>
      <c r="T2359" s="11">
        <f t="shared" si="258"/>
        <v>42294.411782407398</v>
      </c>
      <c r="U2359">
        <f t="shared" si="259"/>
        <v>2015</v>
      </c>
    </row>
    <row r="2360" spans="1:21"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53"/>
        <v>0</v>
      </c>
      <c r="P2360" s="6">
        <f t="shared" si="254"/>
        <v>0</v>
      </c>
      <c r="Q2360" t="str">
        <f t="shared" si="255"/>
        <v>technology</v>
      </c>
      <c r="R2360" t="str">
        <f t="shared" si="256"/>
        <v>web</v>
      </c>
      <c r="S2360" s="11">
        <f t="shared" si="257"/>
        <v>41978</v>
      </c>
      <c r="T2360" s="11">
        <f t="shared" si="258"/>
        <v>42034.818749999999</v>
      </c>
      <c r="U2360">
        <f t="shared" si="259"/>
        <v>2014</v>
      </c>
    </row>
    <row r="2361" spans="1:21"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53"/>
        <v>14.680000000000001</v>
      </c>
      <c r="P2361" s="6">
        <f t="shared" si="254"/>
        <v>367</v>
      </c>
      <c r="Q2361" t="str">
        <f t="shared" si="255"/>
        <v>technology</v>
      </c>
      <c r="R2361" t="str">
        <f t="shared" si="256"/>
        <v>web</v>
      </c>
      <c r="S2361" s="11">
        <f t="shared" si="257"/>
        <v>42159</v>
      </c>
      <c r="T2361" s="11">
        <f t="shared" si="258"/>
        <v>42219.441249999996</v>
      </c>
      <c r="U2361">
        <f t="shared" si="259"/>
        <v>2015</v>
      </c>
    </row>
    <row r="2362" spans="1:21"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53"/>
        <v>0.04</v>
      </c>
      <c r="P2362" s="6">
        <f t="shared" si="254"/>
        <v>2</v>
      </c>
      <c r="Q2362" t="str">
        <f t="shared" si="255"/>
        <v>technology</v>
      </c>
      <c r="R2362" t="str">
        <f t="shared" si="256"/>
        <v>web</v>
      </c>
      <c r="S2362" s="11">
        <f t="shared" si="257"/>
        <v>42377</v>
      </c>
      <c r="T2362" s="11">
        <f t="shared" si="258"/>
        <v>42407.498611111114</v>
      </c>
      <c r="U2362">
        <f t="shared" si="259"/>
        <v>2016</v>
      </c>
    </row>
    <row r="2363" spans="1:21"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53"/>
        <v>0</v>
      </c>
      <c r="P2363" s="6">
        <f t="shared" si="254"/>
        <v>0</v>
      </c>
      <c r="Q2363" t="str">
        <f t="shared" si="255"/>
        <v>technology</v>
      </c>
      <c r="R2363" t="str">
        <f t="shared" si="256"/>
        <v>web</v>
      </c>
      <c r="S2363" s="11">
        <f t="shared" si="257"/>
        <v>42466</v>
      </c>
      <c r="T2363" s="11">
        <f t="shared" si="258"/>
        <v>42490.708333333336</v>
      </c>
      <c r="U2363">
        <f t="shared" si="259"/>
        <v>2016</v>
      </c>
    </row>
    <row r="2364" spans="1:21"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53"/>
        <v>28.571428571428569</v>
      </c>
      <c r="P2364" s="6">
        <f t="shared" si="254"/>
        <v>60</v>
      </c>
      <c r="Q2364" t="str">
        <f t="shared" si="255"/>
        <v>technology</v>
      </c>
      <c r="R2364" t="str">
        <f t="shared" si="256"/>
        <v>web</v>
      </c>
      <c r="S2364" s="11">
        <f t="shared" si="257"/>
        <v>41954</v>
      </c>
      <c r="T2364" s="11">
        <f t="shared" si="258"/>
        <v>41984.47997685185</v>
      </c>
      <c r="U2364">
        <f t="shared" si="259"/>
        <v>2014</v>
      </c>
    </row>
    <row r="2365" spans="1:21"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53"/>
        <v>0</v>
      </c>
      <c r="P2365" s="6">
        <f t="shared" si="254"/>
        <v>0</v>
      </c>
      <c r="Q2365" t="str">
        <f t="shared" si="255"/>
        <v>technology</v>
      </c>
      <c r="R2365" t="str">
        <f t="shared" si="256"/>
        <v>web</v>
      </c>
      <c r="S2365" s="11">
        <f t="shared" si="257"/>
        <v>42321</v>
      </c>
      <c r="T2365" s="11">
        <f t="shared" si="258"/>
        <v>42366.803240740737</v>
      </c>
      <c r="U2365">
        <f t="shared" si="259"/>
        <v>2015</v>
      </c>
    </row>
    <row r="2366" spans="1:21"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53"/>
        <v>0</v>
      </c>
      <c r="P2366" s="6">
        <f t="shared" si="254"/>
        <v>0</v>
      </c>
      <c r="Q2366" t="str">
        <f t="shared" si="255"/>
        <v>technology</v>
      </c>
      <c r="R2366" t="str">
        <f t="shared" si="256"/>
        <v>web</v>
      </c>
      <c r="S2366" s="11">
        <f t="shared" si="257"/>
        <v>42248</v>
      </c>
      <c r="T2366" s="11">
        <f t="shared" si="258"/>
        <v>42303.726342592585</v>
      </c>
      <c r="U2366">
        <f t="shared" si="259"/>
        <v>2015</v>
      </c>
    </row>
    <row r="2367" spans="1:21"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53"/>
        <v>0</v>
      </c>
      <c r="P2367" s="6">
        <f t="shared" si="254"/>
        <v>0</v>
      </c>
      <c r="Q2367" t="str">
        <f t="shared" si="255"/>
        <v>technology</v>
      </c>
      <c r="R2367" t="str">
        <f t="shared" si="256"/>
        <v>web</v>
      </c>
      <c r="S2367" s="11">
        <f t="shared" si="257"/>
        <v>42346</v>
      </c>
      <c r="T2367" s="11">
        <f t="shared" si="258"/>
        <v>42386.749999999993</v>
      </c>
      <c r="U2367">
        <f t="shared" si="259"/>
        <v>2015</v>
      </c>
    </row>
    <row r="2368" spans="1:21"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53"/>
        <v>10.52</v>
      </c>
      <c r="P2368" s="6">
        <f t="shared" si="254"/>
        <v>97.407407407407405</v>
      </c>
      <c r="Q2368" t="str">
        <f t="shared" si="255"/>
        <v>technology</v>
      </c>
      <c r="R2368" t="str">
        <f t="shared" si="256"/>
        <v>web</v>
      </c>
      <c r="S2368" s="11">
        <f t="shared" si="257"/>
        <v>42268</v>
      </c>
      <c r="T2368" s="11">
        <f t="shared" si="258"/>
        <v>42298.323298611103</v>
      </c>
      <c r="U2368">
        <f t="shared" si="259"/>
        <v>2015</v>
      </c>
    </row>
    <row r="2369" spans="1:21"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53"/>
        <v>1.34</v>
      </c>
      <c r="P2369" s="6">
        <f t="shared" si="254"/>
        <v>47.857142857142854</v>
      </c>
      <c r="Q2369" t="str">
        <f t="shared" si="255"/>
        <v>technology</v>
      </c>
      <c r="R2369" t="str">
        <f t="shared" si="256"/>
        <v>web</v>
      </c>
      <c r="S2369" s="11">
        <f t="shared" si="257"/>
        <v>42425</v>
      </c>
      <c r="T2369" s="11">
        <f t="shared" si="258"/>
        <v>42485.720092592594</v>
      </c>
      <c r="U2369">
        <f t="shared" si="259"/>
        <v>2016</v>
      </c>
    </row>
    <row r="2370" spans="1:21"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53"/>
        <v>0.25</v>
      </c>
      <c r="P2370" s="6">
        <f t="shared" si="254"/>
        <v>50</v>
      </c>
      <c r="Q2370" t="str">
        <f t="shared" si="255"/>
        <v>technology</v>
      </c>
      <c r="R2370" t="str">
        <f t="shared" si="256"/>
        <v>web</v>
      </c>
      <c r="S2370" s="11">
        <f t="shared" si="257"/>
        <v>42063</v>
      </c>
      <c r="T2370" s="11">
        <f t="shared" si="258"/>
        <v>42108.471817129634</v>
      </c>
      <c r="U2370">
        <f t="shared" si="259"/>
        <v>2015</v>
      </c>
    </row>
    <row r="2371" spans="1:21"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60">E2371/D2371*100</f>
        <v>0</v>
      </c>
      <c r="P2371" s="6">
        <f t="shared" ref="P2371:P2434" si="261">IF(E2371=0,0,E2371/L2371)</f>
        <v>0</v>
      </c>
      <c r="Q2371" t="str">
        <f t="shared" ref="Q2371:Q2434" si="262">LEFT(N2371,LEN(N2371)-(LEN(N2371)-SEARCH("/",N2371))-1)</f>
        <v>technology</v>
      </c>
      <c r="R2371" t="str">
        <f t="shared" ref="R2371:R2434" si="263">RIGHT(N2371,(LEN(N2371)-SEARCH("/",N2371)))</f>
        <v>web</v>
      </c>
      <c r="S2371" s="11">
        <f t="shared" ref="S2371:S2434" si="264">VALUE(TEXT(CONCATENATE(YEAR(((J2371/60)/60/24)+DATE(1970,1,1)+(-5/24)),"/",MONTH(((J2371/60)/60/24)+DATE(1970,1,1)+(-5/24)),"/",DAY(((J2371/60)/60/24)+DATE(1970,1,1)+(-5/24))),"YYYY/MM/DD"))</f>
        <v>42380</v>
      </c>
      <c r="T2371" s="11">
        <f t="shared" ref="T2371:T2434" si="265">((I2371/60)/60/24)+DATE(1970,1,1)+(-5/24)</f>
        <v>42410.60429398148</v>
      </c>
      <c r="U2371">
        <f t="shared" ref="U2371:U2434" si="266">YEAR(((J2371/60)/60/24)+DATE(1970,1,1)+(-5/24))</f>
        <v>2016</v>
      </c>
    </row>
    <row r="2372" spans="1:21"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60"/>
        <v>0.32800000000000001</v>
      </c>
      <c r="P2372" s="6">
        <f t="shared" si="261"/>
        <v>20.5</v>
      </c>
      <c r="Q2372" t="str">
        <f t="shared" si="262"/>
        <v>technology</v>
      </c>
      <c r="R2372" t="str">
        <f t="shared" si="263"/>
        <v>web</v>
      </c>
      <c r="S2372" s="11">
        <f t="shared" si="264"/>
        <v>41960</v>
      </c>
      <c r="T2372" s="11">
        <f t="shared" si="265"/>
        <v>41990.980798611105</v>
      </c>
      <c r="U2372">
        <f t="shared" si="266"/>
        <v>2014</v>
      </c>
    </row>
    <row r="2373" spans="1:21"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60"/>
        <v>0</v>
      </c>
      <c r="P2373" s="6">
        <f t="shared" si="261"/>
        <v>0</v>
      </c>
      <c r="Q2373" t="str">
        <f t="shared" si="262"/>
        <v>technology</v>
      </c>
      <c r="R2373" t="str">
        <f t="shared" si="263"/>
        <v>web</v>
      </c>
      <c r="S2373" s="11">
        <f t="shared" si="264"/>
        <v>42150</v>
      </c>
      <c r="T2373" s="11">
        <f t="shared" si="265"/>
        <v>42180.569398148145</v>
      </c>
      <c r="U2373">
        <f t="shared" si="266"/>
        <v>2015</v>
      </c>
    </row>
    <row r="2374" spans="1:21"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60"/>
        <v>3.2727272727272729</v>
      </c>
      <c r="P2374" s="6">
        <f t="shared" si="261"/>
        <v>30</v>
      </c>
      <c r="Q2374" t="str">
        <f t="shared" si="262"/>
        <v>technology</v>
      </c>
      <c r="R2374" t="str">
        <f t="shared" si="263"/>
        <v>web</v>
      </c>
      <c r="S2374" s="11">
        <f t="shared" si="264"/>
        <v>42087</v>
      </c>
      <c r="T2374" s="11">
        <f t="shared" si="265"/>
        <v>42117.860775462956</v>
      </c>
      <c r="U2374">
        <f t="shared" si="266"/>
        <v>2015</v>
      </c>
    </row>
    <row r="2375" spans="1:21"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60"/>
        <v>5.8823529411764705E-3</v>
      </c>
      <c r="P2375" s="6">
        <f t="shared" si="261"/>
        <v>50</v>
      </c>
      <c r="Q2375" t="str">
        <f t="shared" si="262"/>
        <v>technology</v>
      </c>
      <c r="R2375" t="str">
        <f t="shared" si="263"/>
        <v>web</v>
      </c>
      <c r="S2375" s="11">
        <f t="shared" si="264"/>
        <v>42215</v>
      </c>
      <c r="T2375" s="11">
        <f t="shared" si="265"/>
        <v>42245.453981481485</v>
      </c>
      <c r="U2375">
        <f t="shared" si="266"/>
        <v>2015</v>
      </c>
    </row>
    <row r="2376" spans="1:21"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60"/>
        <v>4.5454545454545456E-2</v>
      </c>
      <c r="P2376" s="6">
        <f t="shared" si="261"/>
        <v>10</v>
      </c>
      <c r="Q2376" t="str">
        <f t="shared" si="262"/>
        <v>technology</v>
      </c>
      <c r="R2376" t="str">
        <f t="shared" si="263"/>
        <v>web</v>
      </c>
      <c r="S2376" s="11">
        <f t="shared" si="264"/>
        <v>42017</v>
      </c>
      <c r="T2376" s="11">
        <f t="shared" si="265"/>
        <v>42047.634953703695</v>
      </c>
      <c r="U2376">
        <f t="shared" si="266"/>
        <v>2015</v>
      </c>
    </row>
    <row r="2377" spans="1:21"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60"/>
        <v>0</v>
      </c>
      <c r="P2377" s="6">
        <f t="shared" si="261"/>
        <v>0</v>
      </c>
      <c r="Q2377" t="str">
        <f t="shared" si="262"/>
        <v>technology</v>
      </c>
      <c r="R2377" t="str">
        <f t="shared" si="263"/>
        <v>web</v>
      </c>
      <c r="S2377" s="11">
        <f t="shared" si="264"/>
        <v>42592</v>
      </c>
      <c r="T2377" s="11">
        <f t="shared" si="265"/>
        <v>42622.627743055556</v>
      </c>
      <c r="U2377">
        <f t="shared" si="266"/>
        <v>2016</v>
      </c>
    </row>
    <row r="2378" spans="1:21"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60"/>
        <v>10.877666666666666</v>
      </c>
      <c r="P2378" s="6">
        <f t="shared" si="261"/>
        <v>81.582499999999996</v>
      </c>
      <c r="Q2378" t="str">
        <f t="shared" si="262"/>
        <v>technology</v>
      </c>
      <c r="R2378" t="str">
        <f t="shared" si="263"/>
        <v>web</v>
      </c>
      <c r="S2378" s="11">
        <f t="shared" si="264"/>
        <v>42318</v>
      </c>
      <c r="T2378" s="11">
        <f t="shared" si="265"/>
        <v>42348.717199074068</v>
      </c>
      <c r="U2378">
        <f t="shared" si="266"/>
        <v>2015</v>
      </c>
    </row>
    <row r="2379" spans="1:21"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60"/>
        <v>0</v>
      </c>
      <c r="P2379" s="6">
        <f t="shared" si="261"/>
        <v>0</v>
      </c>
      <c r="Q2379" t="str">
        <f t="shared" si="262"/>
        <v>technology</v>
      </c>
      <c r="R2379" t="str">
        <f t="shared" si="263"/>
        <v>web</v>
      </c>
      <c r="S2379" s="11">
        <f t="shared" si="264"/>
        <v>42669</v>
      </c>
      <c r="T2379" s="11">
        <f t="shared" si="265"/>
        <v>42699.703506944446</v>
      </c>
      <c r="U2379">
        <f t="shared" si="266"/>
        <v>2016</v>
      </c>
    </row>
    <row r="2380" spans="1:21"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60"/>
        <v>0</v>
      </c>
      <c r="P2380" s="6">
        <f t="shared" si="261"/>
        <v>0</v>
      </c>
      <c r="Q2380" t="str">
        <f t="shared" si="262"/>
        <v>technology</v>
      </c>
      <c r="R2380" t="str">
        <f t="shared" si="263"/>
        <v>web</v>
      </c>
      <c r="S2380" s="11">
        <f t="shared" si="264"/>
        <v>42212</v>
      </c>
      <c r="T2380" s="11">
        <f t="shared" si="265"/>
        <v>42241.804745370369</v>
      </c>
      <c r="U2380">
        <f t="shared" si="266"/>
        <v>2015</v>
      </c>
    </row>
    <row r="2381" spans="1:21"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60"/>
        <v>0</v>
      </c>
      <c r="P2381" s="6">
        <f t="shared" si="261"/>
        <v>0</v>
      </c>
      <c r="Q2381" t="str">
        <f t="shared" si="262"/>
        <v>technology</v>
      </c>
      <c r="R2381" t="str">
        <f t="shared" si="263"/>
        <v>web</v>
      </c>
      <c r="S2381" s="11">
        <f t="shared" si="264"/>
        <v>42236</v>
      </c>
      <c r="T2381" s="11">
        <f t="shared" si="265"/>
        <v>42281.808055555557</v>
      </c>
      <c r="U2381">
        <f t="shared" si="266"/>
        <v>2015</v>
      </c>
    </row>
    <row r="2382" spans="1:21"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60"/>
        <v>0.36666666666666664</v>
      </c>
      <c r="P2382" s="6">
        <f t="shared" si="261"/>
        <v>18.333333333333332</v>
      </c>
      <c r="Q2382" t="str">
        <f t="shared" si="262"/>
        <v>technology</v>
      </c>
      <c r="R2382" t="str">
        <f t="shared" si="263"/>
        <v>web</v>
      </c>
      <c r="S2382" s="11">
        <f t="shared" si="264"/>
        <v>42248</v>
      </c>
      <c r="T2382" s="11">
        <f t="shared" si="265"/>
        <v>42278.584976851846</v>
      </c>
      <c r="U2382">
        <f t="shared" si="266"/>
        <v>2015</v>
      </c>
    </row>
    <row r="2383" spans="1:21"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60"/>
        <v>1.8193398957730169</v>
      </c>
      <c r="P2383" s="6">
        <f t="shared" si="261"/>
        <v>224.42857142857142</v>
      </c>
      <c r="Q2383" t="str">
        <f t="shared" si="262"/>
        <v>technology</v>
      </c>
      <c r="R2383" t="str">
        <f t="shared" si="263"/>
        <v>web</v>
      </c>
      <c r="S2383" s="11">
        <f t="shared" si="264"/>
        <v>42074</v>
      </c>
      <c r="T2383" s="11">
        <f t="shared" si="265"/>
        <v>42104.727407407401</v>
      </c>
      <c r="U2383">
        <f t="shared" si="266"/>
        <v>2015</v>
      </c>
    </row>
    <row r="2384" spans="1:21"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60"/>
        <v>2.5</v>
      </c>
      <c r="P2384" s="6">
        <f t="shared" si="261"/>
        <v>37.5</v>
      </c>
      <c r="Q2384" t="str">
        <f t="shared" si="262"/>
        <v>technology</v>
      </c>
      <c r="R2384" t="str">
        <f t="shared" si="263"/>
        <v>web</v>
      </c>
      <c r="S2384" s="11">
        <f t="shared" si="264"/>
        <v>42194</v>
      </c>
      <c r="T2384" s="11">
        <f t="shared" si="265"/>
        <v>42219.979201388887</v>
      </c>
      <c r="U2384">
        <f t="shared" si="266"/>
        <v>2015</v>
      </c>
    </row>
    <row r="2385" spans="1:21"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60"/>
        <v>4.3499999999999996</v>
      </c>
      <c r="P2385" s="6">
        <f t="shared" si="261"/>
        <v>145</v>
      </c>
      <c r="Q2385" t="str">
        <f t="shared" si="262"/>
        <v>technology</v>
      </c>
      <c r="R2385" t="str">
        <f t="shared" si="263"/>
        <v>web</v>
      </c>
      <c r="S2385" s="11">
        <f t="shared" si="264"/>
        <v>42026</v>
      </c>
      <c r="T2385" s="11">
        <f t="shared" si="265"/>
        <v>42056.848460648143</v>
      </c>
      <c r="U2385">
        <f t="shared" si="266"/>
        <v>2015</v>
      </c>
    </row>
    <row r="2386" spans="1:21"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60"/>
        <v>0.8</v>
      </c>
      <c r="P2386" s="6">
        <f t="shared" si="261"/>
        <v>1</v>
      </c>
      <c r="Q2386" t="str">
        <f t="shared" si="262"/>
        <v>technology</v>
      </c>
      <c r="R2386" t="str">
        <f t="shared" si="263"/>
        <v>web</v>
      </c>
      <c r="S2386" s="11">
        <f t="shared" si="264"/>
        <v>41926</v>
      </c>
      <c r="T2386" s="11">
        <f t="shared" si="265"/>
        <v>41956.900960648149</v>
      </c>
      <c r="U2386">
        <f t="shared" si="266"/>
        <v>2014</v>
      </c>
    </row>
    <row r="2387" spans="1:21"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60"/>
        <v>1.2123076923076923</v>
      </c>
      <c r="P2387" s="6">
        <f t="shared" si="261"/>
        <v>112.57142857142857</v>
      </c>
      <c r="Q2387" t="str">
        <f t="shared" si="262"/>
        <v>technology</v>
      </c>
      <c r="R2387" t="str">
        <f t="shared" si="263"/>
        <v>web</v>
      </c>
      <c r="S2387" s="11">
        <f t="shared" si="264"/>
        <v>42191</v>
      </c>
      <c r="T2387" s="11">
        <f t="shared" si="265"/>
        <v>42221.493425925924</v>
      </c>
      <c r="U2387">
        <f t="shared" si="266"/>
        <v>2015</v>
      </c>
    </row>
    <row r="2388" spans="1:21"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60"/>
        <v>0</v>
      </c>
      <c r="P2388" s="6">
        <f t="shared" si="261"/>
        <v>0</v>
      </c>
      <c r="Q2388" t="str">
        <f t="shared" si="262"/>
        <v>technology</v>
      </c>
      <c r="R2388" t="str">
        <f t="shared" si="263"/>
        <v>web</v>
      </c>
      <c r="S2388" s="11">
        <f t="shared" si="264"/>
        <v>41954</v>
      </c>
      <c r="T2388" s="11">
        <f t="shared" si="265"/>
        <v>42014.629907407405</v>
      </c>
      <c r="U2388">
        <f t="shared" si="266"/>
        <v>2014</v>
      </c>
    </row>
    <row r="2389" spans="1:21"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60"/>
        <v>0.68399999999999994</v>
      </c>
      <c r="P2389" s="6">
        <f t="shared" si="261"/>
        <v>342</v>
      </c>
      <c r="Q2389" t="str">
        <f t="shared" si="262"/>
        <v>technology</v>
      </c>
      <c r="R2389" t="str">
        <f t="shared" si="263"/>
        <v>web</v>
      </c>
      <c r="S2389" s="11">
        <f t="shared" si="264"/>
        <v>42528</v>
      </c>
      <c r="T2389" s="11">
        <f t="shared" si="265"/>
        <v>42573.418287037035</v>
      </c>
      <c r="U2389">
        <f t="shared" si="266"/>
        <v>2016</v>
      </c>
    </row>
    <row r="2390" spans="1:21"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60"/>
        <v>1.2513513513513512</v>
      </c>
      <c r="P2390" s="6">
        <f t="shared" si="261"/>
        <v>57.875</v>
      </c>
      <c r="Q2390" t="str">
        <f t="shared" si="262"/>
        <v>technology</v>
      </c>
      <c r="R2390" t="str">
        <f t="shared" si="263"/>
        <v>web</v>
      </c>
      <c r="S2390" s="11">
        <f t="shared" si="264"/>
        <v>41989</v>
      </c>
      <c r="T2390" s="11">
        <f t="shared" si="265"/>
        <v>42019.603472222218</v>
      </c>
      <c r="U2390">
        <f t="shared" si="266"/>
        <v>2014</v>
      </c>
    </row>
    <row r="2391" spans="1:21"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60"/>
        <v>0.1875</v>
      </c>
      <c r="P2391" s="6">
        <f t="shared" si="261"/>
        <v>30</v>
      </c>
      <c r="Q2391" t="str">
        <f t="shared" si="262"/>
        <v>technology</v>
      </c>
      <c r="R2391" t="str">
        <f t="shared" si="263"/>
        <v>web</v>
      </c>
      <c r="S2391" s="11">
        <f t="shared" si="264"/>
        <v>42179</v>
      </c>
      <c r="T2391" s="11">
        <f t="shared" si="265"/>
        <v>42210.707638888889</v>
      </c>
      <c r="U2391">
        <f t="shared" si="266"/>
        <v>2015</v>
      </c>
    </row>
    <row r="2392" spans="1:21"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60"/>
        <v>0</v>
      </c>
      <c r="P2392" s="6">
        <f t="shared" si="261"/>
        <v>0</v>
      </c>
      <c r="Q2392" t="str">
        <f t="shared" si="262"/>
        <v>technology</v>
      </c>
      <c r="R2392" t="str">
        <f t="shared" si="263"/>
        <v>web</v>
      </c>
      <c r="S2392" s="11">
        <f t="shared" si="264"/>
        <v>41968</v>
      </c>
      <c r="T2392" s="11">
        <f t="shared" si="265"/>
        <v>42008.053981481477</v>
      </c>
      <c r="U2392">
        <f t="shared" si="266"/>
        <v>2014</v>
      </c>
    </row>
    <row r="2393" spans="1:21"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60"/>
        <v>0.125</v>
      </c>
      <c r="P2393" s="6">
        <f t="shared" si="261"/>
        <v>25</v>
      </c>
      <c r="Q2393" t="str">
        <f t="shared" si="262"/>
        <v>technology</v>
      </c>
      <c r="R2393" t="str">
        <f t="shared" si="263"/>
        <v>web</v>
      </c>
      <c r="S2393" s="11">
        <f t="shared" si="264"/>
        <v>42064</v>
      </c>
      <c r="T2393" s="11">
        <f t="shared" si="265"/>
        <v>42094.544490740744</v>
      </c>
      <c r="U2393">
        <f t="shared" si="266"/>
        <v>2015</v>
      </c>
    </row>
    <row r="2394" spans="1:21"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60"/>
        <v>0</v>
      </c>
      <c r="P2394" s="6">
        <f t="shared" si="261"/>
        <v>0</v>
      </c>
      <c r="Q2394" t="str">
        <f t="shared" si="262"/>
        <v>technology</v>
      </c>
      <c r="R2394" t="str">
        <f t="shared" si="263"/>
        <v>web</v>
      </c>
      <c r="S2394" s="11">
        <f t="shared" si="264"/>
        <v>42275</v>
      </c>
      <c r="T2394" s="11">
        <f t="shared" si="265"/>
        <v>42305.912303240737</v>
      </c>
      <c r="U2394">
        <f t="shared" si="266"/>
        <v>2015</v>
      </c>
    </row>
    <row r="2395" spans="1:21"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60"/>
        <v>0.05</v>
      </c>
      <c r="P2395" s="6">
        <f t="shared" si="261"/>
        <v>50</v>
      </c>
      <c r="Q2395" t="str">
        <f t="shared" si="262"/>
        <v>technology</v>
      </c>
      <c r="R2395" t="str">
        <f t="shared" si="263"/>
        <v>web</v>
      </c>
      <c r="S2395" s="11">
        <f t="shared" si="264"/>
        <v>42194</v>
      </c>
      <c r="T2395" s="11">
        <f t="shared" si="265"/>
        <v>42224.440011574072</v>
      </c>
      <c r="U2395">
        <f t="shared" si="266"/>
        <v>2015</v>
      </c>
    </row>
    <row r="2396" spans="1:21"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60"/>
        <v>0.06</v>
      </c>
      <c r="P2396" s="6">
        <f t="shared" si="261"/>
        <v>1.5</v>
      </c>
      <c r="Q2396" t="str">
        <f t="shared" si="262"/>
        <v>technology</v>
      </c>
      <c r="R2396" t="str">
        <f t="shared" si="263"/>
        <v>web</v>
      </c>
      <c r="S2396" s="11">
        <f t="shared" si="264"/>
        <v>42031</v>
      </c>
      <c r="T2396" s="11">
        <f t="shared" si="265"/>
        <v>42061.15385416666</v>
      </c>
      <c r="U2396">
        <f t="shared" si="266"/>
        <v>2015</v>
      </c>
    </row>
    <row r="2397" spans="1:21"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60"/>
        <v>0</v>
      </c>
      <c r="P2397" s="6">
        <f t="shared" si="261"/>
        <v>0</v>
      </c>
      <c r="Q2397" t="str">
        <f t="shared" si="262"/>
        <v>technology</v>
      </c>
      <c r="R2397" t="str">
        <f t="shared" si="263"/>
        <v>web</v>
      </c>
      <c r="S2397" s="11">
        <f t="shared" si="264"/>
        <v>42716</v>
      </c>
      <c r="T2397" s="11">
        <f t="shared" si="265"/>
        <v>42745.164583333331</v>
      </c>
      <c r="U2397">
        <f t="shared" si="266"/>
        <v>2016</v>
      </c>
    </row>
    <row r="2398" spans="1:21"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60"/>
        <v>0.2</v>
      </c>
      <c r="P2398" s="6">
        <f t="shared" si="261"/>
        <v>10</v>
      </c>
      <c r="Q2398" t="str">
        <f t="shared" si="262"/>
        <v>technology</v>
      </c>
      <c r="R2398" t="str">
        <f t="shared" si="263"/>
        <v>web</v>
      </c>
      <c r="S2398" s="11">
        <f t="shared" si="264"/>
        <v>42262</v>
      </c>
      <c r="T2398" s="11">
        <f t="shared" si="265"/>
        <v>42292.640717592592</v>
      </c>
      <c r="U2398">
        <f t="shared" si="266"/>
        <v>2015</v>
      </c>
    </row>
    <row r="2399" spans="1:21"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60"/>
        <v>0</v>
      </c>
      <c r="P2399" s="6">
        <f t="shared" si="261"/>
        <v>0</v>
      </c>
      <c r="Q2399" t="str">
        <f t="shared" si="262"/>
        <v>technology</v>
      </c>
      <c r="R2399" t="str">
        <f t="shared" si="263"/>
        <v>web</v>
      </c>
      <c r="S2399" s="11">
        <f t="shared" si="264"/>
        <v>41976</v>
      </c>
      <c r="T2399" s="11">
        <f t="shared" si="265"/>
        <v>42006.676574074074</v>
      </c>
      <c r="U2399">
        <f t="shared" si="266"/>
        <v>2014</v>
      </c>
    </row>
    <row r="2400" spans="1:21"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60"/>
        <v>0</v>
      </c>
      <c r="P2400" s="6">
        <f t="shared" si="261"/>
        <v>0</v>
      </c>
      <c r="Q2400" t="str">
        <f t="shared" si="262"/>
        <v>technology</v>
      </c>
      <c r="R2400" t="str">
        <f t="shared" si="263"/>
        <v>web</v>
      </c>
      <c r="S2400" s="11">
        <f t="shared" si="264"/>
        <v>42157</v>
      </c>
      <c r="T2400" s="11">
        <f t="shared" si="265"/>
        <v>42187.708148148151</v>
      </c>
      <c r="U2400">
        <f t="shared" si="266"/>
        <v>2015</v>
      </c>
    </row>
    <row r="2401" spans="1:21"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60"/>
        <v>0</v>
      </c>
      <c r="P2401" s="6">
        <f t="shared" si="261"/>
        <v>0</v>
      </c>
      <c r="Q2401" t="str">
        <f t="shared" si="262"/>
        <v>technology</v>
      </c>
      <c r="R2401" t="str">
        <f t="shared" si="263"/>
        <v>web</v>
      </c>
      <c r="S2401" s="11">
        <f t="shared" si="264"/>
        <v>41956</v>
      </c>
      <c r="T2401" s="11">
        <f t="shared" si="265"/>
        <v>41991.644745370366</v>
      </c>
      <c r="U2401">
        <f t="shared" si="266"/>
        <v>2014</v>
      </c>
    </row>
    <row r="2402" spans="1:21"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60"/>
        <v>0</v>
      </c>
      <c r="P2402" s="6">
        <f t="shared" si="261"/>
        <v>0</v>
      </c>
      <c r="Q2402" t="str">
        <f t="shared" si="262"/>
        <v>technology</v>
      </c>
      <c r="R2402" t="str">
        <f t="shared" si="263"/>
        <v>web</v>
      </c>
      <c r="S2402" s="11">
        <f t="shared" si="264"/>
        <v>42444</v>
      </c>
      <c r="T2402" s="11">
        <f t="shared" si="265"/>
        <v>42474.059768518513</v>
      </c>
      <c r="U2402">
        <f t="shared" si="266"/>
        <v>2016</v>
      </c>
    </row>
    <row r="2403" spans="1:21"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60"/>
        <v>0.71785714285714286</v>
      </c>
      <c r="P2403" s="6">
        <f t="shared" si="261"/>
        <v>22.333333333333332</v>
      </c>
      <c r="Q2403" t="str">
        <f t="shared" si="262"/>
        <v>food</v>
      </c>
      <c r="R2403" t="str">
        <f t="shared" si="263"/>
        <v>food trucks</v>
      </c>
      <c r="S2403" s="11">
        <f t="shared" si="264"/>
        <v>42374</v>
      </c>
      <c r="T2403" s="11">
        <f t="shared" si="265"/>
        <v>42434.614537037036</v>
      </c>
      <c r="U2403">
        <f t="shared" si="266"/>
        <v>2016</v>
      </c>
    </row>
    <row r="2404" spans="1:21"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60"/>
        <v>0.43333333333333329</v>
      </c>
      <c r="P2404" s="6">
        <f t="shared" si="261"/>
        <v>52</v>
      </c>
      <c r="Q2404" t="str">
        <f t="shared" si="262"/>
        <v>food</v>
      </c>
      <c r="R2404" t="str">
        <f t="shared" si="263"/>
        <v>food trucks</v>
      </c>
      <c r="S2404" s="11">
        <f t="shared" si="264"/>
        <v>42107</v>
      </c>
      <c r="T2404" s="11">
        <f t="shared" si="265"/>
        <v>42137.47142361111</v>
      </c>
      <c r="U2404">
        <f t="shared" si="266"/>
        <v>2015</v>
      </c>
    </row>
    <row r="2405" spans="1:21"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60"/>
        <v>16.833333333333332</v>
      </c>
      <c r="P2405" s="6">
        <f t="shared" si="261"/>
        <v>16.833333333333332</v>
      </c>
      <c r="Q2405" t="str">
        <f t="shared" si="262"/>
        <v>food</v>
      </c>
      <c r="R2405" t="str">
        <f t="shared" si="263"/>
        <v>food trucks</v>
      </c>
      <c r="S2405" s="11">
        <f t="shared" si="264"/>
        <v>42399</v>
      </c>
      <c r="T2405" s="11">
        <f t="shared" si="265"/>
        <v>42459.632615740738</v>
      </c>
      <c r="U2405">
        <f t="shared" si="266"/>
        <v>2016</v>
      </c>
    </row>
    <row r="2406" spans="1:21"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60"/>
        <v>0</v>
      </c>
      <c r="P2406" s="6">
        <f t="shared" si="261"/>
        <v>0</v>
      </c>
      <c r="Q2406" t="str">
        <f t="shared" si="262"/>
        <v>food</v>
      </c>
      <c r="R2406" t="str">
        <f t="shared" si="263"/>
        <v>food trucks</v>
      </c>
      <c r="S2406" s="11">
        <f t="shared" si="264"/>
        <v>42341</v>
      </c>
      <c r="T2406" s="11">
        <f t="shared" si="265"/>
        <v>42371.831099537034</v>
      </c>
      <c r="U2406">
        <f t="shared" si="266"/>
        <v>2015</v>
      </c>
    </row>
    <row r="2407" spans="1:21"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60"/>
        <v>22.52</v>
      </c>
      <c r="P2407" s="6">
        <f t="shared" si="261"/>
        <v>56.3</v>
      </c>
      <c r="Q2407" t="str">
        <f t="shared" si="262"/>
        <v>food</v>
      </c>
      <c r="R2407" t="str">
        <f t="shared" si="263"/>
        <v>food trucks</v>
      </c>
      <c r="S2407" s="11">
        <f t="shared" si="264"/>
        <v>42595</v>
      </c>
      <c r="T2407" s="11">
        <f t="shared" si="265"/>
        <v>42616.377025462956</v>
      </c>
      <c r="U2407">
        <f t="shared" si="266"/>
        <v>2016</v>
      </c>
    </row>
    <row r="2408" spans="1:21"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60"/>
        <v>41.384615384615387</v>
      </c>
      <c r="P2408" s="6">
        <f t="shared" si="261"/>
        <v>84.0625</v>
      </c>
      <c r="Q2408" t="str">
        <f t="shared" si="262"/>
        <v>food</v>
      </c>
      <c r="R2408" t="str">
        <f t="shared" si="263"/>
        <v>food trucks</v>
      </c>
      <c r="S2408" s="11">
        <f t="shared" si="264"/>
        <v>41982</v>
      </c>
      <c r="T2408" s="11">
        <f t="shared" si="265"/>
        <v>42022.902662037035</v>
      </c>
      <c r="U2408">
        <f t="shared" si="266"/>
        <v>2014</v>
      </c>
    </row>
    <row r="2409" spans="1:21"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60"/>
        <v>25.259090909090908</v>
      </c>
      <c r="P2409" s="6">
        <f t="shared" si="261"/>
        <v>168.39393939393941</v>
      </c>
      <c r="Q2409" t="str">
        <f t="shared" si="262"/>
        <v>food</v>
      </c>
      <c r="R2409" t="str">
        <f t="shared" si="263"/>
        <v>food trucks</v>
      </c>
      <c r="S2409" s="11">
        <f t="shared" si="264"/>
        <v>42082</v>
      </c>
      <c r="T2409" s="11">
        <f t="shared" si="265"/>
        <v>42105.041666666664</v>
      </c>
      <c r="U2409">
        <f t="shared" si="266"/>
        <v>2015</v>
      </c>
    </row>
    <row r="2410" spans="1:21"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60"/>
        <v>0.2</v>
      </c>
      <c r="P2410" s="6">
        <f t="shared" si="261"/>
        <v>15</v>
      </c>
      <c r="Q2410" t="str">
        <f t="shared" si="262"/>
        <v>food</v>
      </c>
      <c r="R2410" t="str">
        <f t="shared" si="263"/>
        <v>food trucks</v>
      </c>
      <c r="S2410" s="11">
        <f t="shared" si="264"/>
        <v>41918</v>
      </c>
      <c r="T2410" s="11">
        <f t="shared" si="265"/>
        <v>41948.974039351851</v>
      </c>
      <c r="U2410">
        <f t="shared" si="266"/>
        <v>2014</v>
      </c>
    </row>
    <row r="2411" spans="1:21"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60"/>
        <v>1.8399999999999999</v>
      </c>
      <c r="P2411" s="6">
        <f t="shared" si="261"/>
        <v>76.666666666666671</v>
      </c>
      <c r="Q2411" t="str">
        <f t="shared" si="262"/>
        <v>food</v>
      </c>
      <c r="R2411" t="str">
        <f t="shared" si="263"/>
        <v>food trucks</v>
      </c>
      <c r="S2411" s="11">
        <f t="shared" si="264"/>
        <v>42204</v>
      </c>
      <c r="T2411" s="11">
        <f t="shared" si="265"/>
        <v>42234.667534722219</v>
      </c>
      <c r="U2411">
        <f t="shared" si="266"/>
        <v>2015</v>
      </c>
    </row>
    <row r="2412" spans="1:21"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60"/>
        <v>0</v>
      </c>
      <c r="P2412" s="6">
        <f t="shared" si="261"/>
        <v>0</v>
      </c>
      <c r="Q2412" t="str">
        <f t="shared" si="262"/>
        <v>food</v>
      </c>
      <c r="R2412" t="str">
        <f t="shared" si="263"/>
        <v>food trucks</v>
      </c>
      <c r="S2412" s="11">
        <f t="shared" si="264"/>
        <v>42224</v>
      </c>
      <c r="T2412" s="11">
        <f t="shared" si="265"/>
        <v>42254.199942129628</v>
      </c>
      <c r="U2412">
        <f t="shared" si="266"/>
        <v>2015</v>
      </c>
    </row>
    <row r="2413" spans="1:21"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60"/>
        <v>0.60399999999999998</v>
      </c>
      <c r="P2413" s="6">
        <f t="shared" si="261"/>
        <v>50.333333333333336</v>
      </c>
      <c r="Q2413" t="str">
        <f t="shared" si="262"/>
        <v>food</v>
      </c>
      <c r="R2413" t="str">
        <f t="shared" si="263"/>
        <v>food trucks</v>
      </c>
      <c r="S2413" s="11">
        <f t="shared" si="264"/>
        <v>42211</v>
      </c>
      <c r="T2413" s="11">
        <f t="shared" si="265"/>
        <v>42241.524097222216</v>
      </c>
      <c r="U2413">
        <f t="shared" si="266"/>
        <v>2015</v>
      </c>
    </row>
    <row r="2414" spans="1:21"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60"/>
        <v>0</v>
      </c>
      <c r="P2414" s="6">
        <f t="shared" si="261"/>
        <v>0</v>
      </c>
      <c r="Q2414" t="str">
        <f t="shared" si="262"/>
        <v>food</v>
      </c>
      <c r="R2414" t="str">
        <f t="shared" si="263"/>
        <v>food trucks</v>
      </c>
      <c r="S2414" s="11">
        <f t="shared" si="264"/>
        <v>42655</v>
      </c>
      <c r="T2414" s="11">
        <f t="shared" si="265"/>
        <v>42700.570289351854</v>
      </c>
      <c r="U2414">
        <f t="shared" si="266"/>
        <v>2016</v>
      </c>
    </row>
    <row r="2415" spans="1:21"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60"/>
        <v>0.83333333333333337</v>
      </c>
      <c r="P2415" s="6">
        <f t="shared" si="261"/>
        <v>8.3333333333333339</v>
      </c>
      <c r="Q2415" t="str">
        <f t="shared" si="262"/>
        <v>food</v>
      </c>
      <c r="R2415" t="str">
        <f t="shared" si="263"/>
        <v>food trucks</v>
      </c>
      <c r="S2415" s="11">
        <f t="shared" si="264"/>
        <v>41759</v>
      </c>
      <c r="T2415" s="11">
        <f t="shared" si="265"/>
        <v>41790.770833333328</v>
      </c>
      <c r="U2415">
        <f t="shared" si="266"/>
        <v>2014</v>
      </c>
    </row>
    <row r="2416" spans="1:21"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60"/>
        <v>3.0666666666666664</v>
      </c>
      <c r="P2416" s="6">
        <f t="shared" si="261"/>
        <v>35.384615384615387</v>
      </c>
      <c r="Q2416" t="str">
        <f t="shared" si="262"/>
        <v>food</v>
      </c>
      <c r="R2416" t="str">
        <f t="shared" si="263"/>
        <v>food trucks</v>
      </c>
      <c r="S2416" s="11">
        <f t="shared" si="264"/>
        <v>42198</v>
      </c>
      <c r="T2416" s="11">
        <f t="shared" si="265"/>
        <v>42237.957638888889</v>
      </c>
      <c r="U2416">
        <f t="shared" si="266"/>
        <v>2015</v>
      </c>
    </row>
    <row r="2417" spans="1:21"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60"/>
        <v>0.55833333333333335</v>
      </c>
      <c r="P2417" s="6">
        <f t="shared" si="261"/>
        <v>55.833333333333336</v>
      </c>
      <c r="Q2417" t="str">
        <f t="shared" si="262"/>
        <v>food</v>
      </c>
      <c r="R2417" t="str">
        <f t="shared" si="263"/>
        <v>food trucks</v>
      </c>
      <c r="S2417" s="11">
        <f t="shared" si="264"/>
        <v>42536</v>
      </c>
      <c r="T2417" s="11">
        <f t="shared" si="265"/>
        <v>42566.654467592591</v>
      </c>
      <c r="U2417">
        <f t="shared" si="266"/>
        <v>2016</v>
      </c>
    </row>
    <row r="2418" spans="1:21"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60"/>
        <v>2.5000000000000001E-2</v>
      </c>
      <c r="P2418" s="6">
        <f t="shared" si="261"/>
        <v>5</v>
      </c>
      <c r="Q2418" t="str">
        <f t="shared" si="262"/>
        <v>food</v>
      </c>
      <c r="R2418" t="str">
        <f t="shared" si="263"/>
        <v>food trucks</v>
      </c>
      <c r="S2418" s="11">
        <f t="shared" si="264"/>
        <v>42019</v>
      </c>
      <c r="T2418" s="11">
        <f t="shared" si="265"/>
        <v>42077.416666666664</v>
      </c>
      <c r="U2418">
        <f t="shared" si="266"/>
        <v>2015</v>
      </c>
    </row>
    <row r="2419" spans="1:21"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60"/>
        <v>0</v>
      </c>
      <c r="P2419" s="6">
        <f t="shared" si="261"/>
        <v>0</v>
      </c>
      <c r="Q2419" t="str">
        <f t="shared" si="262"/>
        <v>food</v>
      </c>
      <c r="R2419" t="str">
        <f t="shared" si="263"/>
        <v>food trucks</v>
      </c>
      <c r="S2419" s="11">
        <f t="shared" si="264"/>
        <v>41831</v>
      </c>
      <c r="T2419" s="11">
        <f t="shared" si="265"/>
        <v>41861.675775462958</v>
      </c>
      <c r="U2419">
        <f t="shared" si="266"/>
        <v>2014</v>
      </c>
    </row>
    <row r="2420" spans="1:21"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60"/>
        <v>0.02</v>
      </c>
      <c r="P2420" s="6">
        <f t="shared" si="261"/>
        <v>1</v>
      </c>
      <c r="Q2420" t="str">
        <f t="shared" si="262"/>
        <v>food</v>
      </c>
      <c r="R2420" t="str">
        <f t="shared" si="263"/>
        <v>food trucks</v>
      </c>
      <c r="S2420" s="11">
        <f t="shared" si="264"/>
        <v>42027</v>
      </c>
      <c r="T2420" s="11">
        <f t="shared" si="265"/>
        <v>42087.606990740744</v>
      </c>
      <c r="U2420">
        <f t="shared" si="266"/>
        <v>2015</v>
      </c>
    </row>
    <row r="2421" spans="1:21"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60"/>
        <v>0</v>
      </c>
      <c r="P2421" s="6">
        <f t="shared" si="261"/>
        <v>0</v>
      </c>
      <c r="Q2421" t="str">
        <f t="shared" si="262"/>
        <v>food</v>
      </c>
      <c r="R2421" t="str">
        <f t="shared" si="263"/>
        <v>food trucks</v>
      </c>
      <c r="S2421" s="11">
        <f t="shared" si="264"/>
        <v>41993</v>
      </c>
      <c r="T2421" s="11">
        <f t="shared" si="265"/>
        <v>42053.529965277768</v>
      </c>
      <c r="U2421">
        <f t="shared" si="266"/>
        <v>2014</v>
      </c>
    </row>
    <row r="2422" spans="1:21"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60"/>
        <v>14.825133372851216</v>
      </c>
      <c r="P2422" s="6">
        <f t="shared" si="261"/>
        <v>69.472222222222229</v>
      </c>
      <c r="Q2422" t="str">
        <f t="shared" si="262"/>
        <v>food</v>
      </c>
      <c r="R2422" t="str">
        <f t="shared" si="263"/>
        <v>food trucks</v>
      </c>
      <c r="S2422" s="11">
        <f t="shared" si="264"/>
        <v>41892</v>
      </c>
      <c r="T2422" s="11">
        <f t="shared" si="265"/>
        <v>41952.862210648142</v>
      </c>
      <c r="U2422">
        <f t="shared" si="266"/>
        <v>2014</v>
      </c>
    </row>
    <row r="2423" spans="1:21"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60"/>
        <v>1.6666666666666666E-2</v>
      </c>
      <c r="P2423" s="6">
        <f t="shared" si="261"/>
        <v>1</v>
      </c>
      <c r="Q2423" t="str">
        <f t="shared" si="262"/>
        <v>food</v>
      </c>
      <c r="R2423" t="str">
        <f t="shared" si="263"/>
        <v>food trucks</v>
      </c>
      <c r="S2423" s="11">
        <f t="shared" si="264"/>
        <v>42026</v>
      </c>
      <c r="T2423" s="11">
        <f t="shared" si="265"/>
        <v>42056.479120370372</v>
      </c>
      <c r="U2423">
        <f t="shared" si="266"/>
        <v>2015</v>
      </c>
    </row>
    <row r="2424" spans="1:21"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60"/>
        <v>0.2</v>
      </c>
      <c r="P2424" s="6">
        <f t="shared" si="261"/>
        <v>1</v>
      </c>
      <c r="Q2424" t="str">
        <f t="shared" si="262"/>
        <v>food</v>
      </c>
      <c r="R2424" t="str">
        <f t="shared" si="263"/>
        <v>food trucks</v>
      </c>
      <c r="S2424" s="11">
        <f t="shared" si="264"/>
        <v>42044</v>
      </c>
      <c r="T2424" s="11">
        <f t="shared" si="265"/>
        <v>42074.474953703706</v>
      </c>
      <c r="U2424">
        <f t="shared" si="266"/>
        <v>2015</v>
      </c>
    </row>
    <row r="2425" spans="1:21"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60"/>
        <v>1.3333333333333334E-2</v>
      </c>
      <c r="P2425" s="6">
        <f t="shared" si="261"/>
        <v>8</v>
      </c>
      <c r="Q2425" t="str">
        <f t="shared" si="262"/>
        <v>food</v>
      </c>
      <c r="R2425" t="str">
        <f t="shared" si="263"/>
        <v>food trucks</v>
      </c>
      <c r="S2425" s="11">
        <f t="shared" si="264"/>
        <v>41974</v>
      </c>
      <c r="T2425" s="11">
        <f t="shared" si="265"/>
        <v>42004.496412037035</v>
      </c>
      <c r="U2425">
        <f t="shared" si="266"/>
        <v>2014</v>
      </c>
    </row>
    <row r="2426" spans="1:21"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60"/>
        <v>1.24</v>
      </c>
      <c r="P2426" s="6">
        <f t="shared" si="261"/>
        <v>34.444444444444443</v>
      </c>
      <c r="Q2426" t="str">
        <f t="shared" si="262"/>
        <v>food</v>
      </c>
      <c r="R2426" t="str">
        <f t="shared" si="263"/>
        <v>food trucks</v>
      </c>
      <c r="S2426" s="11">
        <f t="shared" si="264"/>
        <v>41909</v>
      </c>
      <c r="T2426" s="11">
        <f t="shared" si="265"/>
        <v>41939.684120370366</v>
      </c>
      <c r="U2426">
        <f t="shared" si="266"/>
        <v>2014</v>
      </c>
    </row>
    <row r="2427" spans="1:21"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60"/>
        <v>2.8571428571428574E-2</v>
      </c>
      <c r="P2427" s="6">
        <f t="shared" si="261"/>
        <v>1</v>
      </c>
      <c r="Q2427" t="str">
        <f t="shared" si="262"/>
        <v>food</v>
      </c>
      <c r="R2427" t="str">
        <f t="shared" si="263"/>
        <v>food trucks</v>
      </c>
      <c r="S2427" s="11">
        <f t="shared" si="264"/>
        <v>42502</v>
      </c>
      <c r="T2427" s="11">
        <f t="shared" si="265"/>
        <v>42517.711111111108</v>
      </c>
      <c r="U2427">
        <f t="shared" si="266"/>
        <v>2016</v>
      </c>
    </row>
    <row r="2428" spans="1:21"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60"/>
        <v>0</v>
      </c>
      <c r="P2428" s="6">
        <f t="shared" si="261"/>
        <v>0</v>
      </c>
      <c r="Q2428" t="str">
        <f t="shared" si="262"/>
        <v>food</v>
      </c>
      <c r="R2428" t="str">
        <f t="shared" si="263"/>
        <v>food trucks</v>
      </c>
      <c r="S2428" s="11">
        <f t="shared" si="264"/>
        <v>42163</v>
      </c>
      <c r="T2428" s="11">
        <f t="shared" si="265"/>
        <v>42223.961712962955</v>
      </c>
      <c r="U2428">
        <f t="shared" si="266"/>
        <v>2015</v>
      </c>
    </row>
    <row r="2429" spans="1:21"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60"/>
        <v>2E-3</v>
      </c>
      <c r="P2429" s="6">
        <f t="shared" si="261"/>
        <v>1</v>
      </c>
      <c r="Q2429" t="str">
        <f t="shared" si="262"/>
        <v>food</v>
      </c>
      <c r="R2429" t="str">
        <f t="shared" si="263"/>
        <v>food trucks</v>
      </c>
      <c r="S2429" s="11">
        <f t="shared" si="264"/>
        <v>42412</v>
      </c>
      <c r="T2429" s="11">
        <f t="shared" si="265"/>
        <v>42452.068668981483</v>
      </c>
      <c r="U2429">
        <f t="shared" si="266"/>
        <v>2016</v>
      </c>
    </row>
    <row r="2430" spans="1:21"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60"/>
        <v>2.8571428571428571E-3</v>
      </c>
      <c r="P2430" s="6">
        <f t="shared" si="261"/>
        <v>1</v>
      </c>
      <c r="Q2430" t="str">
        <f t="shared" si="262"/>
        <v>food</v>
      </c>
      <c r="R2430" t="str">
        <f t="shared" si="263"/>
        <v>food trucks</v>
      </c>
      <c r="S2430" s="11">
        <f t="shared" si="264"/>
        <v>42045</v>
      </c>
      <c r="T2430" s="11">
        <f t="shared" si="265"/>
        <v>42075.534155092588</v>
      </c>
      <c r="U2430">
        <f t="shared" si="266"/>
        <v>2015</v>
      </c>
    </row>
    <row r="2431" spans="1:21"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60"/>
        <v>1.4321428571428572</v>
      </c>
      <c r="P2431" s="6">
        <f t="shared" si="261"/>
        <v>501.25</v>
      </c>
      <c r="Q2431" t="str">
        <f t="shared" si="262"/>
        <v>food</v>
      </c>
      <c r="R2431" t="str">
        <f t="shared" si="263"/>
        <v>food trucks</v>
      </c>
      <c r="S2431" s="11">
        <f t="shared" si="264"/>
        <v>42734</v>
      </c>
      <c r="T2431" s="11">
        <f t="shared" si="265"/>
        <v>42771.488888888889</v>
      </c>
      <c r="U2431">
        <f t="shared" si="266"/>
        <v>2016</v>
      </c>
    </row>
    <row r="2432" spans="1:21"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60"/>
        <v>0.70000000000000007</v>
      </c>
      <c r="P2432" s="6">
        <f t="shared" si="261"/>
        <v>10.5</v>
      </c>
      <c r="Q2432" t="str">
        <f t="shared" si="262"/>
        <v>food</v>
      </c>
      <c r="R2432" t="str">
        <f t="shared" si="263"/>
        <v>food trucks</v>
      </c>
      <c r="S2432" s="11">
        <f t="shared" si="264"/>
        <v>42381</v>
      </c>
      <c r="T2432" s="11">
        <f t="shared" si="265"/>
        <v>42411.922499999993</v>
      </c>
      <c r="U2432">
        <f t="shared" si="266"/>
        <v>2016</v>
      </c>
    </row>
    <row r="2433" spans="1:21"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60"/>
        <v>2E-3</v>
      </c>
      <c r="P2433" s="6">
        <f t="shared" si="261"/>
        <v>1</v>
      </c>
      <c r="Q2433" t="str">
        <f t="shared" si="262"/>
        <v>food</v>
      </c>
      <c r="R2433" t="str">
        <f t="shared" si="263"/>
        <v>food trucks</v>
      </c>
      <c r="S2433" s="11">
        <f t="shared" si="264"/>
        <v>42488</v>
      </c>
      <c r="T2433" s="11">
        <f t="shared" si="265"/>
        <v>42548.891354166662</v>
      </c>
      <c r="U2433">
        <f t="shared" si="266"/>
        <v>2016</v>
      </c>
    </row>
    <row r="2434" spans="1:21"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60"/>
        <v>1.4285714285714287E-2</v>
      </c>
      <c r="P2434" s="6">
        <f t="shared" si="261"/>
        <v>1</v>
      </c>
      <c r="Q2434" t="str">
        <f t="shared" si="262"/>
        <v>food</v>
      </c>
      <c r="R2434" t="str">
        <f t="shared" si="263"/>
        <v>food trucks</v>
      </c>
      <c r="S2434" s="11">
        <f t="shared" si="264"/>
        <v>42041</v>
      </c>
      <c r="T2434" s="11">
        <f t="shared" si="265"/>
        <v>42071.010381944441</v>
      </c>
      <c r="U2434">
        <f t="shared" si="266"/>
        <v>2015</v>
      </c>
    </row>
    <row r="2435" spans="1:21"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67">E2435/D2435*100</f>
        <v>0</v>
      </c>
      <c r="P2435" s="6">
        <f t="shared" ref="P2435:P2498" si="268">IF(E2435=0,0,E2435/L2435)</f>
        <v>0</v>
      </c>
      <c r="Q2435" t="str">
        <f t="shared" ref="Q2435:Q2498" si="269">LEFT(N2435,LEN(N2435)-(LEN(N2435)-SEARCH("/",N2435))-1)</f>
        <v>food</v>
      </c>
      <c r="R2435" t="str">
        <f t="shared" ref="R2435:R2498" si="270">RIGHT(N2435,(LEN(N2435)-SEARCH("/",N2435)))</f>
        <v>food trucks</v>
      </c>
      <c r="S2435" s="11">
        <f t="shared" ref="S2435:S2498" si="271">VALUE(TEXT(CONCATENATE(YEAR(((J2435/60)/60/24)+DATE(1970,1,1)+(-5/24)),"/",MONTH(((J2435/60)/60/24)+DATE(1970,1,1)+(-5/24)),"/",DAY(((J2435/60)/60/24)+DATE(1970,1,1)+(-5/24))),"YYYY/MM/DD"))</f>
        <v>42397</v>
      </c>
      <c r="T2435" s="11">
        <f t="shared" ref="T2435:T2498" si="272">((I2435/60)/60/24)+DATE(1970,1,1)+(-5/24)</f>
        <v>42427.691469907404</v>
      </c>
      <c r="U2435">
        <f t="shared" ref="U2435:U2498" si="273">YEAR(((J2435/60)/60/24)+DATE(1970,1,1)+(-5/24))</f>
        <v>2016</v>
      </c>
    </row>
    <row r="2436" spans="1:21"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67"/>
        <v>0.13</v>
      </c>
      <c r="P2436" s="6">
        <f t="shared" si="268"/>
        <v>13</v>
      </c>
      <c r="Q2436" t="str">
        <f t="shared" si="269"/>
        <v>food</v>
      </c>
      <c r="R2436" t="str">
        <f t="shared" si="270"/>
        <v>food trucks</v>
      </c>
      <c r="S2436" s="11">
        <f t="shared" si="271"/>
        <v>42179</v>
      </c>
      <c r="T2436" s="11">
        <f t="shared" si="272"/>
        <v>42219.977708333325</v>
      </c>
      <c r="U2436">
        <f t="shared" si="273"/>
        <v>2015</v>
      </c>
    </row>
    <row r="2437" spans="1:21"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67"/>
        <v>0.48960000000000004</v>
      </c>
      <c r="P2437" s="6">
        <f t="shared" si="268"/>
        <v>306</v>
      </c>
      <c r="Q2437" t="str">
        <f t="shared" si="269"/>
        <v>food</v>
      </c>
      <c r="R2437" t="str">
        <f t="shared" si="270"/>
        <v>food trucks</v>
      </c>
      <c r="S2437" s="11">
        <f t="shared" si="271"/>
        <v>42252</v>
      </c>
      <c r="T2437" s="11">
        <f t="shared" si="272"/>
        <v>42282.069282407399</v>
      </c>
      <c r="U2437">
        <f t="shared" si="273"/>
        <v>2015</v>
      </c>
    </row>
    <row r="2438" spans="1:21"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67"/>
        <v>3.8461538461538464E-2</v>
      </c>
      <c r="P2438" s="6">
        <f t="shared" si="268"/>
        <v>22.5</v>
      </c>
      <c r="Q2438" t="str">
        <f t="shared" si="269"/>
        <v>food</v>
      </c>
      <c r="R2438" t="str">
        <f t="shared" si="270"/>
        <v>food trucks</v>
      </c>
      <c r="S2438" s="11">
        <f t="shared" si="271"/>
        <v>42338</v>
      </c>
      <c r="T2438" s="11">
        <f t="shared" si="272"/>
        <v>42398.407060185178</v>
      </c>
      <c r="U2438">
        <f t="shared" si="273"/>
        <v>2015</v>
      </c>
    </row>
    <row r="2439" spans="1:21"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67"/>
        <v>0</v>
      </c>
      <c r="P2439" s="6">
        <f t="shared" si="268"/>
        <v>0</v>
      </c>
      <c r="Q2439" t="str">
        <f t="shared" si="269"/>
        <v>food</v>
      </c>
      <c r="R2439" t="str">
        <f t="shared" si="270"/>
        <v>food trucks</v>
      </c>
      <c r="S2439" s="11">
        <f t="shared" si="271"/>
        <v>42031</v>
      </c>
      <c r="T2439" s="11">
        <f t="shared" si="272"/>
        <v>42080.541666666664</v>
      </c>
      <c r="U2439">
        <f t="shared" si="273"/>
        <v>2015</v>
      </c>
    </row>
    <row r="2440" spans="1:21"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67"/>
        <v>0.33333333333333337</v>
      </c>
      <c r="P2440" s="6">
        <f t="shared" si="268"/>
        <v>50</v>
      </c>
      <c r="Q2440" t="str">
        <f t="shared" si="269"/>
        <v>food</v>
      </c>
      <c r="R2440" t="str">
        <f t="shared" si="270"/>
        <v>food trucks</v>
      </c>
      <c r="S2440" s="11">
        <f t="shared" si="271"/>
        <v>42285</v>
      </c>
      <c r="T2440" s="11">
        <f t="shared" si="272"/>
        <v>42345.748402777775</v>
      </c>
      <c r="U2440">
        <f t="shared" si="273"/>
        <v>2015</v>
      </c>
    </row>
    <row r="2441" spans="1:21"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67"/>
        <v>0</v>
      </c>
      <c r="P2441" s="6">
        <f t="shared" si="268"/>
        <v>0</v>
      </c>
      <c r="Q2441" t="str">
        <f t="shared" si="269"/>
        <v>food</v>
      </c>
      <c r="R2441" t="str">
        <f t="shared" si="270"/>
        <v>food trucks</v>
      </c>
      <c r="S2441" s="11">
        <f t="shared" si="271"/>
        <v>42265</v>
      </c>
      <c r="T2441" s="11">
        <f t="shared" si="272"/>
        <v>42295.610289351847</v>
      </c>
      <c r="U2441">
        <f t="shared" si="273"/>
        <v>2015</v>
      </c>
    </row>
    <row r="2442" spans="1:21"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67"/>
        <v>0.2</v>
      </c>
      <c r="P2442" s="6">
        <f t="shared" si="268"/>
        <v>5</v>
      </c>
      <c r="Q2442" t="str">
        <f t="shared" si="269"/>
        <v>food</v>
      </c>
      <c r="R2442" t="str">
        <f t="shared" si="270"/>
        <v>food trucks</v>
      </c>
      <c r="S2442" s="11">
        <f t="shared" si="271"/>
        <v>42383</v>
      </c>
      <c r="T2442" s="11">
        <f t="shared" si="272"/>
        <v>42413.691122685181</v>
      </c>
      <c r="U2442">
        <f t="shared" si="273"/>
        <v>2016</v>
      </c>
    </row>
    <row r="2443" spans="1:21"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67"/>
        <v>107.88</v>
      </c>
      <c r="P2443" s="6">
        <f t="shared" si="268"/>
        <v>74.22935779816514</v>
      </c>
      <c r="Q2443" t="str">
        <f t="shared" si="269"/>
        <v>food</v>
      </c>
      <c r="R2443" t="str">
        <f t="shared" si="270"/>
        <v>small batch</v>
      </c>
      <c r="S2443" s="11">
        <f t="shared" si="271"/>
        <v>42186</v>
      </c>
      <c r="T2443" s="11">
        <f t="shared" si="272"/>
        <v>42207.999305555553</v>
      </c>
      <c r="U2443">
        <f t="shared" si="273"/>
        <v>2015</v>
      </c>
    </row>
    <row r="2444" spans="1:21"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67"/>
        <v>125.94166666666666</v>
      </c>
      <c r="P2444" s="6">
        <f t="shared" si="268"/>
        <v>81.252688172043008</v>
      </c>
      <c r="Q2444" t="str">
        <f t="shared" si="269"/>
        <v>food</v>
      </c>
      <c r="R2444" t="str">
        <f t="shared" si="270"/>
        <v>small batch</v>
      </c>
      <c r="S2444" s="11">
        <f t="shared" si="271"/>
        <v>42052</v>
      </c>
      <c r="T2444" s="11">
        <f t="shared" si="272"/>
        <v>42082.416990740741</v>
      </c>
      <c r="U2444">
        <f t="shared" si="273"/>
        <v>2015</v>
      </c>
    </row>
    <row r="2445" spans="1:21"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67"/>
        <v>202.51495</v>
      </c>
      <c r="P2445" s="6">
        <f t="shared" si="268"/>
        <v>130.23469453376205</v>
      </c>
      <c r="Q2445" t="str">
        <f t="shared" si="269"/>
        <v>food</v>
      </c>
      <c r="R2445" t="str">
        <f t="shared" si="270"/>
        <v>small batch</v>
      </c>
      <c r="S2445" s="11">
        <f t="shared" si="271"/>
        <v>41836</v>
      </c>
      <c r="T2445" s="11">
        <f t="shared" si="272"/>
        <v>41866.416921296295</v>
      </c>
      <c r="U2445">
        <f t="shared" si="273"/>
        <v>2014</v>
      </c>
    </row>
    <row r="2446" spans="1:21"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67"/>
        <v>108.60000000000001</v>
      </c>
      <c r="P2446" s="6">
        <f t="shared" si="268"/>
        <v>53.409836065573771</v>
      </c>
      <c r="Q2446" t="str">
        <f t="shared" si="269"/>
        <v>food</v>
      </c>
      <c r="R2446" t="str">
        <f t="shared" si="270"/>
        <v>small batch</v>
      </c>
      <c r="S2446" s="11">
        <f t="shared" si="271"/>
        <v>42485</v>
      </c>
      <c r="T2446" s="11">
        <f t="shared" si="272"/>
        <v>42515.54619212963</v>
      </c>
      <c r="U2446">
        <f t="shared" si="273"/>
        <v>2016</v>
      </c>
    </row>
    <row r="2447" spans="1:21"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67"/>
        <v>172.8</v>
      </c>
      <c r="P2447" s="6">
        <f t="shared" si="268"/>
        <v>75.130434782608702</v>
      </c>
      <c r="Q2447" t="str">
        <f t="shared" si="269"/>
        <v>food</v>
      </c>
      <c r="R2447" t="str">
        <f t="shared" si="270"/>
        <v>small batch</v>
      </c>
      <c r="S2447" s="11">
        <f t="shared" si="271"/>
        <v>42242</v>
      </c>
      <c r="T2447" s="11">
        <f t="shared" si="272"/>
        <v>42272.981724537036</v>
      </c>
      <c r="U2447">
        <f t="shared" si="273"/>
        <v>2015</v>
      </c>
    </row>
    <row r="2448" spans="1:21"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67"/>
        <v>167.98</v>
      </c>
      <c r="P2448" s="6">
        <f t="shared" si="268"/>
        <v>75.666666666666671</v>
      </c>
      <c r="Q2448" t="str">
        <f t="shared" si="269"/>
        <v>food</v>
      </c>
      <c r="R2448" t="str">
        <f t="shared" si="270"/>
        <v>small batch</v>
      </c>
      <c r="S2448" s="11">
        <f t="shared" si="271"/>
        <v>42670</v>
      </c>
      <c r="T2448" s="11">
        <f t="shared" si="272"/>
        <v>42700.436006944445</v>
      </c>
      <c r="U2448">
        <f t="shared" si="273"/>
        <v>2016</v>
      </c>
    </row>
    <row r="2449" spans="1:21"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67"/>
        <v>427.20000000000005</v>
      </c>
      <c r="P2449" s="6">
        <f t="shared" si="268"/>
        <v>31.691394658753708</v>
      </c>
      <c r="Q2449" t="str">
        <f t="shared" si="269"/>
        <v>food</v>
      </c>
      <c r="R2449" t="str">
        <f t="shared" si="270"/>
        <v>small batch</v>
      </c>
      <c r="S2449" s="11">
        <f t="shared" si="271"/>
        <v>42654</v>
      </c>
      <c r="T2449" s="11">
        <f t="shared" si="272"/>
        <v>42685.958333333336</v>
      </c>
      <c r="U2449">
        <f t="shared" si="273"/>
        <v>2016</v>
      </c>
    </row>
    <row r="2450" spans="1:21"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67"/>
        <v>107.5</v>
      </c>
      <c r="P2450" s="6">
        <f t="shared" si="268"/>
        <v>47.777777777777779</v>
      </c>
      <c r="Q2450" t="str">
        <f t="shared" si="269"/>
        <v>food</v>
      </c>
      <c r="R2450" t="str">
        <f t="shared" si="270"/>
        <v>small batch</v>
      </c>
      <c r="S2450" s="11">
        <f t="shared" si="271"/>
        <v>42607</v>
      </c>
      <c r="T2450" s="11">
        <f t="shared" si="272"/>
        <v>42613.025000000001</v>
      </c>
      <c r="U2450">
        <f t="shared" si="273"/>
        <v>2016</v>
      </c>
    </row>
    <row r="2451" spans="1:21"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67"/>
        <v>108</v>
      </c>
      <c r="P2451" s="6">
        <f t="shared" si="268"/>
        <v>90</v>
      </c>
      <c r="Q2451" t="str">
        <f t="shared" si="269"/>
        <v>food</v>
      </c>
      <c r="R2451" t="str">
        <f t="shared" si="270"/>
        <v>small batch</v>
      </c>
      <c r="S2451" s="11">
        <f t="shared" si="271"/>
        <v>41942</v>
      </c>
      <c r="T2451" s="11">
        <f t="shared" si="272"/>
        <v>41972.975868055553</v>
      </c>
      <c r="U2451">
        <f t="shared" si="273"/>
        <v>2014</v>
      </c>
    </row>
    <row r="2452" spans="1:21"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67"/>
        <v>101.53353333333335</v>
      </c>
      <c r="P2452" s="6">
        <f t="shared" si="268"/>
        <v>149.31401960784314</v>
      </c>
      <c r="Q2452" t="str">
        <f t="shared" si="269"/>
        <v>food</v>
      </c>
      <c r="R2452" t="str">
        <f t="shared" si="270"/>
        <v>small batch</v>
      </c>
      <c r="S2452" s="11">
        <f t="shared" si="271"/>
        <v>41901</v>
      </c>
      <c r="T2452" s="11">
        <f t="shared" si="272"/>
        <v>41939.924305555556</v>
      </c>
      <c r="U2452">
        <f t="shared" si="273"/>
        <v>2014</v>
      </c>
    </row>
    <row r="2453" spans="1:21"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67"/>
        <v>115.45</v>
      </c>
      <c r="P2453" s="6">
        <f t="shared" si="268"/>
        <v>62.06989247311828</v>
      </c>
      <c r="Q2453" t="str">
        <f t="shared" si="269"/>
        <v>food</v>
      </c>
      <c r="R2453" t="str">
        <f t="shared" si="270"/>
        <v>small batch</v>
      </c>
      <c r="S2453" s="11">
        <f t="shared" si="271"/>
        <v>42779</v>
      </c>
      <c r="T2453" s="11">
        <f t="shared" si="272"/>
        <v>42799.700115740743</v>
      </c>
      <c r="U2453">
        <f t="shared" si="273"/>
        <v>2017</v>
      </c>
    </row>
    <row r="2454" spans="1:21"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67"/>
        <v>133.5</v>
      </c>
      <c r="P2454" s="6">
        <f t="shared" si="268"/>
        <v>53.4</v>
      </c>
      <c r="Q2454" t="str">
        <f t="shared" si="269"/>
        <v>food</v>
      </c>
      <c r="R2454" t="str">
        <f t="shared" si="270"/>
        <v>small batch</v>
      </c>
      <c r="S2454" s="11">
        <f t="shared" si="271"/>
        <v>42338</v>
      </c>
      <c r="T2454" s="11">
        <f t="shared" si="272"/>
        <v>42367.749999999993</v>
      </c>
      <c r="U2454">
        <f t="shared" si="273"/>
        <v>2015</v>
      </c>
    </row>
    <row r="2455" spans="1:21"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67"/>
        <v>154.69999999999999</v>
      </c>
      <c r="P2455" s="6">
        <f t="shared" si="268"/>
        <v>69.268656716417908</v>
      </c>
      <c r="Q2455" t="str">
        <f t="shared" si="269"/>
        <v>food</v>
      </c>
      <c r="R2455" t="str">
        <f t="shared" si="270"/>
        <v>small batch</v>
      </c>
      <c r="S2455" s="11">
        <f t="shared" si="271"/>
        <v>42738</v>
      </c>
      <c r="T2455" s="11">
        <f t="shared" si="272"/>
        <v>42768.483900462961</v>
      </c>
      <c r="U2455">
        <f t="shared" si="273"/>
        <v>2017</v>
      </c>
    </row>
    <row r="2456" spans="1:21"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67"/>
        <v>100.84571428571429</v>
      </c>
      <c r="P2456" s="6">
        <f t="shared" si="268"/>
        <v>271.50769230769231</v>
      </c>
      <c r="Q2456" t="str">
        <f t="shared" si="269"/>
        <v>food</v>
      </c>
      <c r="R2456" t="str">
        <f t="shared" si="270"/>
        <v>small batch</v>
      </c>
      <c r="S2456" s="11">
        <f t="shared" si="271"/>
        <v>42769</v>
      </c>
      <c r="T2456" s="11">
        <f t="shared" si="272"/>
        <v>42804.99314814814</v>
      </c>
      <c r="U2456">
        <f t="shared" si="273"/>
        <v>2017</v>
      </c>
    </row>
    <row r="2457" spans="1:21"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67"/>
        <v>182</v>
      </c>
      <c r="P2457" s="6">
        <f t="shared" si="268"/>
        <v>34.125</v>
      </c>
      <c r="Q2457" t="str">
        <f t="shared" si="269"/>
        <v>food</v>
      </c>
      <c r="R2457" t="str">
        <f t="shared" si="270"/>
        <v>small batch</v>
      </c>
      <c r="S2457" s="11">
        <f t="shared" si="271"/>
        <v>42452</v>
      </c>
      <c r="T2457" s="11">
        <f t="shared" si="272"/>
        <v>42480.573495370372</v>
      </c>
      <c r="U2457">
        <f t="shared" si="273"/>
        <v>2016</v>
      </c>
    </row>
    <row r="2458" spans="1:21"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67"/>
        <v>180.86666666666667</v>
      </c>
      <c r="P2458" s="6">
        <f t="shared" si="268"/>
        <v>40.492537313432834</v>
      </c>
      <c r="Q2458" t="str">
        <f t="shared" si="269"/>
        <v>food</v>
      </c>
      <c r="R2458" t="str">
        <f t="shared" si="270"/>
        <v>small batch</v>
      </c>
      <c r="S2458" s="11">
        <f t="shared" si="271"/>
        <v>42761</v>
      </c>
      <c r="T2458" s="11">
        <f t="shared" si="272"/>
        <v>42791.752766203703</v>
      </c>
      <c r="U2458">
        <f t="shared" si="273"/>
        <v>2017</v>
      </c>
    </row>
    <row r="2459" spans="1:21"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67"/>
        <v>102.30434782608695</v>
      </c>
      <c r="P2459" s="6">
        <f t="shared" si="268"/>
        <v>189.75806451612902</v>
      </c>
      <c r="Q2459" t="str">
        <f t="shared" si="269"/>
        <v>food</v>
      </c>
      <c r="R2459" t="str">
        <f t="shared" si="270"/>
        <v>small batch</v>
      </c>
      <c r="S2459" s="11">
        <f t="shared" si="271"/>
        <v>42423</v>
      </c>
      <c r="T2459" s="11">
        <f t="shared" si="272"/>
        <v>42453.352500000001</v>
      </c>
      <c r="U2459">
        <f t="shared" si="273"/>
        <v>2016</v>
      </c>
    </row>
    <row r="2460" spans="1:21"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67"/>
        <v>110.17999999999999</v>
      </c>
      <c r="P2460" s="6">
        <f t="shared" si="268"/>
        <v>68.862499999999997</v>
      </c>
      <c r="Q2460" t="str">
        <f t="shared" si="269"/>
        <v>food</v>
      </c>
      <c r="R2460" t="str">
        <f t="shared" si="270"/>
        <v>small batch</v>
      </c>
      <c r="S2460" s="11">
        <f t="shared" si="271"/>
        <v>42495</v>
      </c>
      <c r="T2460" s="11">
        <f t="shared" si="272"/>
        <v>42530.583333333336</v>
      </c>
      <c r="U2460">
        <f t="shared" si="273"/>
        <v>2016</v>
      </c>
    </row>
    <row r="2461" spans="1:21"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67"/>
        <v>102.25</v>
      </c>
      <c r="P2461" s="6">
        <f t="shared" si="268"/>
        <v>108.77659574468085</v>
      </c>
      <c r="Q2461" t="str">
        <f t="shared" si="269"/>
        <v>food</v>
      </c>
      <c r="R2461" t="str">
        <f t="shared" si="270"/>
        <v>small batch</v>
      </c>
      <c r="S2461" s="11">
        <f t="shared" si="271"/>
        <v>42407</v>
      </c>
      <c r="T2461" s="11">
        <f t="shared" si="272"/>
        <v>42452.387557870366</v>
      </c>
      <c r="U2461">
        <f t="shared" si="273"/>
        <v>2016</v>
      </c>
    </row>
    <row r="2462" spans="1:21"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67"/>
        <v>100.78823529411764</v>
      </c>
      <c r="P2462" s="6">
        <f t="shared" si="268"/>
        <v>125.98529411764706</v>
      </c>
      <c r="Q2462" t="str">
        <f t="shared" si="269"/>
        <v>food</v>
      </c>
      <c r="R2462" t="str">
        <f t="shared" si="270"/>
        <v>small batch</v>
      </c>
      <c r="S2462" s="11">
        <f t="shared" si="271"/>
        <v>42703</v>
      </c>
      <c r="T2462" s="11">
        <f t="shared" si="272"/>
        <v>42737.970138888886</v>
      </c>
      <c r="U2462">
        <f t="shared" si="273"/>
        <v>2016</v>
      </c>
    </row>
    <row r="2463" spans="1:21"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67"/>
        <v>103.8</v>
      </c>
      <c r="P2463" s="6">
        <f t="shared" si="268"/>
        <v>90.523255813953483</v>
      </c>
      <c r="Q2463" t="str">
        <f t="shared" si="269"/>
        <v>music</v>
      </c>
      <c r="R2463" t="str">
        <f t="shared" si="270"/>
        <v>indie rock</v>
      </c>
      <c r="S2463" s="11">
        <f t="shared" si="271"/>
        <v>40783</v>
      </c>
      <c r="T2463" s="11">
        <f t="shared" si="272"/>
        <v>40816.916666666664</v>
      </c>
      <c r="U2463">
        <f t="shared" si="273"/>
        <v>2011</v>
      </c>
    </row>
    <row r="2464" spans="1:21"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67"/>
        <v>110.70833333333334</v>
      </c>
      <c r="P2464" s="6">
        <f t="shared" si="268"/>
        <v>28.880434782608695</v>
      </c>
      <c r="Q2464" t="str">
        <f t="shared" si="269"/>
        <v>music</v>
      </c>
      <c r="R2464" t="str">
        <f t="shared" si="270"/>
        <v>indie rock</v>
      </c>
      <c r="S2464" s="11">
        <f t="shared" si="271"/>
        <v>41088</v>
      </c>
      <c r="T2464" s="11">
        <f t="shared" si="272"/>
        <v>41108.977962962963</v>
      </c>
      <c r="U2464">
        <f t="shared" si="273"/>
        <v>2012</v>
      </c>
    </row>
    <row r="2465" spans="1:21"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67"/>
        <v>116.25000000000001</v>
      </c>
      <c r="P2465" s="6">
        <f t="shared" si="268"/>
        <v>31</v>
      </c>
      <c r="Q2465" t="str">
        <f t="shared" si="269"/>
        <v>music</v>
      </c>
      <c r="R2465" t="str">
        <f t="shared" si="270"/>
        <v>indie rock</v>
      </c>
      <c r="S2465" s="11">
        <f t="shared" si="271"/>
        <v>41340</v>
      </c>
      <c r="T2465" s="11">
        <f t="shared" si="272"/>
        <v>41380.583333333328</v>
      </c>
      <c r="U2465">
        <f t="shared" si="273"/>
        <v>2013</v>
      </c>
    </row>
    <row r="2466" spans="1:21"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67"/>
        <v>111.1</v>
      </c>
      <c r="P2466" s="6">
        <f t="shared" si="268"/>
        <v>51.674418604651166</v>
      </c>
      <c r="Q2466" t="str">
        <f t="shared" si="269"/>
        <v>music</v>
      </c>
      <c r="R2466" t="str">
        <f t="shared" si="270"/>
        <v>indie rock</v>
      </c>
      <c r="S2466" s="11">
        <f t="shared" si="271"/>
        <v>42248</v>
      </c>
      <c r="T2466" s="11">
        <f t="shared" si="272"/>
        <v>42277.603472222218</v>
      </c>
      <c r="U2466">
        <f t="shared" si="273"/>
        <v>2015</v>
      </c>
    </row>
    <row r="2467" spans="1:21"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67"/>
        <v>180.14285714285714</v>
      </c>
      <c r="P2467" s="6">
        <f t="shared" si="268"/>
        <v>26.270833333333332</v>
      </c>
      <c r="Q2467" t="str">
        <f t="shared" si="269"/>
        <v>music</v>
      </c>
      <c r="R2467" t="str">
        <f t="shared" si="270"/>
        <v>indie rock</v>
      </c>
      <c r="S2467" s="11">
        <f t="shared" si="271"/>
        <v>41145</v>
      </c>
      <c r="T2467" s="11">
        <f t="shared" si="272"/>
        <v>41175.510972222219</v>
      </c>
      <c r="U2467">
        <f t="shared" si="273"/>
        <v>2012</v>
      </c>
    </row>
    <row r="2468" spans="1:21"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67"/>
        <v>100</v>
      </c>
      <c r="P2468" s="6">
        <f t="shared" si="268"/>
        <v>48.07692307692308</v>
      </c>
      <c r="Q2468" t="str">
        <f t="shared" si="269"/>
        <v>music</v>
      </c>
      <c r="R2468" t="str">
        <f t="shared" si="270"/>
        <v>indie rock</v>
      </c>
      <c r="S2468" s="11">
        <f t="shared" si="271"/>
        <v>41372</v>
      </c>
      <c r="T2468" s="11">
        <f t="shared" si="272"/>
        <v>41402.894131944442</v>
      </c>
      <c r="U2468">
        <f t="shared" si="273"/>
        <v>2013</v>
      </c>
    </row>
    <row r="2469" spans="1:21"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67"/>
        <v>118.5</v>
      </c>
      <c r="P2469" s="6">
        <f t="shared" si="268"/>
        <v>27.558139534883722</v>
      </c>
      <c r="Q2469" t="str">
        <f t="shared" si="269"/>
        <v>music</v>
      </c>
      <c r="R2469" t="str">
        <f t="shared" si="270"/>
        <v>indie rock</v>
      </c>
      <c r="S2469" s="11">
        <f t="shared" si="271"/>
        <v>41025</v>
      </c>
      <c r="T2469" s="11">
        <f t="shared" si="272"/>
        <v>41039.5</v>
      </c>
      <c r="U2469">
        <f t="shared" si="273"/>
        <v>2012</v>
      </c>
    </row>
    <row r="2470" spans="1:21"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67"/>
        <v>107.21700000000001</v>
      </c>
      <c r="P2470" s="6">
        <f t="shared" si="268"/>
        <v>36.97137931034483</v>
      </c>
      <c r="Q2470" t="str">
        <f t="shared" si="269"/>
        <v>music</v>
      </c>
      <c r="R2470" t="str">
        <f t="shared" si="270"/>
        <v>indie rock</v>
      </c>
      <c r="S2470" s="11">
        <f t="shared" si="271"/>
        <v>41173</v>
      </c>
      <c r="T2470" s="11">
        <f t="shared" si="272"/>
        <v>41210</v>
      </c>
      <c r="U2470">
        <f t="shared" si="273"/>
        <v>2012</v>
      </c>
    </row>
    <row r="2471" spans="1:21"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67"/>
        <v>113.66666666666667</v>
      </c>
      <c r="P2471" s="6">
        <f t="shared" si="268"/>
        <v>29.021276595744681</v>
      </c>
      <c r="Q2471" t="str">
        <f t="shared" si="269"/>
        <v>music</v>
      </c>
      <c r="R2471" t="str">
        <f t="shared" si="270"/>
        <v>indie rock</v>
      </c>
      <c r="S2471" s="11">
        <f t="shared" si="271"/>
        <v>40557</v>
      </c>
      <c r="T2471" s="11">
        <f t="shared" si="272"/>
        <v>40582.221400462957</v>
      </c>
      <c r="U2471">
        <f t="shared" si="273"/>
        <v>2011</v>
      </c>
    </row>
    <row r="2472" spans="1:21"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67"/>
        <v>103.16400000000002</v>
      </c>
      <c r="P2472" s="6">
        <f t="shared" si="268"/>
        <v>28.65666666666667</v>
      </c>
      <c r="Q2472" t="str">
        <f t="shared" si="269"/>
        <v>music</v>
      </c>
      <c r="R2472" t="str">
        <f t="shared" si="270"/>
        <v>indie rock</v>
      </c>
      <c r="S2472" s="11">
        <f t="shared" si="271"/>
        <v>41022</v>
      </c>
      <c r="T2472" s="11">
        <f t="shared" si="272"/>
        <v>41052.866377314815</v>
      </c>
      <c r="U2472">
        <f t="shared" si="273"/>
        <v>2012</v>
      </c>
    </row>
    <row r="2473" spans="1:21"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67"/>
        <v>128</v>
      </c>
      <c r="P2473" s="6">
        <f t="shared" si="268"/>
        <v>37.647058823529413</v>
      </c>
      <c r="Q2473" t="str">
        <f t="shared" si="269"/>
        <v>music</v>
      </c>
      <c r="R2473" t="str">
        <f t="shared" si="270"/>
        <v>indie rock</v>
      </c>
      <c r="S2473" s="11">
        <f t="shared" si="271"/>
        <v>40893</v>
      </c>
      <c r="T2473" s="11">
        <f t="shared" si="272"/>
        <v>40933.784629629627</v>
      </c>
      <c r="U2473">
        <f t="shared" si="273"/>
        <v>2011</v>
      </c>
    </row>
    <row r="2474" spans="1:21"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67"/>
        <v>135.76026666666667</v>
      </c>
      <c r="P2474" s="6">
        <f t="shared" si="268"/>
        <v>97.904038461538462</v>
      </c>
      <c r="Q2474" t="str">
        <f t="shared" si="269"/>
        <v>music</v>
      </c>
      <c r="R2474" t="str">
        <f t="shared" si="270"/>
        <v>indie rock</v>
      </c>
      <c r="S2474" s="11">
        <f t="shared" si="271"/>
        <v>40353</v>
      </c>
      <c r="T2474" s="11">
        <f t="shared" si="272"/>
        <v>40424.835416666661</v>
      </c>
      <c r="U2474">
        <f t="shared" si="273"/>
        <v>2010</v>
      </c>
    </row>
    <row r="2475" spans="1:21"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67"/>
        <v>100</v>
      </c>
      <c r="P2475" s="6">
        <f t="shared" si="268"/>
        <v>42.553191489361701</v>
      </c>
      <c r="Q2475" t="str">
        <f t="shared" si="269"/>
        <v>music</v>
      </c>
      <c r="R2475" t="str">
        <f t="shared" si="270"/>
        <v>indie rock</v>
      </c>
      <c r="S2475" s="11">
        <f t="shared" si="271"/>
        <v>41193</v>
      </c>
      <c r="T2475" s="11">
        <f t="shared" si="272"/>
        <v>41223.581817129627</v>
      </c>
      <c r="U2475">
        <f t="shared" si="273"/>
        <v>2012</v>
      </c>
    </row>
    <row r="2476" spans="1:21"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67"/>
        <v>100.00360000000002</v>
      </c>
      <c r="P2476" s="6">
        <f t="shared" si="268"/>
        <v>131.58368421052631</v>
      </c>
      <c r="Q2476" t="str">
        <f t="shared" si="269"/>
        <v>music</v>
      </c>
      <c r="R2476" t="str">
        <f t="shared" si="270"/>
        <v>indie rock</v>
      </c>
      <c r="S2476" s="11">
        <f t="shared" si="271"/>
        <v>40416</v>
      </c>
      <c r="T2476" s="11">
        <f t="shared" si="272"/>
        <v>40461.80296296296</v>
      </c>
      <c r="U2476">
        <f t="shared" si="273"/>
        <v>2010</v>
      </c>
    </row>
    <row r="2477" spans="1:21"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67"/>
        <v>104.71999999999998</v>
      </c>
      <c r="P2477" s="6">
        <f t="shared" si="268"/>
        <v>32.320987654320987</v>
      </c>
      <c r="Q2477" t="str">
        <f t="shared" si="269"/>
        <v>music</v>
      </c>
      <c r="R2477" t="str">
        <f t="shared" si="270"/>
        <v>indie rock</v>
      </c>
      <c r="S2477" s="11">
        <f t="shared" si="271"/>
        <v>40310</v>
      </c>
      <c r="T2477" s="11">
        <f t="shared" si="272"/>
        <v>40369.708333333328</v>
      </c>
      <c r="U2477">
        <f t="shared" si="273"/>
        <v>2010</v>
      </c>
    </row>
    <row r="2478" spans="1:21"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67"/>
        <v>105.02249999999999</v>
      </c>
      <c r="P2478" s="6">
        <f t="shared" si="268"/>
        <v>61.103999999999999</v>
      </c>
      <c r="Q2478" t="str">
        <f t="shared" si="269"/>
        <v>music</v>
      </c>
      <c r="R2478" t="str">
        <f t="shared" si="270"/>
        <v>indie rock</v>
      </c>
      <c r="S2478" s="11">
        <f t="shared" si="271"/>
        <v>41913</v>
      </c>
      <c r="T2478" s="11">
        <f t="shared" si="272"/>
        <v>41946.161689814813</v>
      </c>
      <c r="U2478">
        <f t="shared" si="273"/>
        <v>2014</v>
      </c>
    </row>
    <row r="2479" spans="1:21"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67"/>
        <v>171.33333333333334</v>
      </c>
      <c r="P2479" s="6">
        <f t="shared" si="268"/>
        <v>31.341463414634145</v>
      </c>
      <c r="Q2479" t="str">
        <f t="shared" si="269"/>
        <v>music</v>
      </c>
      <c r="R2479" t="str">
        <f t="shared" si="270"/>
        <v>indie rock</v>
      </c>
      <c r="S2479" s="11">
        <f t="shared" si="271"/>
        <v>41088</v>
      </c>
      <c r="T2479" s="11">
        <f t="shared" si="272"/>
        <v>41133.483159722222</v>
      </c>
      <c r="U2479">
        <f t="shared" si="273"/>
        <v>2012</v>
      </c>
    </row>
    <row r="2480" spans="1:21"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67"/>
        <v>127.49999999999999</v>
      </c>
      <c r="P2480" s="6">
        <f t="shared" si="268"/>
        <v>129.1139240506329</v>
      </c>
      <c r="Q2480" t="str">
        <f t="shared" si="269"/>
        <v>music</v>
      </c>
      <c r="R2480" t="str">
        <f t="shared" si="270"/>
        <v>indie rock</v>
      </c>
      <c r="S2480" s="11">
        <f t="shared" si="271"/>
        <v>41257</v>
      </c>
      <c r="T2480" s="11">
        <f t="shared" si="272"/>
        <v>41287.742048611108</v>
      </c>
      <c r="U2480">
        <f t="shared" si="273"/>
        <v>2012</v>
      </c>
    </row>
    <row r="2481" spans="1:21"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67"/>
        <v>133.44333333333333</v>
      </c>
      <c r="P2481" s="6">
        <f t="shared" si="268"/>
        <v>25.020624999999999</v>
      </c>
      <c r="Q2481" t="str">
        <f t="shared" si="269"/>
        <v>music</v>
      </c>
      <c r="R2481" t="str">
        <f t="shared" si="270"/>
        <v>indie rock</v>
      </c>
      <c r="S2481" s="11">
        <f t="shared" si="271"/>
        <v>41107</v>
      </c>
      <c r="T2481" s="11">
        <f t="shared" si="272"/>
        <v>41117.875</v>
      </c>
      <c r="U2481">
        <f t="shared" si="273"/>
        <v>2012</v>
      </c>
    </row>
    <row r="2482" spans="1:21"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67"/>
        <v>100</v>
      </c>
      <c r="P2482" s="6">
        <f t="shared" si="268"/>
        <v>250</v>
      </c>
      <c r="Q2482" t="str">
        <f t="shared" si="269"/>
        <v>music</v>
      </c>
      <c r="R2482" t="str">
        <f t="shared" si="270"/>
        <v>indie rock</v>
      </c>
      <c r="S2482" s="11">
        <f t="shared" si="271"/>
        <v>42227</v>
      </c>
      <c r="T2482" s="11">
        <f t="shared" si="272"/>
        <v>42287.727824074071</v>
      </c>
      <c r="U2482">
        <f t="shared" si="273"/>
        <v>2015</v>
      </c>
    </row>
    <row r="2483" spans="1:21"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67"/>
        <v>112.91099999999999</v>
      </c>
      <c r="P2483" s="6">
        <f t="shared" si="268"/>
        <v>47.541473684210523</v>
      </c>
      <c r="Q2483" t="str">
        <f t="shared" si="269"/>
        <v>music</v>
      </c>
      <c r="R2483" t="str">
        <f t="shared" si="270"/>
        <v>indie rock</v>
      </c>
      <c r="S2483" s="11">
        <f t="shared" si="271"/>
        <v>40999</v>
      </c>
      <c r="T2483" s="11">
        <f t="shared" si="272"/>
        <v>41029.437592592592</v>
      </c>
      <c r="U2483">
        <f t="shared" si="273"/>
        <v>2012</v>
      </c>
    </row>
    <row r="2484" spans="1:21"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67"/>
        <v>100.1</v>
      </c>
      <c r="P2484" s="6">
        <f t="shared" si="268"/>
        <v>40.04</v>
      </c>
      <c r="Q2484" t="str">
        <f t="shared" si="269"/>
        <v>music</v>
      </c>
      <c r="R2484" t="str">
        <f t="shared" si="270"/>
        <v>indie rock</v>
      </c>
      <c r="S2484" s="11">
        <f t="shared" si="271"/>
        <v>40711</v>
      </c>
      <c r="T2484" s="11">
        <f t="shared" si="272"/>
        <v>40756.573877314811</v>
      </c>
      <c r="U2484">
        <f t="shared" si="273"/>
        <v>2011</v>
      </c>
    </row>
    <row r="2485" spans="1:21"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67"/>
        <v>113.72727272727272</v>
      </c>
      <c r="P2485" s="6">
        <f t="shared" si="268"/>
        <v>65.84210526315789</v>
      </c>
      <c r="Q2485" t="str">
        <f t="shared" si="269"/>
        <v>music</v>
      </c>
      <c r="R2485" t="str">
        <f t="shared" si="270"/>
        <v>indie rock</v>
      </c>
      <c r="S2485" s="11">
        <f t="shared" si="271"/>
        <v>40970</v>
      </c>
      <c r="T2485" s="11">
        <f t="shared" si="272"/>
        <v>41030.500034722223</v>
      </c>
      <c r="U2485">
        <f t="shared" si="273"/>
        <v>2012</v>
      </c>
    </row>
    <row r="2486" spans="1:21"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67"/>
        <v>119.31742857142855</v>
      </c>
      <c r="P2486" s="6">
        <f t="shared" si="268"/>
        <v>46.401222222222216</v>
      </c>
      <c r="Q2486" t="str">
        <f t="shared" si="269"/>
        <v>music</v>
      </c>
      <c r="R2486" t="str">
        <f t="shared" si="270"/>
        <v>indie rock</v>
      </c>
      <c r="S2486" s="11">
        <f t="shared" si="271"/>
        <v>40771</v>
      </c>
      <c r="T2486" s="11">
        <f t="shared" si="272"/>
        <v>40801.708368055552</v>
      </c>
      <c r="U2486">
        <f t="shared" si="273"/>
        <v>2011</v>
      </c>
    </row>
    <row r="2487" spans="1:21"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67"/>
        <v>103.25</v>
      </c>
      <c r="P2487" s="6">
        <f t="shared" si="268"/>
        <v>50.365853658536587</v>
      </c>
      <c r="Q2487" t="str">
        <f t="shared" si="269"/>
        <v>music</v>
      </c>
      <c r="R2487" t="str">
        <f t="shared" si="270"/>
        <v>indie rock</v>
      </c>
      <c r="S2487" s="11">
        <f t="shared" si="271"/>
        <v>40793</v>
      </c>
      <c r="T2487" s="11">
        <f t="shared" si="272"/>
        <v>40828.790266203701</v>
      </c>
      <c r="U2487">
        <f t="shared" si="273"/>
        <v>2011</v>
      </c>
    </row>
    <row r="2488" spans="1:21"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67"/>
        <v>265.66666666666669</v>
      </c>
      <c r="P2488" s="6">
        <f t="shared" si="268"/>
        <v>26.566666666666666</v>
      </c>
      <c r="Q2488" t="str">
        <f t="shared" si="269"/>
        <v>music</v>
      </c>
      <c r="R2488" t="str">
        <f t="shared" si="270"/>
        <v>indie rock</v>
      </c>
      <c r="S2488" s="11">
        <f t="shared" si="271"/>
        <v>40991</v>
      </c>
      <c r="T2488" s="11">
        <f t="shared" si="272"/>
        <v>41021.499722222223</v>
      </c>
      <c r="U2488">
        <f t="shared" si="273"/>
        <v>2012</v>
      </c>
    </row>
    <row r="2489" spans="1:21"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67"/>
        <v>100.05066666666667</v>
      </c>
      <c r="P2489" s="6">
        <f t="shared" si="268"/>
        <v>39.493684210526318</v>
      </c>
      <c r="Q2489" t="str">
        <f t="shared" si="269"/>
        <v>music</v>
      </c>
      <c r="R2489" t="str">
        <f t="shared" si="270"/>
        <v>indie rock</v>
      </c>
      <c r="S2489" s="11">
        <f t="shared" si="271"/>
        <v>41025</v>
      </c>
      <c r="T2489" s="11">
        <f t="shared" si="272"/>
        <v>41055.874965277777</v>
      </c>
      <c r="U2489">
        <f t="shared" si="273"/>
        <v>2012</v>
      </c>
    </row>
    <row r="2490" spans="1:21"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67"/>
        <v>106.69999999999999</v>
      </c>
      <c r="P2490" s="6">
        <f t="shared" si="268"/>
        <v>49.246153846153845</v>
      </c>
      <c r="Q2490" t="str">
        <f t="shared" si="269"/>
        <v>music</v>
      </c>
      <c r="R2490" t="str">
        <f t="shared" si="270"/>
        <v>indie rock</v>
      </c>
      <c r="S2490" s="11">
        <f t="shared" si="271"/>
        <v>40833</v>
      </c>
      <c r="T2490" s="11">
        <f t="shared" si="272"/>
        <v>40863.466527777775</v>
      </c>
      <c r="U2490">
        <f t="shared" si="273"/>
        <v>2011</v>
      </c>
    </row>
    <row r="2491" spans="1:21"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67"/>
        <v>133.67142857142858</v>
      </c>
      <c r="P2491" s="6">
        <f t="shared" si="268"/>
        <v>62.38</v>
      </c>
      <c r="Q2491" t="str">
        <f t="shared" si="269"/>
        <v>music</v>
      </c>
      <c r="R2491" t="str">
        <f t="shared" si="270"/>
        <v>indie rock</v>
      </c>
      <c r="S2491" s="11">
        <f t="shared" si="271"/>
        <v>41373</v>
      </c>
      <c r="T2491" s="11">
        <f t="shared" si="272"/>
        <v>41403.481932870367</v>
      </c>
      <c r="U2491">
        <f t="shared" si="273"/>
        <v>2013</v>
      </c>
    </row>
    <row r="2492" spans="1:21"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67"/>
        <v>121.39999999999999</v>
      </c>
      <c r="P2492" s="6">
        <f t="shared" si="268"/>
        <v>37.9375</v>
      </c>
      <c r="Q2492" t="str">
        <f t="shared" si="269"/>
        <v>music</v>
      </c>
      <c r="R2492" t="str">
        <f t="shared" si="270"/>
        <v>indie rock</v>
      </c>
      <c r="S2492" s="11">
        <f t="shared" si="271"/>
        <v>41023</v>
      </c>
      <c r="T2492" s="11">
        <f t="shared" si="272"/>
        <v>41083.019398148142</v>
      </c>
      <c r="U2492">
        <f t="shared" si="273"/>
        <v>2012</v>
      </c>
    </row>
    <row r="2493" spans="1:21"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67"/>
        <v>103.2</v>
      </c>
      <c r="P2493" s="6">
        <f t="shared" si="268"/>
        <v>51.6</v>
      </c>
      <c r="Q2493" t="str">
        <f t="shared" si="269"/>
        <v>music</v>
      </c>
      <c r="R2493" t="str">
        <f t="shared" si="270"/>
        <v>indie rock</v>
      </c>
      <c r="S2493" s="11">
        <f t="shared" si="271"/>
        <v>40542</v>
      </c>
      <c r="T2493" s="11">
        <f t="shared" si="272"/>
        <v>40558.868749999994</v>
      </c>
      <c r="U2493">
        <f t="shared" si="273"/>
        <v>2010</v>
      </c>
    </row>
    <row r="2494" spans="1:21"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67"/>
        <v>125</v>
      </c>
      <c r="P2494" s="6">
        <f t="shared" si="268"/>
        <v>27.777777777777779</v>
      </c>
      <c r="Q2494" t="str">
        <f t="shared" si="269"/>
        <v>music</v>
      </c>
      <c r="R2494" t="str">
        <f t="shared" si="270"/>
        <v>indie rock</v>
      </c>
      <c r="S2494" s="11">
        <f t="shared" si="271"/>
        <v>41024</v>
      </c>
      <c r="T2494" s="11">
        <f t="shared" si="272"/>
        <v>41076.207638888889</v>
      </c>
      <c r="U2494">
        <f t="shared" si="273"/>
        <v>2012</v>
      </c>
    </row>
    <row r="2495" spans="1:21"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67"/>
        <v>128.69999999999999</v>
      </c>
      <c r="P2495" s="6">
        <f t="shared" si="268"/>
        <v>99.382239382239376</v>
      </c>
      <c r="Q2495" t="str">
        <f t="shared" si="269"/>
        <v>music</v>
      </c>
      <c r="R2495" t="str">
        <f t="shared" si="270"/>
        <v>indie rock</v>
      </c>
      <c r="S2495" s="11">
        <f t="shared" si="271"/>
        <v>41347</v>
      </c>
      <c r="T2495" s="11">
        <f t="shared" si="272"/>
        <v>41392.959953703699</v>
      </c>
      <c r="U2495">
        <f t="shared" si="273"/>
        <v>2013</v>
      </c>
    </row>
    <row r="2496" spans="1:21"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67"/>
        <v>101.00533333333333</v>
      </c>
      <c r="P2496" s="6">
        <f t="shared" si="268"/>
        <v>38.848205128205123</v>
      </c>
      <c r="Q2496" t="str">
        <f t="shared" si="269"/>
        <v>music</v>
      </c>
      <c r="R2496" t="str">
        <f t="shared" si="270"/>
        <v>indie rock</v>
      </c>
      <c r="S2496" s="11">
        <f t="shared" si="271"/>
        <v>41022</v>
      </c>
      <c r="T2496" s="11">
        <f t="shared" si="272"/>
        <v>41052.436851851846</v>
      </c>
      <c r="U2496">
        <f t="shared" si="273"/>
        <v>2012</v>
      </c>
    </row>
    <row r="2497" spans="1:21"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67"/>
        <v>127.53666666666665</v>
      </c>
      <c r="P2497" s="6">
        <f t="shared" si="268"/>
        <v>45.548809523809524</v>
      </c>
      <c r="Q2497" t="str">
        <f t="shared" si="269"/>
        <v>music</v>
      </c>
      <c r="R2497" t="str">
        <f t="shared" si="270"/>
        <v>indie rock</v>
      </c>
      <c r="S2497" s="11">
        <f t="shared" si="271"/>
        <v>41036</v>
      </c>
      <c r="T2497" s="11">
        <f t="shared" si="272"/>
        <v>41066.738136574073</v>
      </c>
      <c r="U2497">
        <f t="shared" si="273"/>
        <v>2012</v>
      </c>
    </row>
    <row r="2498" spans="1:21"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67"/>
        <v>100</v>
      </c>
      <c r="P2498" s="6">
        <f t="shared" si="268"/>
        <v>600</v>
      </c>
      <c r="Q2498" t="str">
        <f t="shared" si="269"/>
        <v>music</v>
      </c>
      <c r="R2498" t="str">
        <f t="shared" si="270"/>
        <v>indie rock</v>
      </c>
      <c r="S2498" s="11">
        <f t="shared" si="271"/>
        <v>41327</v>
      </c>
      <c r="T2498" s="11">
        <f t="shared" si="272"/>
        <v>41362.746435185181</v>
      </c>
      <c r="U2498">
        <f t="shared" si="273"/>
        <v>2013</v>
      </c>
    </row>
    <row r="2499" spans="1:21"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74">E2499/D2499*100</f>
        <v>112.7715</v>
      </c>
      <c r="P2499" s="6">
        <f t="shared" ref="P2499:P2562" si="275">IF(E2499=0,0,E2499/L2499)</f>
        <v>80.551071428571419</v>
      </c>
      <c r="Q2499" t="str">
        <f t="shared" ref="Q2499:Q2562" si="276">LEFT(N2499,LEN(N2499)-(LEN(N2499)-SEARCH("/",N2499))-1)</f>
        <v>music</v>
      </c>
      <c r="R2499" t="str">
        <f t="shared" ref="R2499:R2562" si="277">RIGHT(N2499,(LEN(N2499)-SEARCH("/",N2499)))</f>
        <v>indie rock</v>
      </c>
      <c r="S2499" s="11">
        <f t="shared" ref="S2499:S2562" si="278">VALUE(TEXT(CONCATENATE(YEAR(((J2499/60)/60/24)+DATE(1970,1,1)+(-5/24)),"/",MONTH(((J2499/60)/60/24)+DATE(1970,1,1)+(-5/24)),"/",DAY(((J2499/60)/60/24)+DATE(1970,1,1)+(-5/24))),"YYYY/MM/DD"))</f>
        <v>40730</v>
      </c>
      <c r="T2499" s="11">
        <f t="shared" ref="T2499:T2562" si="279">((I2499/60)/60/24)+DATE(1970,1,1)+(-5/24)</f>
        <v>40760.670578703699</v>
      </c>
      <c r="U2499">
        <f t="shared" ref="U2499:U2562" si="280">YEAR(((J2499/60)/60/24)+DATE(1970,1,1)+(-5/24))</f>
        <v>2011</v>
      </c>
    </row>
    <row r="2500" spans="1:21"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74"/>
        <v>105.60000000000001</v>
      </c>
      <c r="P2500" s="6">
        <f t="shared" si="275"/>
        <v>52.8</v>
      </c>
      <c r="Q2500" t="str">
        <f t="shared" si="276"/>
        <v>music</v>
      </c>
      <c r="R2500" t="str">
        <f t="shared" si="277"/>
        <v>indie rock</v>
      </c>
      <c r="S2500" s="11">
        <f t="shared" si="278"/>
        <v>42017</v>
      </c>
      <c r="T2500" s="11">
        <f t="shared" si="279"/>
        <v>42031.759108796294</v>
      </c>
      <c r="U2500">
        <f t="shared" si="280"/>
        <v>2015</v>
      </c>
    </row>
    <row r="2501" spans="1:21"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74"/>
        <v>202.625</v>
      </c>
      <c r="P2501" s="6">
        <f t="shared" si="275"/>
        <v>47.676470588235297</v>
      </c>
      <c r="Q2501" t="str">
        <f t="shared" si="276"/>
        <v>music</v>
      </c>
      <c r="R2501" t="str">
        <f t="shared" si="277"/>
        <v>indie rock</v>
      </c>
      <c r="S2501" s="11">
        <f t="shared" si="278"/>
        <v>41226</v>
      </c>
      <c r="T2501" s="11">
        <f t="shared" si="279"/>
        <v>41274.541666666664</v>
      </c>
      <c r="U2501">
        <f t="shared" si="280"/>
        <v>2012</v>
      </c>
    </row>
    <row r="2502" spans="1:21"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74"/>
        <v>113.33333333333333</v>
      </c>
      <c r="P2502" s="6">
        <f t="shared" si="275"/>
        <v>23.448275862068964</v>
      </c>
      <c r="Q2502" t="str">
        <f t="shared" si="276"/>
        <v>music</v>
      </c>
      <c r="R2502" t="str">
        <f t="shared" si="277"/>
        <v>indie rock</v>
      </c>
      <c r="S2502" s="11">
        <f t="shared" si="278"/>
        <v>41053</v>
      </c>
      <c r="T2502" s="11">
        <f t="shared" si="279"/>
        <v>41083.564525462964</v>
      </c>
      <c r="U2502">
        <f t="shared" si="280"/>
        <v>2012</v>
      </c>
    </row>
    <row r="2503" spans="1:21"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74"/>
        <v>2.5545454545454547</v>
      </c>
      <c r="P2503" s="6">
        <f t="shared" si="275"/>
        <v>40.142857142857146</v>
      </c>
      <c r="Q2503" t="str">
        <f t="shared" si="276"/>
        <v>food</v>
      </c>
      <c r="R2503" t="str">
        <f t="shared" si="277"/>
        <v>restaurants</v>
      </c>
      <c r="S2503" s="11">
        <f t="shared" si="278"/>
        <v>42244</v>
      </c>
      <c r="T2503" s="11">
        <f t="shared" si="279"/>
        <v>42274.568333333329</v>
      </c>
      <c r="U2503">
        <f t="shared" si="280"/>
        <v>2015</v>
      </c>
    </row>
    <row r="2504" spans="1:21"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74"/>
        <v>7.8181818181818186E-2</v>
      </c>
      <c r="P2504" s="6">
        <f t="shared" si="275"/>
        <v>17.2</v>
      </c>
      <c r="Q2504" t="str">
        <f t="shared" si="276"/>
        <v>food</v>
      </c>
      <c r="R2504" t="str">
        <f t="shared" si="277"/>
        <v>restaurants</v>
      </c>
      <c r="S2504" s="11">
        <f t="shared" si="278"/>
        <v>41858</v>
      </c>
      <c r="T2504" s="11">
        <f t="shared" si="279"/>
        <v>41903.617106481477</v>
      </c>
      <c r="U2504">
        <f t="shared" si="280"/>
        <v>2014</v>
      </c>
    </row>
    <row r="2505" spans="1:21"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74"/>
        <v>0</v>
      </c>
      <c r="P2505" s="6">
        <f t="shared" si="275"/>
        <v>0</v>
      </c>
      <c r="Q2505" t="str">
        <f t="shared" si="276"/>
        <v>food</v>
      </c>
      <c r="R2505" t="str">
        <f t="shared" si="277"/>
        <v>restaurants</v>
      </c>
      <c r="S2505" s="11">
        <f t="shared" si="278"/>
        <v>42498</v>
      </c>
      <c r="T2505" s="11">
        <f t="shared" si="279"/>
        <v>42528.67083333333</v>
      </c>
      <c r="U2505">
        <f t="shared" si="280"/>
        <v>2016</v>
      </c>
    </row>
    <row r="2506" spans="1:21"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74"/>
        <v>0</v>
      </c>
      <c r="P2506" s="6">
        <f t="shared" si="275"/>
        <v>0</v>
      </c>
      <c r="Q2506" t="str">
        <f t="shared" si="276"/>
        <v>food</v>
      </c>
      <c r="R2506" t="str">
        <f t="shared" si="277"/>
        <v>restaurants</v>
      </c>
      <c r="S2506" s="11">
        <f t="shared" si="278"/>
        <v>41927</v>
      </c>
      <c r="T2506" s="11">
        <f t="shared" si="279"/>
        <v>41957.848773148151</v>
      </c>
      <c r="U2506">
        <f t="shared" si="280"/>
        <v>2014</v>
      </c>
    </row>
    <row r="2507" spans="1:21"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74"/>
        <v>0</v>
      </c>
      <c r="P2507" s="6">
        <f t="shared" si="275"/>
        <v>0</v>
      </c>
      <c r="Q2507" t="str">
        <f t="shared" si="276"/>
        <v>food</v>
      </c>
      <c r="R2507" t="str">
        <f t="shared" si="277"/>
        <v>restaurants</v>
      </c>
      <c r="S2507" s="11">
        <f t="shared" si="278"/>
        <v>42046</v>
      </c>
      <c r="T2507" s="11">
        <f t="shared" si="279"/>
        <v>42076.80574074074</v>
      </c>
      <c r="U2507">
        <f t="shared" si="280"/>
        <v>2015</v>
      </c>
    </row>
    <row r="2508" spans="1:21"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74"/>
        <v>0.6</v>
      </c>
      <c r="P2508" s="6">
        <f t="shared" si="275"/>
        <v>15</v>
      </c>
      <c r="Q2508" t="str">
        <f t="shared" si="276"/>
        <v>food</v>
      </c>
      <c r="R2508" t="str">
        <f t="shared" si="277"/>
        <v>restaurants</v>
      </c>
      <c r="S2508" s="11">
        <f t="shared" si="278"/>
        <v>42258</v>
      </c>
      <c r="T2508" s="11">
        <f t="shared" si="279"/>
        <v>42280.666666666664</v>
      </c>
      <c r="U2508">
        <f t="shared" si="280"/>
        <v>2015</v>
      </c>
    </row>
    <row r="2509" spans="1:21"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74"/>
        <v>0</v>
      </c>
      <c r="P2509" s="6">
        <f t="shared" si="275"/>
        <v>0</v>
      </c>
      <c r="Q2509" t="str">
        <f t="shared" si="276"/>
        <v>food</v>
      </c>
      <c r="R2509" t="str">
        <f t="shared" si="277"/>
        <v>restaurants</v>
      </c>
      <c r="S2509" s="11">
        <f t="shared" si="278"/>
        <v>42104</v>
      </c>
      <c r="T2509" s="11">
        <f t="shared" si="279"/>
        <v>42134.864629629628</v>
      </c>
      <c r="U2509">
        <f t="shared" si="280"/>
        <v>2015</v>
      </c>
    </row>
    <row r="2510" spans="1:21"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74"/>
        <v>0</v>
      </c>
      <c r="P2510" s="6">
        <f t="shared" si="275"/>
        <v>0</v>
      </c>
      <c r="Q2510" t="str">
        <f t="shared" si="276"/>
        <v>food</v>
      </c>
      <c r="R2510" t="str">
        <f t="shared" si="277"/>
        <v>restaurants</v>
      </c>
      <c r="S2510" s="11">
        <f t="shared" si="278"/>
        <v>41835</v>
      </c>
      <c r="T2510" s="11">
        <f t="shared" si="279"/>
        <v>41865.743449074071</v>
      </c>
      <c r="U2510">
        <f t="shared" si="280"/>
        <v>2014</v>
      </c>
    </row>
    <row r="2511" spans="1:21"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74"/>
        <v>1.0526315789473684</v>
      </c>
      <c r="P2511" s="6">
        <f t="shared" si="275"/>
        <v>35.714285714285715</v>
      </c>
      <c r="Q2511" t="str">
        <f t="shared" si="276"/>
        <v>food</v>
      </c>
      <c r="R2511" t="str">
        <f t="shared" si="277"/>
        <v>restaurants</v>
      </c>
      <c r="S2511" s="11">
        <f t="shared" si="278"/>
        <v>42058</v>
      </c>
      <c r="T2511" s="11">
        <f t="shared" si="279"/>
        <v>42114.559594907405</v>
      </c>
      <c r="U2511">
        <f t="shared" si="280"/>
        <v>2015</v>
      </c>
    </row>
    <row r="2512" spans="1:21"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74"/>
        <v>0.15</v>
      </c>
      <c r="P2512" s="6">
        <f t="shared" si="275"/>
        <v>37.5</v>
      </c>
      <c r="Q2512" t="str">
        <f t="shared" si="276"/>
        <v>food</v>
      </c>
      <c r="R2512" t="str">
        <f t="shared" si="277"/>
        <v>restaurants</v>
      </c>
      <c r="S2512" s="11">
        <f t="shared" si="278"/>
        <v>42078</v>
      </c>
      <c r="T2512" s="11">
        <f t="shared" si="279"/>
        <v>42138.78902777777</v>
      </c>
      <c r="U2512">
        <f t="shared" si="280"/>
        <v>2015</v>
      </c>
    </row>
    <row r="2513" spans="1:21"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74"/>
        <v>0</v>
      </c>
      <c r="P2513" s="6">
        <f t="shared" si="275"/>
        <v>0</v>
      </c>
      <c r="Q2513" t="str">
        <f t="shared" si="276"/>
        <v>food</v>
      </c>
      <c r="R2513" t="str">
        <f t="shared" si="277"/>
        <v>restaurants</v>
      </c>
      <c r="S2513" s="11">
        <f t="shared" si="278"/>
        <v>42371</v>
      </c>
      <c r="T2513" s="11">
        <f t="shared" si="279"/>
        <v>42401.238576388881</v>
      </c>
      <c r="U2513">
        <f t="shared" si="280"/>
        <v>2016</v>
      </c>
    </row>
    <row r="2514" spans="1:21"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74"/>
        <v>0</v>
      </c>
      <c r="P2514" s="6">
        <f t="shared" si="275"/>
        <v>0</v>
      </c>
      <c r="Q2514" t="str">
        <f t="shared" si="276"/>
        <v>food</v>
      </c>
      <c r="R2514" t="str">
        <f t="shared" si="277"/>
        <v>restaurants</v>
      </c>
      <c r="S2514" s="11">
        <f t="shared" si="278"/>
        <v>41971</v>
      </c>
      <c r="T2514" s="11">
        <f t="shared" si="279"/>
        <v>41986.668530092589</v>
      </c>
      <c r="U2514">
        <f t="shared" si="280"/>
        <v>2014</v>
      </c>
    </row>
    <row r="2515" spans="1:21"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74"/>
        <v>0</v>
      </c>
      <c r="P2515" s="6">
        <f t="shared" si="275"/>
        <v>0</v>
      </c>
      <c r="Q2515" t="str">
        <f t="shared" si="276"/>
        <v>food</v>
      </c>
      <c r="R2515" t="str">
        <f t="shared" si="277"/>
        <v>restaurants</v>
      </c>
      <c r="S2515" s="11">
        <f t="shared" si="278"/>
        <v>42731</v>
      </c>
      <c r="T2515" s="11">
        <f t="shared" si="279"/>
        <v>42791.798483796294</v>
      </c>
      <c r="U2515">
        <f t="shared" si="280"/>
        <v>2016</v>
      </c>
    </row>
    <row r="2516" spans="1:21"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74"/>
        <v>1.7500000000000002</v>
      </c>
      <c r="P2516" s="6">
        <f t="shared" si="275"/>
        <v>52.5</v>
      </c>
      <c r="Q2516" t="str">
        <f t="shared" si="276"/>
        <v>food</v>
      </c>
      <c r="R2516" t="str">
        <f t="shared" si="277"/>
        <v>restaurants</v>
      </c>
      <c r="S2516" s="11">
        <f t="shared" si="278"/>
        <v>41854</v>
      </c>
      <c r="T2516" s="11">
        <f t="shared" si="279"/>
        <v>41871.181446759256</v>
      </c>
      <c r="U2516">
        <f t="shared" si="280"/>
        <v>2014</v>
      </c>
    </row>
    <row r="2517" spans="1:21"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74"/>
        <v>18.600000000000001</v>
      </c>
      <c r="P2517" s="6">
        <f t="shared" si="275"/>
        <v>77.5</v>
      </c>
      <c r="Q2517" t="str">
        <f t="shared" si="276"/>
        <v>food</v>
      </c>
      <c r="R2517" t="str">
        <f t="shared" si="277"/>
        <v>restaurants</v>
      </c>
      <c r="S2517" s="11">
        <f t="shared" si="278"/>
        <v>42027</v>
      </c>
      <c r="T2517" s="11">
        <f t="shared" si="279"/>
        <v>42057.63140046296</v>
      </c>
      <c r="U2517">
        <f t="shared" si="280"/>
        <v>2015</v>
      </c>
    </row>
    <row r="2518" spans="1:21"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74"/>
        <v>0</v>
      </c>
      <c r="P2518" s="6">
        <f t="shared" si="275"/>
        <v>0</v>
      </c>
      <c r="Q2518" t="str">
        <f t="shared" si="276"/>
        <v>food</v>
      </c>
      <c r="R2518" t="str">
        <f t="shared" si="277"/>
        <v>restaurants</v>
      </c>
      <c r="S2518" s="11">
        <f t="shared" si="278"/>
        <v>41942</v>
      </c>
      <c r="T2518" s="11">
        <f t="shared" si="279"/>
        <v>41972.486712962964</v>
      </c>
      <c r="U2518">
        <f t="shared" si="280"/>
        <v>2014</v>
      </c>
    </row>
    <row r="2519" spans="1:21"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74"/>
        <v>9.8166666666666664</v>
      </c>
      <c r="P2519" s="6">
        <f t="shared" si="275"/>
        <v>53.545454545454547</v>
      </c>
      <c r="Q2519" t="str">
        <f t="shared" si="276"/>
        <v>food</v>
      </c>
      <c r="R2519" t="str">
        <f t="shared" si="277"/>
        <v>restaurants</v>
      </c>
      <c r="S2519" s="11">
        <f t="shared" si="278"/>
        <v>42052</v>
      </c>
      <c r="T2519" s="11">
        <f t="shared" si="279"/>
        <v>42082.552430555552</v>
      </c>
      <c r="U2519">
        <f t="shared" si="280"/>
        <v>2015</v>
      </c>
    </row>
    <row r="2520" spans="1:21"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74"/>
        <v>0</v>
      </c>
      <c r="P2520" s="6">
        <f t="shared" si="275"/>
        <v>0</v>
      </c>
      <c r="Q2520" t="str">
        <f t="shared" si="276"/>
        <v>food</v>
      </c>
      <c r="R2520" t="str">
        <f t="shared" si="277"/>
        <v>restaurants</v>
      </c>
      <c r="S2520" s="11">
        <f t="shared" si="278"/>
        <v>41926</v>
      </c>
      <c r="T2520" s="11">
        <f t="shared" si="279"/>
        <v>41956.51421296296</v>
      </c>
      <c r="U2520">
        <f t="shared" si="280"/>
        <v>2014</v>
      </c>
    </row>
    <row r="2521" spans="1:21"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74"/>
        <v>4.3333333333333335E-2</v>
      </c>
      <c r="P2521" s="6">
        <f t="shared" si="275"/>
        <v>16.25</v>
      </c>
      <c r="Q2521" t="str">
        <f t="shared" si="276"/>
        <v>food</v>
      </c>
      <c r="R2521" t="str">
        <f t="shared" si="277"/>
        <v>restaurants</v>
      </c>
      <c r="S2521" s="11">
        <f t="shared" si="278"/>
        <v>41808</v>
      </c>
      <c r="T2521" s="11">
        <f t="shared" si="279"/>
        <v>41838.946805555555</v>
      </c>
      <c r="U2521">
        <f t="shared" si="280"/>
        <v>2014</v>
      </c>
    </row>
    <row r="2522" spans="1:21"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74"/>
        <v>0</v>
      </c>
      <c r="P2522" s="6">
        <f t="shared" si="275"/>
        <v>0</v>
      </c>
      <c r="Q2522" t="str">
        <f t="shared" si="276"/>
        <v>food</v>
      </c>
      <c r="R2522" t="str">
        <f t="shared" si="277"/>
        <v>restaurants</v>
      </c>
      <c r="S2522" s="11">
        <f t="shared" si="278"/>
        <v>42612</v>
      </c>
      <c r="T2522" s="11">
        <f t="shared" si="279"/>
        <v>42658.597916666658</v>
      </c>
      <c r="U2522">
        <f t="shared" si="280"/>
        <v>2016</v>
      </c>
    </row>
    <row r="2523" spans="1:21"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74"/>
        <v>109.48792</v>
      </c>
      <c r="P2523" s="6">
        <f t="shared" si="275"/>
        <v>103.68174242424243</v>
      </c>
      <c r="Q2523" t="str">
        <f t="shared" si="276"/>
        <v>music</v>
      </c>
      <c r="R2523" t="str">
        <f t="shared" si="277"/>
        <v>classical music</v>
      </c>
      <c r="S2523" s="11">
        <f t="shared" si="278"/>
        <v>42269</v>
      </c>
      <c r="T2523" s="11">
        <f t="shared" si="279"/>
        <v>42290.75950231481</v>
      </c>
      <c r="U2523">
        <f t="shared" si="280"/>
        <v>2015</v>
      </c>
    </row>
    <row r="2524" spans="1:21"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74"/>
        <v>100</v>
      </c>
      <c r="P2524" s="6">
        <f t="shared" si="275"/>
        <v>185.18518518518519</v>
      </c>
      <c r="Q2524" t="str">
        <f t="shared" si="276"/>
        <v>music</v>
      </c>
      <c r="R2524" t="str">
        <f t="shared" si="277"/>
        <v>classical music</v>
      </c>
      <c r="S2524" s="11">
        <f t="shared" si="278"/>
        <v>42460</v>
      </c>
      <c r="T2524" s="11">
        <f t="shared" si="279"/>
        <v>42482.411111111105</v>
      </c>
      <c r="U2524">
        <f t="shared" si="280"/>
        <v>2016</v>
      </c>
    </row>
    <row r="2525" spans="1:21"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74"/>
        <v>156.44444444444446</v>
      </c>
      <c r="P2525" s="6">
        <f t="shared" si="275"/>
        <v>54.153846153846153</v>
      </c>
      <c r="Q2525" t="str">
        <f t="shared" si="276"/>
        <v>music</v>
      </c>
      <c r="R2525" t="str">
        <f t="shared" si="277"/>
        <v>classical music</v>
      </c>
      <c r="S2525" s="11">
        <f t="shared" si="278"/>
        <v>41930</v>
      </c>
      <c r="T2525" s="11">
        <f t="shared" si="279"/>
        <v>41960.808935185189</v>
      </c>
      <c r="U2525">
        <f t="shared" si="280"/>
        <v>2014</v>
      </c>
    </row>
    <row r="2526" spans="1:21"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74"/>
        <v>101.6</v>
      </c>
      <c r="P2526" s="6">
        <f t="shared" si="275"/>
        <v>177.2093023255814</v>
      </c>
      <c r="Q2526" t="str">
        <f t="shared" si="276"/>
        <v>music</v>
      </c>
      <c r="R2526" t="str">
        <f t="shared" si="277"/>
        <v>classical music</v>
      </c>
      <c r="S2526" s="11">
        <f t="shared" si="278"/>
        <v>41961</v>
      </c>
      <c r="T2526" s="11">
        <f t="shared" si="279"/>
        <v>41993.979166666664</v>
      </c>
      <c r="U2526">
        <f t="shared" si="280"/>
        <v>2014</v>
      </c>
    </row>
    <row r="2527" spans="1:21"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74"/>
        <v>100.325</v>
      </c>
      <c r="P2527" s="6">
        <f t="shared" si="275"/>
        <v>100.325</v>
      </c>
      <c r="Q2527" t="str">
        <f t="shared" si="276"/>
        <v>music</v>
      </c>
      <c r="R2527" t="str">
        <f t="shared" si="277"/>
        <v>classical music</v>
      </c>
      <c r="S2527" s="11">
        <f t="shared" si="278"/>
        <v>41058</v>
      </c>
      <c r="T2527" s="11">
        <f t="shared" si="279"/>
        <v>41088.636238425926</v>
      </c>
      <c r="U2527">
        <f t="shared" si="280"/>
        <v>2012</v>
      </c>
    </row>
    <row r="2528" spans="1:21"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74"/>
        <v>112.94999999999999</v>
      </c>
      <c r="P2528" s="6">
        <f t="shared" si="275"/>
        <v>136.90909090909091</v>
      </c>
      <c r="Q2528" t="str">
        <f t="shared" si="276"/>
        <v>music</v>
      </c>
      <c r="R2528" t="str">
        <f t="shared" si="277"/>
        <v>classical music</v>
      </c>
      <c r="S2528" s="11">
        <f t="shared" si="278"/>
        <v>41952</v>
      </c>
      <c r="T2528" s="11">
        <f t="shared" si="279"/>
        <v>41980.999305555553</v>
      </c>
      <c r="U2528">
        <f t="shared" si="280"/>
        <v>2014</v>
      </c>
    </row>
    <row r="2529" spans="1:21"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74"/>
        <v>102.125</v>
      </c>
      <c r="P2529" s="6">
        <f t="shared" si="275"/>
        <v>57.535211267605632</v>
      </c>
      <c r="Q2529" t="str">
        <f t="shared" si="276"/>
        <v>music</v>
      </c>
      <c r="R2529" t="str">
        <f t="shared" si="277"/>
        <v>classical music</v>
      </c>
      <c r="S2529" s="11">
        <f t="shared" si="278"/>
        <v>41546</v>
      </c>
      <c r="T2529" s="11">
        <f t="shared" si="279"/>
        <v>41564.957638888889</v>
      </c>
      <c r="U2529">
        <f t="shared" si="280"/>
        <v>2013</v>
      </c>
    </row>
    <row r="2530" spans="1:21"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74"/>
        <v>107.24974999999999</v>
      </c>
      <c r="P2530" s="6">
        <f t="shared" si="275"/>
        <v>52.962839506172834</v>
      </c>
      <c r="Q2530" t="str">
        <f t="shared" si="276"/>
        <v>music</v>
      </c>
      <c r="R2530" t="str">
        <f t="shared" si="277"/>
        <v>classical music</v>
      </c>
      <c r="S2530" s="11">
        <f t="shared" si="278"/>
        <v>42217</v>
      </c>
      <c r="T2530" s="11">
        <f t="shared" si="279"/>
        <v>42236.249999999993</v>
      </c>
      <c r="U2530">
        <f t="shared" si="280"/>
        <v>2015</v>
      </c>
    </row>
    <row r="2531" spans="1:21"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74"/>
        <v>104.28333333333333</v>
      </c>
      <c r="P2531" s="6">
        <f t="shared" si="275"/>
        <v>82.328947368421055</v>
      </c>
      <c r="Q2531" t="str">
        <f t="shared" si="276"/>
        <v>music</v>
      </c>
      <c r="R2531" t="str">
        <f t="shared" si="277"/>
        <v>classical music</v>
      </c>
      <c r="S2531" s="11">
        <f t="shared" si="278"/>
        <v>40947</v>
      </c>
      <c r="T2531" s="11">
        <f t="shared" si="279"/>
        <v>40992.830729166664</v>
      </c>
      <c r="U2531">
        <f t="shared" si="280"/>
        <v>2012</v>
      </c>
    </row>
    <row r="2532" spans="1:21"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74"/>
        <v>100</v>
      </c>
      <c r="P2532" s="6">
        <f t="shared" si="275"/>
        <v>135.41666666666666</v>
      </c>
      <c r="Q2532" t="str">
        <f t="shared" si="276"/>
        <v>music</v>
      </c>
      <c r="R2532" t="str">
        <f t="shared" si="277"/>
        <v>classical music</v>
      </c>
      <c r="S2532" s="11">
        <f t="shared" si="278"/>
        <v>42081</v>
      </c>
      <c r="T2532" s="11">
        <f t="shared" si="279"/>
        <v>42113.993055555555</v>
      </c>
      <c r="U2532">
        <f t="shared" si="280"/>
        <v>2015</v>
      </c>
    </row>
    <row r="2533" spans="1:21"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74"/>
        <v>100.4</v>
      </c>
      <c r="P2533" s="6">
        <f t="shared" si="275"/>
        <v>74.06557377049181</v>
      </c>
      <c r="Q2533" t="str">
        <f t="shared" si="276"/>
        <v>music</v>
      </c>
      <c r="R2533" t="str">
        <f t="shared" si="277"/>
        <v>classical music</v>
      </c>
      <c r="S2533" s="11">
        <f t="shared" si="278"/>
        <v>42208</v>
      </c>
      <c r="T2533" s="11">
        <f t="shared" si="279"/>
        <v>42230.957638888889</v>
      </c>
      <c r="U2533">
        <f t="shared" si="280"/>
        <v>2015</v>
      </c>
    </row>
    <row r="2534" spans="1:21"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74"/>
        <v>126.125</v>
      </c>
      <c r="P2534" s="6">
        <f t="shared" si="275"/>
        <v>84.083333333333329</v>
      </c>
      <c r="Q2534" t="str">
        <f t="shared" si="276"/>
        <v>music</v>
      </c>
      <c r="R2534" t="str">
        <f t="shared" si="277"/>
        <v>classical music</v>
      </c>
      <c r="S2534" s="11">
        <f t="shared" si="278"/>
        <v>41107</v>
      </c>
      <c r="T2534" s="11">
        <f t="shared" si="279"/>
        <v>41137.640810185185</v>
      </c>
      <c r="U2534">
        <f t="shared" si="280"/>
        <v>2012</v>
      </c>
    </row>
    <row r="2535" spans="1:21"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74"/>
        <v>110.66666666666667</v>
      </c>
      <c r="P2535" s="6">
        <f t="shared" si="275"/>
        <v>61.029411764705884</v>
      </c>
      <c r="Q2535" t="str">
        <f t="shared" si="276"/>
        <v>music</v>
      </c>
      <c r="R2535" t="str">
        <f t="shared" si="277"/>
        <v>classical music</v>
      </c>
      <c r="S2535" s="11">
        <f t="shared" si="278"/>
        <v>41304</v>
      </c>
      <c r="T2535" s="11">
        <f t="shared" si="279"/>
        <v>41334.542453703703</v>
      </c>
      <c r="U2535">
        <f t="shared" si="280"/>
        <v>2013</v>
      </c>
    </row>
    <row r="2536" spans="1:21"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74"/>
        <v>105</v>
      </c>
      <c r="P2536" s="6">
        <f t="shared" si="275"/>
        <v>150</v>
      </c>
      <c r="Q2536" t="str">
        <f t="shared" si="276"/>
        <v>music</v>
      </c>
      <c r="R2536" t="str">
        <f t="shared" si="277"/>
        <v>classical music</v>
      </c>
      <c r="S2536" s="11">
        <f t="shared" si="278"/>
        <v>40127</v>
      </c>
      <c r="T2536" s="11">
        <f t="shared" si="279"/>
        <v>40179.041666666664</v>
      </c>
      <c r="U2536">
        <f t="shared" si="280"/>
        <v>2009</v>
      </c>
    </row>
    <row r="2537" spans="1:21"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74"/>
        <v>103.77499999999999</v>
      </c>
      <c r="P2537" s="6">
        <f t="shared" si="275"/>
        <v>266.08974358974359</v>
      </c>
      <c r="Q2537" t="str">
        <f t="shared" si="276"/>
        <v>music</v>
      </c>
      <c r="R2537" t="str">
        <f t="shared" si="277"/>
        <v>classical music</v>
      </c>
      <c r="S2537" s="11">
        <f t="shared" si="278"/>
        <v>41943</v>
      </c>
      <c r="T2537" s="11">
        <f t="shared" si="279"/>
        <v>41974.624363425923</v>
      </c>
      <c r="U2537">
        <f t="shared" si="280"/>
        <v>2014</v>
      </c>
    </row>
    <row r="2538" spans="1:21"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74"/>
        <v>115.99999999999999</v>
      </c>
      <c r="P2538" s="6">
        <f t="shared" si="275"/>
        <v>7.25</v>
      </c>
      <c r="Q2538" t="str">
        <f t="shared" si="276"/>
        <v>music</v>
      </c>
      <c r="R2538" t="str">
        <f t="shared" si="277"/>
        <v>classical music</v>
      </c>
      <c r="S2538" s="11">
        <f t="shared" si="278"/>
        <v>41463</v>
      </c>
      <c r="T2538" s="11">
        <f t="shared" si="279"/>
        <v>41484.89775462963</v>
      </c>
      <c r="U2538">
        <f t="shared" si="280"/>
        <v>2013</v>
      </c>
    </row>
    <row r="2539" spans="1:21"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74"/>
        <v>110.00000000000001</v>
      </c>
      <c r="P2539" s="6">
        <f t="shared" si="275"/>
        <v>100</v>
      </c>
      <c r="Q2539" t="str">
        <f t="shared" si="276"/>
        <v>music</v>
      </c>
      <c r="R2539" t="str">
        <f t="shared" si="277"/>
        <v>classical music</v>
      </c>
      <c r="S2539" s="11">
        <f t="shared" si="278"/>
        <v>40696</v>
      </c>
      <c r="T2539" s="11">
        <f t="shared" si="279"/>
        <v>40756.440451388888</v>
      </c>
      <c r="U2539">
        <f t="shared" si="280"/>
        <v>2011</v>
      </c>
    </row>
    <row r="2540" spans="1:21"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74"/>
        <v>113.01761111111111</v>
      </c>
      <c r="P2540" s="6">
        <f t="shared" si="275"/>
        <v>109.96308108108107</v>
      </c>
      <c r="Q2540" t="str">
        <f t="shared" si="276"/>
        <v>music</v>
      </c>
      <c r="R2540" t="str">
        <f t="shared" si="277"/>
        <v>classical music</v>
      </c>
      <c r="S2540" s="11">
        <f t="shared" si="278"/>
        <v>41298</v>
      </c>
      <c r="T2540" s="11">
        <f t="shared" si="279"/>
        <v>41328.999305555553</v>
      </c>
      <c r="U2540">
        <f t="shared" si="280"/>
        <v>2013</v>
      </c>
    </row>
    <row r="2541" spans="1:21"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74"/>
        <v>100.25</v>
      </c>
      <c r="P2541" s="6">
        <f t="shared" si="275"/>
        <v>169.91525423728814</v>
      </c>
      <c r="Q2541" t="str">
        <f t="shared" si="276"/>
        <v>music</v>
      </c>
      <c r="R2541" t="str">
        <f t="shared" si="277"/>
        <v>classical music</v>
      </c>
      <c r="S2541" s="11">
        <f t="shared" si="278"/>
        <v>41977</v>
      </c>
      <c r="T2541" s="11">
        <f t="shared" si="279"/>
        <v>42037.693888888891</v>
      </c>
      <c r="U2541">
        <f t="shared" si="280"/>
        <v>2014</v>
      </c>
    </row>
    <row r="2542" spans="1:21"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74"/>
        <v>103.4</v>
      </c>
      <c r="P2542" s="6">
        <f t="shared" si="275"/>
        <v>95.740740740740748</v>
      </c>
      <c r="Q2542" t="str">
        <f t="shared" si="276"/>
        <v>music</v>
      </c>
      <c r="R2542" t="str">
        <f t="shared" si="277"/>
        <v>classical music</v>
      </c>
      <c r="S2542" s="11">
        <f t="shared" si="278"/>
        <v>40785</v>
      </c>
      <c r="T2542" s="11">
        <f t="shared" si="279"/>
        <v>40845.466678240737</v>
      </c>
      <c r="U2542">
        <f t="shared" si="280"/>
        <v>2011</v>
      </c>
    </row>
    <row r="2543" spans="1:21"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74"/>
        <v>107.02857142857142</v>
      </c>
      <c r="P2543" s="6">
        <f t="shared" si="275"/>
        <v>59.460317460317462</v>
      </c>
      <c r="Q2543" t="str">
        <f t="shared" si="276"/>
        <v>music</v>
      </c>
      <c r="R2543" t="str">
        <f t="shared" si="277"/>
        <v>classical music</v>
      </c>
      <c r="S2543" s="11">
        <f t="shared" si="278"/>
        <v>41483</v>
      </c>
      <c r="T2543" s="11">
        <f t="shared" si="279"/>
        <v>41543.240949074068</v>
      </c>
      <c r="U2543">
        <f t="shared" si="280"/>
        <v>2013</v>
      </c>
    </row>
    <row r="2544" spans="1:21"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74"/>
        <v>103.57142857142858</v>
      </c>
      <c r="P2544" s="6">
        <f t="shared" si="275"/>
        <v>55.769230769230766</v>
      </c>
      <c r="Q2544" t="str">
        <f t="shared" si="276"/>
        <v>music</v>
      </c>
      <c r="R2544" t="str">
        <f t="shared" si="277"/>
        <v>classical music</v>
      </c>
      <c r="S2544" s="11">
        <f t="shared" si="278"/>
        <v>41509</v>
      </c>
      <c r="T2544" s="11">
        <f t="shared" si="279"/>
        <v>41547.957638888889</v>
      </c>
      <c r="U2544">
        <f t="shared" si="280"/>
        <v>2013</v>
      </c>
    </row>
    <row r="2545" spans="1:21"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74"/>
        <v>156.4</v>
      </c>
      <c r="P2545" s="6">
        <f t="shared" si="275"/>
        <v>30.076923076923077</v>
      </c>
      <c r="Q2545" t="str">
        <f t="shared" si="276"/>
        <v>music</v>
      </c>
      <c r="R2545" t="str">
        <f t="shared" si="277"/>
        <v>classical music</v>
      </c>
      <c r="S2545" s="11">
        <f t="shared" si="278"/>
        <v>40513</v>
      </c>
      <c r="T2545" s="11">
        <f t="shared" si="279"/>
        <v>40544.916666666664</v>
      </c>
      <c r="U2545">
        <f t="shared" si="280"/>
        <v>2010</v>
      </c>
    </row>
    <row r="2546" spans="1:21"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74"/>
        <v>100.82</v>
      </c>
      <c r="P2546" s="6">
        <f t="shared" si="275"/>
        <v>88.438596491228068</v>
      </c>
      <c r="Q2546" t="str">
        <f t="shared" si="276"/>
        <v>music</v>
      </c>
      <c r="R2546" t="str">
        <f t="shared" si="277"/>
        <v>classical music</v>
      </c>
      <c r="S2546" s="11">
        <f t="shared" si="278"/>
        <v>41068</v>
      </c>
      <c r="T2546" s="11">
        <f t="shared" si="279"/>
        <v>41098.3121412037</v>
      </c>
      <c r="U2546">
        <f t="shared" si="280"/>
        <v>2012</v>
      </c>
    </row>
    <row r="2547" spans="1:21"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74"/>
        <v>195.3</v>
      </c>
      <c r="P2547" s="6">
        <f t="shared" si="275"/>
        <v>64.032786885245898</v>
      </c>
      <c r="Q2547" t="str">
        <f t="shared" si="276"/>
        <v>music</v>
      </c>
      <c r="R2547" t="str">
        <f t="shared" si="277"/>
        <v>classical music</v>
      </c>
      <c r="S2547" s="11">
        <f t="shared" si="278"/>
        <v>42026</v>
      </c>
      <c r="T2547" s="11">
        <f t="shared" si="279"/>
        <v>42061.812499999993</v>
      </c>
      <c r="U2547">
        <f t="shared" si="280"/>
        <v>2015</v>
      </c>
    </row>
    <row r="2548" spans="1:21"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74"/>
        <v>111.71428571428572</v>
      </c>
      <c r="P2548" s="6">
        <f t="shared" si="275"/>
        <v>60.153846153846153</v>
      </c>
      <c r="Q2548" t="str">
        <f t="shared" si="276"/>
        <v>music</v>
      </c>
      <c r="R2548" t="str">
        <f t="shared" si="277"/>
        <v>classical music</v>
      </c>
      <c r="S2548" s="11">
        <f t="shared" si="278"/>
        <v>41524</v>
      </c>
      <c r="T2548" s="11">
        <f t="shared" si="279"/>
        <v>41552</v>
      </c>
      <c r="U2548">
        <f t="shared" si="280"/>
        <v>2013</v>
      </c>
    </row>
    <row r="2549" spans="1:21"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74"/>
        <v>119.85454545454546</v>
      </c>
      <c r="P2549" s="6">
        <f t="shared" si="275"/>
        <v>49.194029850746269</v>
      </c>
      <c r="Q2549" t="str">
        <f t="shared" si="276"/>
        <v>music</v>
      </c>
      <c r="R2549" t="str">
        <f t="shared" si="277"/>
        <v>classical music</v>
      </c>
      <c r="S2549" s="11">
        <f t="shared" si="278"/>
        <v>40973</v>
      </c>
      <c r="T2549" s="11">
        <f t="shared" si="279"/>
        <v>41003.523182870369</v>
      </c>
      <c r="U2549">
        <f t="shared" si="280"/>
        <v>2012</v>
      </c>
    </row>
    <row r="2550" spans="1:21"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74"/>
        <v>101.85</v>
      </c>
      <c r="P2550" s="6">
        <f t="shared" si="275"/>
        <v>165.16216216216216</v>
      </c>
      <c r="Q2550" t="str">
        <f t="shared" si="276"/>
        <v>music</v>
      </c>
      <c r="R2550" t="str">
        <f t="shared" si="277"/>
        <v>classical music</v>
      </c>
      <c r="S2550" s="11">
        <f t="shared" si="278"/>
        <v>42618</v>
      </c>
      <c r="T2550" s="11">
        <f t="shared" si="279"/>
        <v>42642.977083333331</v>
      </c>
      <c r="U2550">
        <f t="shared" si="280"/>
        <v>2016</v>
      </c>
    </row>
    <row r="2551" spans="1:21"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74"/>
        <v>102.80254777070064</v>
      </c>
      <c r="P2551" s="6">
        <f t="shared" si="275"/>
        <v>43.621621621621621</v>
      </c>
      <c r="Q2551" t="str">
        <f t="shared" si="276"/>
        <v>music</v>
      </c>
      <c r="R2551" t="str">
        <f t="shared" si="277"/>
        <v>classical music</v>
      </c>
      <c r="S2551" s="11">
        <f t="shared" si="278"/>
        <v>41390</v>
      </c>
      <c r="T2551" s="11">
        <f t="shared" si="279"/>
        <v>41425.5</v>
      </c>
      <c r="U2551">
        <f t="shared" si="280"/>
        <v>2013</v>
      </c>
    </row>
    <row r="2552" spans="1:21"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74"/>
        <v>100.84615384615385</v>
      </c>
      <c r="P2552" s="6">
        <f t="shared" si="275"/>
        <v>43.7</v>
      </c>
      <c r="Q2552" t="str">
        <f t="shared" si="276"/>
        <v>music</v>
      </c>
      <c r="R2552" t="str">
        <f t="shared" si="277"/>
        <v>classical music</v>
      </c>
      <c r="S2552" s="11">
        <f t="shared" si="278"/>
        <v>42228</v>
      </c>
      <c r="T2552" s="11">
        <f t="shared" si="279"/>
        <v>42284.957638888889</v>
      </c>
      <c r="U2552">
        <f t="shared" si="280"/>
        <v>2015</v>
      </c>
    </row>
    <row r="2553" spans="1:21"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74"/>
        <v>102.73469387755102</v>
      </c>
      <c r="P2553" s="6">
        <f t="shared" si="275"/>
        <v>67.419642857142861</v>
      </c>
      <c r="Q2553" t="str">
        <f t="shared" si="276"/>
        <v>music</v>
      </c>
      <c r="R2553" t="str">
        <f t="shared" si="277"/>
        <v>classical music</v>
      </c>
      <c r="S2553" s="11">
        <f t="shared" si="278"/>
        <v>40961</v>
      </c>
      <c r="T2553" s="11">
        <f t="shared" si="279"/>
        <v>40989.658333333333</v>
      </c>
      <c r="U2553">
        <f t="shared" si="280"/>
        <v>2012</v>
      </c>
    </row>
    <row r="2554" spans="1:21"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74"/>
        <v>106.5</v>
      </c>
      <c r="P2554" s="6">
        <f t="shared" si="275"/>
        <v>177.5</v>
      </c>
      <c r="Q2554" t="str">
        <f t="shared" si="276"/>
        <v>music</v>
      </c>
      <c r="R2554" t="str">
        <f t="shared" si="277"/>
        <v>classical music</v>
      </c>
      <c r="S2554" s="11">
        <f t="shared" si="278"/>
        <v>42769</v>
      </c>
      <c r="T2554" s="11">
        <f t="shared" si="279"/>
        <v>42799.601631944439</v>
      </c>
      <c r="U2554">
        <f t="shared" si="280"/>
        <v>2017</v>
      </c>
    </row>
    <row r="2555" spans="1:21"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74"/>
        <v>155.53333333333333</v>
      </c>
      <c r="P2555" s="6">
        <f t="shared" si="275"/>
        <v>38.883333333333333</v>
      </c>
      <c r="Q2555" t="str">
        <f t="shared" si="276"/>
        <v>music</v>
      </c>
      <c r="R2555" t="str">
        <f t="shared" si="277"/>
        <v>classical music</v>
      </c>
      <c r="S2555" s="11">
        <f t="shared" si="278"/>
        <v>41112</v>
      </c>
      <c r="T2555" s="11">
        <f t="shared" si="279"/>
        <v>41172.99082175926</v>
      </c>
      <c r="U2555">
        <f t="shared" si="280"/>
        <v>2012</v>
      </c>
    </row>
    <row r="2556" spans="1:21"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74"/>
        <v>122.8</v>
      </c>
      <c r="P2556" s="6">
        <f t="shared" si="275"/>
        <v>54.985074626865675</v>
      </c>
      <c r="Q2556" t="str">
        <f t="shared" si="276"/>
        <v>music</v>
      </c>
      <c r="R2556" t="str">
        <f t="shared" si="277"/>
        <v>classical music</v>
      </c>
      <c r="S2556" s="11">
        <f t="shared" si="278"/>
        <v>42124</v>
      </c>
      <c r="T2556" s="11">
        <f t="shared" si="279"/>
        <v>42155.957638888889</v>
      </c>
      <c r="U2556">
        <f t="shared" si="280"/>
        <v>2015</v>
      </c>
    </row>
    <row r="2557" spans="1:21"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74"/>
        <v>107.35</v>
      </c>
      <c r="P2557" s="6">
        <f t="shared" si="275"/>
        <v>61.342857142857142</v>
      </c>
      <c r="Q2557" t="str">
        <f t="shared" si="276"/>
        <v>music</v>
      </c>
      <c r="R2557" t="str">
        <f t="shared" si="277"/>
        <v>classical music</v>
      </c>
      <c r="S2557" s="11">
        <f t="shared" si="278"/>
        <v>41026</v>
      </c>
      <c r="T2557" s="11">
        <f t="shared" si="279"/>
        <v>41057.44667824074</v>
      </c>
      <c r="U2557">
        <f t="shared" si="280"/>
        <v>2012</v>
      </c>
    </row>
    <row r="2558" spans="1:21"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74"/>
        <v>105.50335570469798</v>
      </c>
      <c r="P2558" s="6">
        <f t="shared" si="275"/>
        <v>23.117647058823529</v>
      </c>
      <c r="Q2558" t="str">
        <f t="shared" si="276"/>
        <v>music</v>
      </c>
      <c r="R2558" t="str">
        <f t="shared" si="277"/>
        <v>classical music</v>
      </c>
      <c r="S2558" s="11">
        <f t="shared" si="278"/>
        <v>41222</v>
      </c>
      <c r="T2558" s="11">
        <f t="shared" si="279"/>
        <v>41267.783067129625</v>
      </c>
      <c r="U2558">
        <f t="shared" si="280"/>
        <v>2012</v>
      </c>
    </row>
    <row r="2559" spans="1:21"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74"/>
        <v>118.44444444444444</v>
      </c>
      <c r="P2559" s="6">
        <f t="shared" si="275"/>
        <v>29.611111111111111</v>
      </c>
      <c r="Q2559" t="str">
        <f t="shared" si="276"/>
        <v>music</v>
      </c>
      <c r="R2559" t="str">
        <f t="shared" si="277"/>
        <v>classical music</v>
      </c>
      <c r="S2559" s="11">
        <f t="shared" si="278"/>
        <v>41744</v>
      </c>
      <c r="T2559" s="11">
        <f t="shared" si="279"/>
        <v>41774.536874999998</v>
      </c>
      <c r="U2559">
        <f t="shared" si="280"/>
        <v>2014</v>
      </c>
    </row>
    <row r="2560" spans="1:21"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74"/>
        <v>108.88</v>
      </c>
      <c r="P2560" s="6">
        <f t="shared" si="275"/>
        <v>75.611111111111114</v>
      </c>
      <c r="Q2560" t="str">
        <f t="shared" si="276"/>
        <v>music</v>
      </c>
      <c r="R2560" t="str">
        <f t="shared" si="277"/>
        <v>classical music</v>
      </c>
      <c r="S2560" s="11">
        <f t="shared" si="278"/>
        <v>42093</v>
      </c>
      <c r="T2560" s="11">
        <f t="shared" si="279"/>
        <v>42125.374305555553</v>
      </c>
      <c r="U2560">
        <f t="shared" si="280"/>
        <v>2015</v>
      </c>
    </row>
    <row r="2561" spans="1:21"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74"/>
        <v>111.25</v>
      </c>
      <c r="P2561" s="6">
        <f t="shared" si="275"/>
        <v>35.6</v>
      </c>
      <c r="Q2561" t="str">
        <f t="shared" si="276"/>
        <v>music</v>
      </c>
      <c r="R2561" t="str">
        <f t="shared" si="277"/>
        <v>classical music</v>
      </c>
      <c r="S2561" s="11">
        <f t="shared" si="278"/>
        <v>40829</v>
      </c>
      <c r="T2561" s="11">
        <f t="shared" si="279"/>
        <v>40862.609027777777</v>
      </c>
      <c r="U2561">
        <f t="shared" si="280"/>
        <v>2011</v>
      </c>
    </row>
    <row r="2562" spans="1:21"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74"/>
        <v>100.1</v>
      </c>
      <c r="P2562" s="6">
        <f t="shared" si="275"/>
        <v>143</v>
      </c>
      <c r="Q2562" t="str">
        <f t="shared" si="276"/>
        <v>music</v>
      </c>
      <c r="R2562" t="str">
        <f t="shared" si="277"/>
        <v>classical music</v>
      </c>
      <c r="S2562" s="11">
        <f t="shared" si="278"/>
        <v>42039</v>
      </c>
      <c r="T2562" s="11">
        <f t="shared" si="279"/>
        <v>42069.742754629631</v>
      </c>
      <c r="U2562">
        <f t="shared" si="280"/>
        <v>2015</v>
      </c>
    </row>
    <row r="2563" spans="1:21"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81">E2563/D2563*100</f>
        <v>0</v>
      </c>
      <c r="P2563" s="6">
        <f t="shared" ref="P2563:P2626" si="282">IF(E2563=0,0,E2563/L2563)</f>
        <v>0</v>
      </c>
      <c r="Q2563" t="str">
        <f t="shared" ref="Q2563:Q2626" si="283">LEFT(N2563,LEN(N2563)-(LEN(N2563)-SEARCH("/",N2563))-1)</f>
        <v>food</v>
      </c>
      <c r="R2563" t="str">
        <f t="shared" ref="R2563:R2626" si="284">RIGHT(N2563,(LEN(N2563)-SEARCH("/",N2563)))</f>
        <v>food trucks</v>
      </c>
      <c r="S2563" s="11">
        <f t="shared" ref="S2563:S2626" si="285">VALUE(TEXT(CONCATENATE(YEAR(((J2563/60)/60/24)+DATE(1970,1,1)+(-5/24)),"/",MONTH(((J2563/60)/60/24)+DATE(1970,1,1)+(-5/24)),"/",DAY(((J2563/60)/60/24)+DATE(1970,1,1)+(-5/24))),"YYYY/MM/DD"))</f>
        <v>42260</v>
      </c>
      <c r="T2563" s="11">
        <f t="shared" ref="T2563:T2626" si="286">((I2563/60)/60/24)+DATE(1970,1,1)+(-5/24)</f>
        <v>42290.320474537039</v>
      </c>
      <c r="U2563">
        <f t="shared" ref="U2563:U2626" si="287">YEAR(((J2563/60)/60/24)+DATE(1970,1,1)+(-5/24))</f>
        <v>2015</v>
      </c>
    </row>
    <row r="2564" spans="1:21"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81"/>
        <v>0.75</v>
      </c>
      <c r="P2564" s="6">
        <f t="shared" si="282"/>
        <v>25</v>
      </c>
      <c r="Q2564" t="str">
        <f t="shared" si="283"/>
        <v>food</v>
      </c>
      <c r="R2564" t="str">
        <f t="shared" si="284"/>
        <v>food trucks</v>
      </c>
      <c r="S2564" s="11">
        <f t="shared" si="285"/>
        <v>42594</v>
      </c>
      <c r="T2564" s="11">
        <f t="shared" si="286"/>
        <v>42654.316423611112</v>
      </c>
      <c r="U2564">
        <f t="shared" si="287"/>
        <v>2016</v>
      </c>
    </row>
    <row r="2565" spans="1:21"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81"/>
        <v>0</v>
      </c>
      <c r="P2565" s="6">
        <f t="shared" si="282"/>
        <v>0</v>
      </c>
      <c r="Q2565" t="str">
        <f t="shared" si="283"/>
        <v>food</v>
      </c>
      <c r="R2565" t="str">
        <f t="shared" si="284"/>
        <v>food trucks</v>
      </c>
      <c r="S2565" s="11">
        <f t="shared" si="285"/>
        <v>42154</v>
      </c>
      <c r="T2565" s="11">
        <f t="shared" si="286"/>
        <v>42214.931145833332</v>
      </c>
      <c r="U2565">
        <f t="shared" si="287"/>
        <v>2015</v>
      </c>
    </row>
    <row r="2566" spans="1:21"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81"/>
        <v>0</v>
      </c>
      <c r="P2566" s="6">
        <f t="shared" si="282"/>
        <v>0</v>
      </c>
      <c r="Q2566" t="str">
        <f t="shared" si="283"/>
        <v>food</v>
      </c>
      <c r="R2566" t="str">
        <f t="shared" si="284"/>
        <v>food trucks</v>
      </c>
      <c r="S2566" s="11">
        <f t="shared" si="285"/>
        <v>41821</v>
      </c>
      <c r="T2566" s="11">
        <f t="shared" si="286"/>
        <v>41851.83216435185</v>
      </c>
      <c r="U2566">
        <f t="shared" si="287"/>
        <v>2014</v>
      </c>
    </row>
    <row r="2567" spans="1:21"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81"/>
        <v>1</v>
      </c>
      <c r="P2567" s="6">
        <f t="shared" si="282"/>
        <v>100</v>
      </c>
      <c r="Q2567" t="str">
        <f t="shared" si="283"/>
        <v>food</v>
      </c>
      <c r="R2567" t="str">
        <f t="shared" si="284"/>
        <v>food trucks</v>
      </c>
      <c r="S2567" s="11">
        <f t="shared" si="285"/>
        <v>42440</v>
      </c>
      <c r="T2567" s="11">
        <f t="shared" si="286"/>
        <v>42499.659722222219</v>
      </c>
      <c r="U2567">
        <f t="shared" si="287"/>
        <v>2016</v>
      </c>
    </row>
    <row r="2568" spans="1:21"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81"/>
        <v>0</v>
      </c>
      <c r="P2568" s="6">
        <f t="shared" si="282"/>
        <v>0</v>
      </c>
      <c r="Q2568" t="str">
        <f t="shared" si="283"/>
        <v>food</v>
      </c>
      <c r="R2568" t="str">
        <f t="shared" si="284"/>
        <v>food trucks</v>
      </c>
      <c r="S2568" s="11">
        <f t="shared" si="285"/>
        <v>41842</v>
      </c>
      <c r="T2568" s="11">
        <f t="shared" si="286"/>
        <v>41872.772546296292</v>
      </c>
      <c r="U2568">
        <f t="shared" si="287"/>
        <v>2014</v>
      </c>
    </row>
    <row r="2569" spans="1:21"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81"/>
        <v>0.26666666666666666</v>
      </c>
      <c r="P2569" s="6">
        <f t="shared" si="282"/>
        <v>60</v>
      </c>
      <c r="Q2569" t="str">
        <f t="shared" si="283"/>
        <v>food</v>
      </c>
      <c r="R2569" t="str">
        <f t="shared" si="284"/>
        <v>food trucks</v>
      </c>
      <c r="S2569" s="11">
        <f t="shared" si="285"/>
        <v>42087</v>
      </c>
      <c r="T2569" s="11">
        <f t="shared" si="286"/>
        <v>42117.670578703699</v>
      </c>
      <c r="U2569">
        <f t="shared" si="287"/>
        <v>2015</v>
      </c>
    </row>
    <row r="2570" spans="1:21"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81"/>
        <v>0.5</v>
      </c>
      <c r="P2570" s="6">
        <f t="shared" si="282"/>
        <v>50</v>
      </c>
      <c r="Q2570" t="str">
        <f t="shared" si="283"/>
        <v>food</v>
      </c>
      <c r="R2570" t="str">
        <f t="shared" si="284"/>
        <v>food trucks</v>
      </c>
      <c r="S2570" s="11">
        <f t="shared" si="285"/>
        <v>42584</v>
      </c>
      <c r="T2570" s="11">
        <f t="shared" si="286"/>
        <v>42614.45826388889</v>
      </c>
      <c r="U2570">
        <f t="shared" si="287"/>
        <v>2016</v>
      </c>
    </row>
    <row r="2571" spans="1:21"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81"/>
        <v>2.2307692307692308</v>
      </c>
      <c r="P2571" s="6">
        <f t="shared" si="282"/>
        <v>72.5</v>
      </c>
      <c r="Q2571" t="str">
        <f t="shared" si="283"/>
        <v>food</v>
      </c>
      <c r="R2571" t="str">
        <f t="shared" si="284"/>
        <v>food trucks</v>
      </c>
      <c r="S2571" s="11">
        <f t="shared" si="285"/>
        <v>42233</v>
      </c>
      <c r="T2571" s="11">
        <f t="shared" si="286"/>
        <v>42263.897129629629</v>
      </c>
      <c r="U2571">
        <f t="shared" si="287"/>
        <v>2015</v>
      </c>
    </row>
    <row r="2572" spans="1:21"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81"/>
        <v>0.84285714285714297</v>
      </c>
      <c r="P2572" s="6">
        <f t="shared" si="282"/>
        <v>29.5</v>
      </c>
      <c r="Q2572" t="str">
        <f t="shared" si="283"/>
        <v>food</v>
      </c>
      <c r="R2572" t="str">
        <f t="shared" si="284"/>
        <v>food trucks</v>
      </c>
      <c r="S2572" s="11">
        <f t="shared" si="285"/>
        <v>42744</v>
      </c>
      <c r="T2572" s="11">
        <f t="shared" si="286"/>
        <v>42774.694849537038</v>
      </c>
      <c r="U2572">
        <f t="shared" si="287"/>
        <v>2017</v>
      </c>
    </row>
    <row r="2573" spans="1:21"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81"/>
        <v>0.25</v>
      </c>
      <c r="P2573" s="6">
        <f t="shared" si="282"/>
        <v>62.5</v>
      </c>
      <c r="Q2573" t="str">
        <f t="shared" si="283"/>
        <v>food</v>
      </c>
      <c r="R2573" t="str">
        <f t="shared" si="284"/>
        <v>food trucks</v>
      </c>
      <c r="S2573" s="11">
        <f t="shared" si="285"/>
        <v>42449</v>
      </c>
      <c r="T2573" s="11">
        <f t="shared" si="286"/>
        <v>42509.133344907408</v>
      </c>
      <c r="U2573">
        <f t="shared" si="287"/>
        <v>2016</v>
      </c>
    </row>
    <row r="2574" spans="1:21"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81"/>
        <v>0</v>
      </c>
      <c r="P2574" s="6">
        <f t="shared" si="282"/>
        <v>0</v>
      </c>
      <c r="Q2574" t="str">
        <f t="shared" si="283"/>
        <v>food</v>
      </c>
      <c r="R2574" t="str">
        <f t="shared" si="284"/>
        <v>food trucks</v>
      </c>
      <c r="S2574" s="11">
        <f t="shared" si="285"/>
        <v>42076</v>
      </c>
      <c r="T2574" s="11">
        <f t="shared" si="286"/>
        <v>42106.911076388882</v>
      </c>
      <c r="U2574">
        <f t="shared" si="287"/>
        <v>2015</v>
      </c>
    </row>
    <row r="2575" spans="1:21"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81"/>
        <v>0</v>
      </c>
      <c r="P2575" s="6">
        <f t="shared" si="282"/>
        <v>0</v>
      </c>
      <c r="Q2575" t="str">
        <f t="shared" si="283"/>
        <v>food</v>
      </c>
      <c r="R2575" t="str">
        <f t="shared" si="284"/>
        <v>food trucks</v>
      </c>
      <c r="S2575" s="11">
        <f t="shared" si="285"/>
        <v>41829</v>
      </c>
      <c r="T2575" s="11">
        <f t="shared" si="286"/>
        <v>41874.383668981478</v>
      </c>
      <c r="U2575">
        <f t="shared" si="287"/>
        <v>2014</v>
      </c>
    </row>
    <row r="2576" spans="1:21"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81"/>
        <v>0</v>
      </c>
      <c r="P2576" s="6">
        <f t="shared" si="282"/>
        <v>0</v>
      </c>
      <c r="Q2576" t="str">
        <f t="shared" si="283"/>
        <v>food</v>
      </c>
      <c r="R2576" t="str">
        <f t="shared" si="284"/>
        <v>food trucks</v>
      </c>
      <c r="S2576" s="11">
        <f t="shared" si="285"/>
        <v>42487</v>
      </c>
      <c r="T2576" s="11">
        <f t="shared" si="286"/>
        <v>42508.617418981477</v>
      </c>
      <c r="U2576">
        <f t="shared" si="287"/>
        <v>2016</v>
      </c>
    </row>
    <row r="2577" spans="1:21"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81"/>
        <v>0</v>
      </c>
      <c r="P2577" s="6">
        <f t="shared" si="282"/>
        <v>0</v>
      </c>
      <c r="Q2577" t="str">
        <f t="shared" si="283"/>
        <v>food</v>
      </c>
      <c r="R2577" t="str">
        <f t="shared" si="284"/>
        <v>food trucks</v>
      </c>
      <c r="S2577" s="11">
        <f t="shared" si="285"/>
        <v>41985</v>
      </c>
      <c r="T2577" s="11">
        <f t="shared" si="286"/>
        <v>42015.90039351851</v>
      </c>
      <c r="U2577">
        <f t="shared" si="287"/>
        <v>2014</v>
      </c>
    </row>
    <row r="2578" spans="1:21"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81"/>
        <v>0</v>
      </c>
      <c r="P2578" s="6">
        <f t="shared" si="282"/>
        <v>0</v>
      </c>
      <c r="Q2578" t="str">
        <f t="shared" si="283"/>
        <v>food</v>
      </c>
      <c r="R2578" t="str">
        <f t="shared" si="284"/>
        <v>food trucks</v>
      </c>
      <c r="S2578" s="11">
        <f t="shared" si="285"/>
        <v>42059</v>
      </c>
      <c r="T2578" s="11">
        <f t="shared" si="286"/>
        <v>42104.759803240733</v>
      </c>
      <c r="U2578">
        <f t="shared" si="287"/>
        <v>2015</v>
      </c>
    </row>
    <row r="2579" spans="1:21"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81"/>
        <v>0</v>
      </c>
      <c r="P2579" s="6">
        <f t="shared" si="282"/>
        <v>0</v>
      </c>
      <c r="Q2579" t="str">
        <f t="shared" si="283"/>
        <v>food</v>
      </c>
      <c r="R2579" t="str">
        <f t="shared" si="284"/>
        <v>food trucks</v>
      </c>
      <c r="S2579" s="11">
        <f t="shared" si="285"/>
        <v>41830</v>
      </c>
      <c r="T2579" s="11">
        <f t="shared" si="286"/>
        <v>41855.612233796295</v>
      </c>
      <c r="U2579">
        <f t="shared" si="287"/>
        <v>2014</v>
      </c>
    </row>
    <row r="2580" spans="1:21"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81"/>
        <v>0</v>
      </c>
      <c r="P2580" s="6">
        <f t="shared" si="282"/>
        <v>0</v>
      </c>
      <c r="Q2580" t="str">
        <f t="shared" si="283"/>
        <v>food</v>
      </c>
      <c r="R2580" t="str">
        <f t="shared" si="284"/>
        <v>food trucks</v>
      </c>
      <c r="S2580" s="11">
        <f t="shared" si="285"/>
        <v>42237</v>
      </c>
      <c r="T2580" s="11">
        <f t="shared" si="286"/>
        <v>42286.499999999993</v>
      </c>
      <c r="U2580">
        <f t="shared" si="287"/>
        <v>2015</v>
      </c>
    </row>
    <row r="2581" spans="1:21"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81"/>
        <v>0.13849999999999998</v>
      </c>
      <c r="P2581" s="6">
        <f t="shared" si="282"/>
        <v>23.083333333333332</v>
      </c>
      <c r="Q2581" t="str">
        <f t="shared" si="283"/>
        <v>food</v>
      </c>
      <c r="R2581" t="str">
        <f t="shared" si="284"/>
        <v>food trucks</v>
      </c>
      <c r="S2581" s="11">
        <f t="shared" si="285"/>
        <v>41837</v>
      </c>
      <c r="T2581" s="11">
        <f t="shared" si="286"/>
        <v>41897.621562499997</v>
      </c>
      <c r="U2581">
        <f t="shared" si="287"/>
        <v>2014</v>
      </c>
    </row>
    <row r="2582" spans="1:21"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81"/>
        <v>0.6</v>
      </c>
      <c r="P2582" s="6">
        <f t="shared" si="282"/>
        <v>25.5</v>
      </c>
      <c r="Q2582" t="str">
        <f t="shared" si="283"/>
        <v>food</v>
      </c>
      <c r="R2582" t="str">
        <f t="shared" si="284"/>
        <v>food trucks</v>
      </c>
      <c r="S2582" s="11">
        <f t="shared" si="285"/>
        <v>42110</v>
      </c>
      <c r="T2582" s="11">
        <f t="shared" si="286"/>
        <v>42139.916666666664</v>
      </c>
      <c r="U2582">
        <f t="shared" si="287"/>
        <v>2015</v>
      </c>
    </row>
    <row r="2583" spans="1:21"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81"/>
        <v>10.6</v>
      </c>
      <c r="P2583" s="6">
        <f t="shared" si="282"/>
        <v>48.18181818181818</v>
      </c>
      <c r="Q2583" t="str">
        <f t="shared" si="283"/>
        <v>food</v>
      </c>
      <c r="R2583" t="str">
        <f t="shared" si="284"/>
        <v>food trucks</v>
      </c>
      <c r="S2583" s="11">
        <f t="shared" si="285"/>
        <v>42294</v>
      </c>
      <c r="T2583" s="11">
        <f t="shared" si="286"/>
        <v>42324.461782407401</v>
      </c>
      <c r="U2583">
        <f t="shared" si="287"/>
        <v>2015</v>
      </c>
    </row>
    <row r="2584" spans="1:21"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81"/>
        <v>1.1111111111111111E-3</v>
      </c>
      <c r="P2584" s="6">
        <f t="shared" si="282"/>
        <v>1</v>
      </c>
      <c r="Q2584" t="str">
        <f t="shared" si="283"/>
        <v>food</v>
      </c>
      <c r="R2584" t="str">
        <f t="shared" si="284"/>
        <v>food trucks</v>
      </c>
      <c r="S2584" s="11">
        <f t="shared" si="285"/>
        <v>42642</v>
      </c>
      <c r="T2584" s="11">
        <f t="shared" si="286"/>
        <v>42672.780486111107</v>
      </c>
      <c r="U2584">
        <f t="shared" si="287"/>
        <v>2016</v>
      </c>
    </row>
    <row r="2585" spans="1:21"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81"/>
        <v>0.5</v>
      </c>
      <c r="P2585" s="6">
        <f t="shared" si="282"/>
        <v>1</v>
      </c>
      <c r="Q2585" t="str">
        <f t="shared" si="283"/>
        <v>food</v>
      </c>
      <c r="R2585" t="str">
        <f t="shared" si="284"/>
        <v>food trucks</v>
      </c>
      <c r="S2585" s="11">
        <f t="shared" si="285"/>
        <v>42019</v>
      </c>
      <c r="T2585" s="11">
        <f t="shared" si="286"/>
        <v>42079.519444444442</v>
      </c>
      <c r="U2585">
        <f t="shared" si="287"/>
        <v>2015</v>
      </c>
    </row>
    <row r="2586" spans="1:21"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81"/>
        <v>0</v>
      </c>
      <c r="P2586" s="6">
        <f t="shared" si="282"/>
        <v>0</v>
      </c>
      <c r="Q2586" t="str">
        <f t="shared" si="283"/>
        <v>food</v>
      </c>
      <c r="R2586" t="str">
        <f t="shared" si="284"/>
        <v>food trucks</v>
      </c>
      <c r="S2586" s="11">
        <f t="shared" si="285"/>
        <v>42139</v>
      </c>
      <c r="T2586" s="11">
        <f t="shared" si="286"/>
        <v>42169.964918981481</v>
      </c>
      <c r="U2586">
        <f t="shared" si="287"/>
        <v>2015</v>
      </c>
    </row>
    <row r="2587" spans="1:21"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81"/>
        <v>0.16666666666666669</v>
      </c>
      <c r="P2587" s="6">
        <f t="shared" si="282"/>
        <v>50</v>
      </c>
      <c r="Q2587" t="str">
        <f t="shared" si="283"/>
        <v>food</v>
      </c>
      <c r="R2587" t="str">
        <f t="shared" si="284"/>
        <v>food trucks</v>
      </c>
      <c r="S2587" s="11">
        <f t="shared" si="285"/>
        <v>41795</v>
      </c>
      <c r="T2587" s="11">
        <f t="shared" si="286"/>
        <v>41825.754999999997</v>
      </c>
      <c r="U2587">
        <f t="shared" si="287"/>
        <v>2014</v>
      </c>
    </row>
    <row r="2588" spans="1:21"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81"/>
        <v>0.16666666666666669</v>
      </c>
      <c r="P2588" s="6">
        <f t="shared" si="282"/>
        <v>5</v>
      </c>
      <c r="Q2588" t="str">
        <f t="shared" si="283"/>
        <v>food</v>
      </c>
      <c r="R2588" t="str">
        <f t="shared" si="284"/>
        <v>food trucks</v>
      </c>
      <c r="S2588" s="11">
        <f t="shared" si="285"/>
        <v>42333</v>
      </c>
      <c r="T2588" s="11">
        <f t="shared" si="286"/>
        <v>42363.121944444443</v>
      </c>
      <c r="U2588">
        <f t="shared" si="287"/>
        <v>2015</v>
      </c>
    </row>
    <row r="2589" spans="1:21"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81"/>
        <v>2.4340000000000002</v>
      </c>
      <c r="P2589" s="6">
        <f t="shared" si="282"/>
        <v>202.83333333333334</v>
      </c>
      <c r="Q2589" t="str">
        <f t="shared" si="283"/>
        <v>food</v>
      </c>
      <c r="R2589" t="str">
        <f t="shared" si="284"/>
        <v>food trucks</v>
      </c>
      <c r="S2589" s="11">
        <f t="shared" si="285"/>
        <v>42338</v>
      </c>
      <c r="T2589" s="11">
        <f t="shared" si="286"/>
        <v>42368.467048611106</v>
      </c>
      <c r="U2589">
        <f t="shared" si="287"/>
        <v>2015</v>
      </c>
    </row>
    <row r="2590" spans="1:21"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81"/>
        <v>3.8833333333333329</v>
      </c>
      <c r="P2590" s="6">
        <f t="shared" si="282"/>
        <v>29.125</v>
      </c>
      <c r="Q2590" t="str">
        <f t="shared" si="283"/>
        <v>food</v>
      </c>
      <c r="R2590" t="str">
        <f t="shared" si="284"/>
        <v>food trucks</v>
      </c>
      <c r="S2590" s="11">
        <f t="shared" si="285"/>
        <v>42042</v>
      </c>
      <c r="T2590" s="11">
        <f t="shared" si="286"/>
        <v>42094.343055555553</v>
      </c>
      <c r="U2590">
        <f t="shared" si="287"/>
        <v>2015</v>
      </c>
    </row>
    <row r="2591" spans="1:21"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81"/>
        <v>0.01</v>
      </c>
      <c r="P2591" s="6">
        <f t="shared" si="282"/>
        <v>5</v>
      </c>
      <c r="Q2591" t="str">
        <f t="shared" si="283"/>
        <v>food</v>
      </c>
      <c r="R2591" t="str">
        <f t="shared" si="284"/>
        <v>food trucks</v>
      </c>
      <c r="S2591" s="11">
        <f t="shared" si="285"/>
        <v>42422</v>
      </c>
      <c r="T2591" s="11">
        <f t="shared" si="286"/>
        <v>42452.286192129628</v>
      </c>
      <c r="U2591">
        <f t="shared" si="287"/>
        <v>2016</v>
      </c>
    </row>
    <row r="2592" spans="1:21"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81"/>
        <v>0</v>
      </c>
      <c r="P2592" s="6">
        <f t="shared" si="282"/>
        <v>0</v>
      </c>
      <c r="Q2592" t="str">
        <f t="shared" si="283"/>
        <v>food</v>
      </c>
      <c r="R2592" t="str">
        <f t="shared" si="284"/>
        <v>food trucks</v>
      </c>
      <c r="S2592" s="11">
        <f t="shared" si="285"/>
        <v>42388</v>
      </c>
      <c r="T2592" s="11">
        <f t="shared" si="286"/>
        <v>42395.380752314813</v>
      </c>
      <c r="U2592">
        <f t="shared" si="287"/>
        <v>2016</v>
      </c>
    </row>
    <row r="2593" spans="1:21"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81"/>
        <v>1.7333333333333332</v>
      </c>
      <c r="P2593" s="6">
        <f t="shared" si="282"/>
        <v>13</v>
      </c>
      <c r="Q2593" t="str">
        <f t="shared" si="283"/>
        <v>food</v>
      </c>
      <c r="R2593" t="str">
        <f t="shared" si="284"/>
        <v>food trucks</v>
      </c>
      <c r="S2593" s="11">
        <f t="shared" si="285"/>
        <v>42382</v>
      </c>
      <c r="T2593" s="11">
        <f t="shared" si="286"/>
        <v>42442.656527777777</v>
      </c>
      <c r="U2593">
        <f t="shared" si="287"/>
        <v>2016</v>
      </c>
    </row>
    <row r="2594" spans="1:21"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81"/>
        <v>0.16666666666666669</v>
      </c>
      <c r="P2594" s="6">
        <f t="shared" si="282"/>
        <v>50</v>
      </c>
      <c r="Q2594" t="str">
        <f t="shared" si="283"/>
        <v>food</v>
      </c>
      <c r="R2594" t="str">
        <f t="shared" si="284"/>
        <v>food trucks</v>
      </c>
      <c r="S2594" s="11">
        <f t="shared" si="285"/>
        <v>41887</v>
      </c>
      <c r="T2594" s="11">
        <f t="shared" si="286"/>
        <v>41917.592835648145</v>
      </c>
      <c r="U2594">
        <f t="shared" si="287"/>
        <v>2014</v>
      </c>
    </row>
    <row r="2595" spans="1:21"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81"/>
        <v>0</v>
      </c>
      <c r="P2595" s="6">
        <f t="shared" si="282"/>
        <v>0</v>
      </c>
      <c r="Q2595" t="str">
        <f t="shared" si="283"/>
        <v>food</v>
      </c>
      <c r="R2595" t="str">
        <f t="shared" si="284"/>
        <v>food trucks</v>
      </c>
      <c r="S2595" s="11">
        <f t="shared" si="285"/>
        <v>42089</v>
      </c>
      <c r="T2595" s="11">
        <f t="shared" si="286"/>
        <v>42119.636875000004</v>
      </c>
      <c r="U2595">
        <f t="shared" si="287"/>
        <v>2015</v>
      </c>
    </row>
    <row r="2596" spans="1:21"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81"/>
        <v>1.25E-3</v>
      </c>
      <c r="P2596" s="6">
        <f t="shared" si="282"/>
        <v>1</v>
      </c>
      <c r="Q2596" t="str">
        <f t="shared" si="283"/>
        <v>food</v>
      </c>
      <c r="R2596" t="str">
        <f t="shared" si="284"/>
        <v>food trucks</v>
      </c>
      <c r="S2596" s="11">
        <f t="shared" si="285"/>
        <v>41828</v>
      </c>
      <c r="T2596" s="11">
        <f t="shared" si="286"/>
        <v>41858.759583333333</v>
      </c>
      <c r="U2596">
        <f t="shared" si="287"/>
        <v>2014</v>
      </c>
    </row>
    <row r="2597" spans="1:21"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81"/>
        <v>12.166666666666668</v>
      </c>
      <c r="P2597" s="6">
        <f t="shared" si="282"/>
        <v>96.05263157894737</v>
      </c>
      <c r="Q2597" t="str">
        <f t="shared" si="283"/>
        <v>food</v>
      </c>
      <c r="R2597" t="str">
        <f t="shared" si="284"/>
        <v>food trucks</v>
      </c>
      <c r="S2597" s="11">
        <f t="shared" si="285"/>
        <v>42760</v>
      </c>
      <c r="T2597" s="11">
        <f t="shared" si="286"/>
        <v>42790.035879629628</v>
      </c>
      <c r="U2597">
        <f t="shared" si="287"/>
        <v>2017</v>
      </c>
    </row>
    <row r="2598" spans="1:21"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81"/>
        <v>23.588571428571427</v>
      </c>
      <c r="P2598" s="6">
        <f t="shared" si="282"/>
        <v>305.77777777777777</v>
      </c>
      <c r="Q2598" t="str">
        <f t="shared" si="283"/>
        <v>food</v>
      </c>
      <c r="R2598" t="str">
        <f t="shared" si="284"/>
        <v>food trucks</v>
      </c>
      <c r="S2598" s="11">
        <f t="shared" si="285"/>
        <v>41828</v>
      </c>
      <c r="T2598" s="11">
        <f t="shared" si="286"/>
        <v>41858.45612268518</v>
      </c>
      <c r="U2598">
        <f t="shared" si="287"/>
        <v>2014</v>
      </c>
    </row>
    <row r="2599" spans="1:21"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81"/>
        <v>5.6666666666666661</v>
      </c>
      <c r="P2599" s="6">
        <f t="shared" si="282"/>
        <v>12.142857142857142</v>
      </c>
      <c r="Q2599" t="str">
        <f t="shared" si="283"/>
        <v>food</v>
      </c>
      <c r="R2599" t="str">
        <f t="shared" si="284"/>
        <v>food trucks</v>
      </c>
      <c r="S2599" s="11">
        <f t="shared" si="285"/>
        <v>42510</v>
      </c>
      <c r="T2599" s="11">
        <f t="shared" si="286"/>
        <v>42540.133298611108</v>
      </c>
      <c r="U2599">
        <f t="shared" si="287"/>
        <v>2016</v>
      </c>
    </row>
    <row r="2600" spans="1:21"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81"/>
        <v>39</v>
      </c>
      <c r="P2600" s="6">
        <f t="shared" si="282"/>
        <v>83.571428571428569</v>
      </c>
      <c r="Q2600" t="str">
        <f t="shared" si="283"/>
        <v>food</v>
      </c>
      <c r="R2600" t="str">
        <f t="shared" si="284"/>
        <v>food trucks</v>
      </c>
      <c r="S2600" s="11">
        <f t="shared" si="285"/>
        <v>42240</v>
      </c>
      <c r="T2600" s="11">
        <f t="shared" si="286"/>
        <v>42270.631956018515</v>
      </c>
      <c r="U2600">
        <f t="shared" si="287"/>
        <v>2015</v>
      </c>
    </row>
    <row r="2601" spans="1:21"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81"/>
        <v>0.99546510341776351</v>
      </c>
      <c r="P2601" s="6">
        <f t="shared" si="282"/>
        <v>18</v>
      </c>
      <c r="Q2601" t="str">
        <f t="shared" si="283"/>
        <v>food</v>
      </c>
      <c r="R2601" t="str">
        <f t="shared" si="284"/>
        <v>food trucks</v>
      </c>
      <c r="S2601" s="11">
        <f t="shared" si="285"/>
        <v>41809</v>
      </c>
      <c r="T2601" s="11">
        <f t="shared" si="286"/>
        <v>41854.545682870368</v>
      </c>
      <c r="U2601">
        <f t="shared" si="287"/>
        <v>2014</v>
      </c>
    </row>
    <row r="2602" spans="1:21"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81"/>
        <v>6.9320000000000004</v>
      </c>
      <c r="P2602" s="6">
        <f t="shared" si="282"/>
        <v>115.53333333333333</v>
      </c>
      <c r="Q2602" t="str">
        <f t="shared" si="283"/>
        <v>food</v>
      </c>
      <c r="R2602" t="str">
        <f t="shared" si="284"/>
        <v>food trucks</v>
      </c>
      <c r="S2602" s="11">
        <f t="shared" si="285"/>
        <v>42394</v>
      </c>
      <c r="T2602" s="11">
        <f t="shared" si="286"/>
        <v>42454.650462962956</v>
      </c>
      <c r="U2602">
        <f t="shared" si="287"/>
        <v>2016</v>
      </c>
    </row>
    <row r="2603" spans="1:21"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81"/>
        <v>661.4</v>
      </c>
      <c r="P2603" s="6">
        <f t="shared" si="282"/>
        <v>21.900662251655628</v>
      </c>
      <c r="Q2603" t="str">
        <f t="shared" si="283"/>
        <v>technology</v>
      </c>
      <c r="R2603" t="str">
        <f t="shared" si="284"/>
        <v>space exploration</v>
      </c>
      <c r="S2603" s="11">
        <f t="shared" si="285"/>
        <v>41150</v>
      </c>
      <c r="T2603" s="11">
        <f t="shared" si="286"/>
        <v>41164.957638888889</v>
      </c>
      <c r="U2603">
        <f t="shared" si="287"/>
        <v>2012</v>
      </c>
    </row>
    <row r="2604" spans="1:21"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81"/>
        <v>326.0916666666667</v>
      </c>
      <c r="P2604" s="6">
        <f t="shared" si="282"/>
        <v>80.022494887525568</v>
      </c>
      <c r="Q2604" t="str">
        <f t="shared" si="283"/>
        <v>technology</v>
      </c>
      <c r="R2604" t="str">
        <f t="shared" si="284"/>
        <v>space exploration</v>
      </c>
      <c r="S2604" s="11">
        <f t="shared" si="285"/>
        <v>41915</v>
      </c>
      <c r="T2604" s="11">
        <f t="shared" si="286"/>
        <v>41955.680555555555</v>
      </c>
      <c r="U2604">
        <f t="shared" si="287"/>
        <v>2014</v>
      </c>
    </row>
    <row r="2605" spans="1:21"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81"/>
        <v>101.48571428571429</v>
      </c>
      <c r="P2605" s="6">
        <f t="shared" si="282"/>
        <v>35.520000000000003</v>
      </c>
      <c r="Q2605" t="str">
        <f t="shared" si="283"/>
        <v>technology</v>
      </c>
      <c r="R2605" t="str">
        <f t="shared" si="284"/>
        <v>space exploration</v>
      </c>
      <c r="S2605" s="11">
        <f t="shared" si="285"/>
        <v>41617</v>
      </c>
      <c r="T2605" s="11">
        <f t="shared" si="286"/>
        <v>41631.704328703701</v>
      </c>
      <c r="U2605">
        <f t="shared" si="287"/>
        <v>2013</v>
      </c>
    </row>
    <row r="2606" spans="1:21"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81"/>
        <v>104.21799999999999</v>
      </c>
      <c r="P2606" s="6">
        <f t="shared" si="282"/>
        <v>64.933333333333323</v>
      </c>
      <c r="Q2606" t="str">
        <f t="shared" si="283"/>
        <v>technology</v>
      </c>
      <c r="R2606" t="str">
        <f t="shared" si="284"/>
        <v>space exploration</v>
      </c>
      <c r="S2606" s="11">
        <f t="shared" si="285"/>
        <v>40997</v>
      </c>
      <c r="T2606" s="11">
        <f t="shared" si="286"/>
        <v>41027.842858796292</v>
      </c>
      <c r="U2606">
        <f t="shared" si="287"/>
        <v>2012</v>
      </c>
    </row>
    <row r="2607" spans="1:21"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81"/>
        <v>107.42157000000002</v>
      </c>
      <c r="P2607" s="6">
        <f t="shared" si="282"/>
        <v>60.965703745743475</v>
      </c>
      <c r="Q2607" t="str">
        <f t="shared" si="283"/>
        <v>technology</v>
      </c>
      <c r="R2607" t="str">
        <f t="shared" si="284"/>
        <v>space exploration</v>
      </c>
      <c r="S2607" s="11">
        <f t="shared" si="285"/>
        <v>42508</v>
      </c>
      <c r="T2607" s="11">
        <f t="shared" si="286"/>
        <v>42538.33321759259</v>
      </c>
      <c r="U2607">
        <f t="shared" si="287"/>
        <v>2016</v>
      </c>
    </row>
    <row r="2608" spans="1:21"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81"/>
        <v>110.05454545454545</v>
      </c>
      <c r="P2608" s="6">
        <f t="shared" si="282"/>
        <v>31.444155844155844</v>
      </c>
      <c r="Q2608" t="str">
        <f t="shared" si="283"/>
        <v>technology</v>
      </c>
      <c r="R2608" t="str">
        <f t="shared" si="284"/>
        <v>space exploration</v>
      </c>
      <c r="S2608" s="11">
        <f t="shared" si="285"/>
        <v>41726</v>
      </c>
      <c r="T2608" s="11">
        <f t="shared" si="286"/>
        <v>41758.504421296297</v>
      </c>
      <c r="U2608">
        <f t="shared" si="287"/>
        <v>2014</v>
      </c>
    </row>
    <row r="2609" spans="1:21"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81"/>
        <v>407.7</v>
      </c>
      <c r="P2609" s="6">
        <f t="shared" si="282"/>
        <v>81.949748743718587</v>
      </c>
      <c r="Q2609" t="str">
        <f t="shared" si="283"/>
        <v>technology</v>
      </c>
      <c r="R2609" t="str">
        <f t="shared" si="284"/>
        <v>space exploration</v>
      </c>
      <c r="S2609" s="11">
        <f t="shared" si="285"/>
        <v>42184</v>
      </c>
      <c r="T2609" s="11">
        <f t="shared" si="286"/>
        <v>42227.874999999993</v>
      </c>
      <c r="U2609">
        <f t="shared" si="287"/>
        <v>2015</v>
      </c>
    </row>
    <row r="2610" spans="1:21"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81"/>
        <v>223.92500000000001</v>
      </c>
      <c r="P2610" s="6">
        <f t="shared" si="282"/>
        <v>58.92763157894737</v>
      </c>
      <c r="Q2610" t="str">
        <f t="shared" si="283"/>
        <v>technology</v>
      </c>
      <c r="R2610" t="str">
        <f t="shared" si="284"/>
        <v>space exploration</v>
      </c>
      <c r="S2610" s="11">
        <f t="shared" si="285"/>
        <v>42767</v>
      </c>
      <c r="T2610" s="11">
        <f t="shared" si="286"/>
        <v>42808.791666666664</v>
      </c>
      <c r="U2610">
        <f t="shared" si="287"/>
        <v>2017</v>
      </c>
    </row>
    <row r="2611" spans="1:21"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81"/>
        <v>303.80111428571428</v>
      </c>
      <c r="P2611" s="6">
        <f t="shared" si="282"/>
        <v>157.29347633136095</v>
      </c>
      <c r="Q2611" t="str">
        <f t="shared" si="283"/>
        <v>technology</v>
      </c>
      <c r="R2611" t="str">
        <f t="shared" si="284"/>
        <v>space exploration</v>
      </c>
      <c r="S2611" s="11">
        <f t="shared" si="285"/>
        <v>41075</v>
      </c>
      <c r="T2611" s="11">
        <f t="shared" si="286"/>
        <v>41105.02952546296</v>
      </c>
      <c r="U2611">
        <f t="shared" si="287"/>
        <v>2012</v>
      </c>
    </row>
    <row r="2612" spans="1:21"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81"/>
        <v>141.3251043268175</v>
      </c>
      <c r="P2612" s="6">
        <f t="shared" si="282"/>
        <v>55.758509532062391</v>
      </c>
      <c r="Q2612" t="str">
        <f t="shared" si="283"/>
        <v>technology</v>
      </c>
      <c r="R2612" t="str">
        <f t="shared" si="284"/>
        <v>space exploration</v>
      </c>
      <c r="S2612" s="11">
        <f t="shared" si="285"/>
        <v>42564</v>
      </c>
      <c r="T2612" s="11">
        <f t="shared" si="286"/>
        <v>42604.082638888889</v>
      </c>
      <c r="U2612">
        <f t="shared" si="287"/>
        <v>2016</v>
      </c>
    </row>
    <row r="2613" spans="1:21"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81"/>
        <v>2790.6363636363635</v>
      </c>
      <c r="P2613" s="6">
        <f t="shared" si="282"/>
        <v>83.802893802893806</v>
      </c>
      <c r="Q2613" t="str">
        <f t="shared" si="283"/>
        <v>technology</v>
      </c>
      <c r="R2613" t="str">
        <f t="shared" si="284"/>
        <v>space exploration</v>
      </c>
      <c r="S2613" s="11">
        <f t="shared" si="285"/>
        <v>42704</v>
      </c>
      <c r="T2613" s="11">
        <f t="shared" si="286"/>
        <v>42737.749305555553</v>
      </c>
      <c r="U2613">
        <f t="shared" si="287"/>
        <v>2016</v>
      </c>
    </row>
    <row r="2614" spans="1:21"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81"/>
        <v>171.76130000000001</v>
      </c>
      <c r="P2614" s="6">
        <f t="shared" si="282"/>
        <v>58.422210884353746</v>
      </c>
      <c r="Q2614" t="str">
        <f t="shared" si="283"/>
        <v>technology</v>
      </c>
      <c r="R2614" t="str">
        <f t="shared" si="284"/>
        <v>space exploration</v>
      </c>
      <c r="S2614" s="11">
        <f t="shared" si="285"/>
        <v>41981</v>
      </c>
      <c r="T2614" s="11">
        <f t="shared" si="286"/>
        <v>42012.934837962959</v>
      </c>
      <c r="U2614">
        <f t="shared" si="287"/>
        <v>2014</v>
      </c>
    </row>
    <row r="2615" spans="1:21"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81"/>
        <v>101.01333333333334</v>
      </c>
      <c r="P2615" s="6">
        <f t="shared" si="282"/>
        <v>270.57142857142856</v>
      </c>
      <c r="Q2615" t="str">
        <f t="shared" si="283"/>
        <v>technology</v>
      </c>
      <c r="R2615" t="str">
        <f t="shared" si="284"/>
        <v>space exploration</v>
      </c>
      <c r="S2615" s="11">
        <f t="shared" si="285"/>
        <v>41143</v>
      </c>
      <c r="T2615" s="11">
        <f t="shared" si="286"/>
        <v>41173.609884259255</v>
      </c>
      <c r="U2615">
        <f t="shared" si="287"/>
        <v>2012</v>
      </c>
    </row>
    <row r="2616" spans="1:21"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81"/>
        <v>102</v>
      </c>
      <c r="P2616" s="6">
        <f t="shared" si="282"/>
        <v>107.1</v>
      </c>
      <c r="Q2616" t="str">
        <f t="shared" si="283"/>
        <v>technology</v>
      </c>
      <c r="R2616" t="str">
        <f t="shared" si="284"/>
        <v>space exploration</v>
      </c>
      <c r="S2616" s="11">
        <f t="shared" si="285"/>
        <v>41730</v>
      </c>
      <c r="T2616" s="11">
        <f t="shared" si="286"/>
        <v>41759</v>
      </c>
      <c r="U2616">
        <f t="shared" si="287"/>
        <v>2014</v>
      </c>
    </row>
    <row r="2617" spans="1:21"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81"/>
        <v>169.76511744127936</v>
      </c>
      <c r="P2617" s="6">
        <f t="shared" si="282"/>
        <v>47.180555555555557</v>
      </c>
      <c r="Q2617" t="str">
        <f t="shared" si="283"/>
        <v>technology</v>
      </c>
      <c r="R2617" t="str">
        <f t="shared" si="284"/>
        <v>space exploration</v>
      </c>
      <c r="S2617" s="11">
        <f t="shared" si="285"/>
        <v>42453</v>
      </c>
      <c r="T2617" s="11">
        <f t="shared" si="286"/>
        <v>42490.291666666664</v>
      </c>
      <c r="U2617">
        <f t="shared" si="287"/>
        <v>2016</v>
      </c>
    </row>
    <row r="2618" spans="1:21"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81"/>
        <v>114.53400000000001</v>
      </c>
      <c r="P2618" s="6">
        <f t="shared" si="282"/>
        <v>120.30882352941177</v>
      </c>
      <c r="Q2618" t="str">
        <f t="shared" si="283"/>
        <v>technology</v>
      </c>
      <c r="R2618" t="str">
        <f t="shared" si="284"/>
        <v>space exploration</v>
      </c>
      <c r="S2618" s="11">
        <f t="shared" si="285"/>
        <v>42211</v>
      </c>
      <c r="T2618" s="11">
        <f t="shared" si="286"/>
        <v>42241.786215277774</v>
      </c>
      <c r="U2618">
        <f t="shared" si="287"/>
        <v>2015</v>
      </c>
    </row>
    <row r="2619" spans="1:21"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81"/>
        <v>877.6</v>
      </c>
      <c r="P2619" s="6">
        <f t="shared" si="282"/>
        <v>27.59748427672956</v>
      </c>
      <c r="Q2619" t="str">
        <f t="shared" si="283"/>
        <v>technology</v>
      </c>
      <c r="R2619" t="str">
        <f t="shared" si="284"/>
        <v>space exploration</v>
      </c>
      <c r="S2619" s="11">
        <f t="shared" si="285"/>
        <v>41902</v>
      </c>
      <c r="T2619" s="11">
        <f t="shared" si="286"/>
        <v>41932.666099537033</v>
      </c>
      <c r="U2619">
        <f t="shared" si="287"/>
        <v>2014</v>
      </c>
    </row>
    <row r="2620" spans="1:21"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81"/>
        <v>105.38666666666667</v>
      </c>
      <c r="P2620" s="6">
        <f t="shared" si="282"/>
        <v>205.2987012987013</v>
      </c>
      <c r="Q2620" t="str">
        <f t="shared" si="283"/>
        <v>technology</v>
      </c>
      <c r="R2620" t="str">
        <f t="shared" si="284"/>
        <v>space exploration</v>
      </c>
      <c r="S2620" s="11">
        <f t="shared" si="285"/>
        <v>42279</v>
      </c>
      <c r="T2620" s="11">
        <f t="shared" si="286"/>
        <v>42339.625706018516</v>
      </c>
      <c r="U2620">
        <f t="shared" si="287"/>
        <v>2015</v>
      </c>
    </row>
    <row r="2621" spans="1:21"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81"/>
        <v>188.39999999999998</v>
      </c>
      <c r="P2621" s="6">
        <f t="shared" si="282"/>
        <v>35.547169811320757</v>
      </c>
      <c r="Q2621" t="str">
        <f t="shared" si="283"/>
        <v>technology</v>
      </c>
      <c r="R2621" t="str">
        <f t="shared" si="284"/>
        <v>space exploration</v>
      </c>
      <c r="S2621" s="11">
        <f t="shared" si="285"/>
        <v>42273</v>
      </c>
      <c r="T2621" s="11">
        <f t="shared" si="286"/>
        <v>42300.249999999993</v>
      </c>
      <c r="U2621">
        <f t="shared" si="287"/>
        <v>2015</v>
      </c>
    </row>
    <row r="2622" spans="1:21"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81"/>
        <v>143.65230769230772</v>
      </c>
      <c r="P2622" s="6">
        <f t="shared" si="282"/>
        <v>74.639488409272587</v>
      </c>
      <c r="Q2622" t="str">
        <f t="shared" si="283"/>
        <v>technology</v>
      </c>
      <c r="R2622" t="str">
        <f t="shared" si="284"/>
        <v>space exploration</v>
      </c>
      <c r="S2622" s="11">
        <f t="shared" si="285"/>
        <v>42250</v>
      </c>
      <c r="T2622" s="11">
        <f t="shared" si="286"/>
        <v>42287.833333333336</v>
      </c>
      <c r="U2622">
        <f t="shared" si="287"/>
        <v>2015</v>
      </c>
    </row>
    <row r="2623" spans="1:21"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81"/>
        <v>145.88</v>
      </c>
      <c r="P2623" s="6">
        <f t="shared" si="282"/>
        <v>47.058064516129029</v>
      </c>
      <c r="Q2623" t="str">
        <f t="shared" si="283"/>
        <v>technology</v>
      </c>
      <c r="R2623" t="str">
        <f t="shared" si="284"/>
        <v>space exploration</v>
      </c>
      <c r="S2623" s="11">
        <f t="shared" si="285"/>
        <v>42115</v>
      </c>
      <c r="T2623" s="11">
        <f t="shared" si="286"/>
        <v>42145.539212962954</v>
      </c>
      <c r="U2623">
        <f t="shared" si="287"/>
        <v>2015</v>
      </c>
    </row>
    <row r="2624" spans="1:21"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81"/>
        <v>131.184</v>
      </c>
      <c r="P2624" s="6">
        <f t="shared" si="282"/>
        <v>26.591351351351353</v>
      </c>
      <c r="Q2624" t="str">
        <f t="shared" si="283"/>
        <v>technology</v>
      </c>
      <c r="R2624" t="str">
        <f t="shared" si="284"/>
        <v>space exploration</v>
      </c>
      <c r="S2624" s="11">
        <f t="shared" si="285"/>
        <v>42689</v>
      </c>
      <c r="T2624" s="11">
        <f t="shared" si="286"/>
        <v>42734.534907407404</v>
      </c>
      <c r="U2624">
        <f t="shared" si="287"/>
        <v>2016</v>
      </c>
    </row>
    <row r="2625" spans="1:21"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81"/>
        <v>113.99999999999999</v>
      </c>
      <c r="P2625" s="6">
        <f t="shared" si="282"/>
        <v>36.774193548387096</v>
      </c>
      <c r="Q2625" t="str">
        <f t="shared" si="283"/>
        <v>technology</v>
      </c>
      <c r="R2625" t="str">
        <f t="shared" si="284"/>
        <v>space exploration</v>
      </c>
      <c r="S2625" s="11">
        <f t="shared" si="285"/>
        <v>42692</v>
      </c>
      <c r="T2625" s="11">
        <f t="shared" si="286"/>
        <v>42706.048217592594</v>
      </c>
      <c r="U2625">
        <f t="shared" si="287"/>
        <v>2016</v>
      </c>
    </row>
    <row r="2626" spans="1:21"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81"/>
        <v>1379.4206249999997</v>
      </c>
      <c r="P2626" s="6">
        <f t="shared" si="282"/>
        <v>31.820544982698959</v>
      </c>
      <c r="Q2626" t="str">
        <f t="shared" si="283"/>
        <v>technology</v>
      </c>
      <c r="R2626" t="str">
        <f t="shared" si="284"/>
        <v>space exploration</v>
      </c>
      <c r="S2626" s="11">
        <f t="shared" si="285"/>
        <v>41144</v>
      </c>
      <c r="T2626" s="11">
        <f t="shared" si="286"/>
        <v>41165.213217592594</v>
      </c>
      <c r="U2626">
        <f t="shared" si="287"/>
        <v>2012</v>
      </c>
    </row>
    <row r="2627" spans="1:21"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88">E2627/D2627*100</f>
        <v>956</v>
      </c>
      <c r="P2627" s="6">
        <f t="shared" ref="P2627:P2690" si="289">IF(E2627=0,0,E2627/L2627)</f>
        <v>27.576923076923077</v>
      </c>
      <c r="Q2627" t="str">
        <f t="shared" ref="Q2627:Q2690" si="290">LEFT(N2627,LEN(N2627)-(LEN(N2627)-SEARCH("/",N2627))-1)</f>
        <v>technology</v>
      </c>
      <c r="R2627" t="str">
        <f t="shared" ref="R2627:R2690" si="291">RIGHT(N2627,(LEN(N2627)-SEARCH("/",N2627)))</f>
        <v>space exploration</v>
      </c>
      <c r="S2627" s="11">
        <f t="shared" ref="S2627:S2690" si="292">VALUE(TEXT(CONCATENATE(YEAR(((J2627/60)/60/24)+DATE(1970,1,1)+(-5/24)),"/",MONTH(((J2627/60)/60/24)+DATE(1970,1,1)+(-5/24)),"/",DAY(((J2627/60)/60/24)+DATE(1970,1,1)+(-5/24))),"YYYY/MM/DD"))</f>
        <v>42658</v>
      </c>
      <c r="T2627" s="11">
        <f t="shared" ref="T2627:T2690" si="293">((I2627/60)/60/24)+DATE(1970,1,1)+(-5/24)</f>
        <v>42683.643611111103</v>
      </c>
      <c r="U2627">
        <f t="shared" ref="U2627:U2690" si="294">YEAR(((J2627/60)/60/24)+DATE(1970,1,1)+(-5/24))</f>
        <v>2016</v>
      </c>
    </row>
    <row r="2628" spans="1:21"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88"/>
        <v>112.00000000000001</v>
      </c>
      <c r="P2628" s="6">
        <f t="shared" si="289"/>
        <v>56</v>
      </c>
      <c r="Q2628" t="str">
        <f t="shared" si="290"/>
        <v>technology</v>
      </c>
      <c r="R2628" t="str">
        <f t="shared" si="291"/>
        <v>space exploration</v>
      </c>
      <c r="S2628" s="11">
        <f t="shared" si="292"/>
        <v>42128</v>
      </c>
      <c r="T2628" s="11">
        <f t="shared" si="293"/>
        <v>42158.41978009259</v>
      </c>
      <c r="U2628">
        <f t="shared" si="294"/>
        <v>2015</v>
      </c>
    </row>
    <row r="2629" spans="1:21"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88"/>
        <v>646.66666666666663</v>
      </c>
      <c r="P2629" s="6">
        <f t="shared" si="289"/>
        <v>21.555555555555557</v>
      </c>
      <c r="Q2629" t="str">
        <f t="shared" si="290"/>
        <v>technology</v>
      </c>
      <c r="R2629" t="str">
        <f t="shared" si="291"/>
        <v>space exploration</v>
      </c>
      <c r="S2629" s="11">
        <f t="shared" si="292"/>
        <v>42304</v>
      </c>
      <c r="T2629" s="11">
        <f t="shared" si="293"/>
        <v>42334.66274305556</v>
      </c>
      <c r="U2629">
        <f t="shared" si="294"/>
        <v>2015</v>
      </c>
    </row>
    <row r="2630" spans="1:21"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88"/>
        <v>110.36948748510132</v>
      </c>
      <c r="P2630" s="6">
        <f t="shared" si="289"/>
        <v>44.095238095238095</v>
      </c>
      <c r="Q2630" t="str">
        <f t="shared" si="290"/>
        <v>technology</v>
      </c>
      <c r="R2630" t="str">
        <f t="shared" si="291"/>
        <v>space exploration</v>
      </c>
      <c r="S2630" s="11">
        <f t="shared" si="292"/>
        <v>41953</v>
      </c>
      <c r="T2630" s="11">
        <f t="shared" si="293"/>
        <v>41973.757719907408</v>
      </c>
      <c r="U2630">
        <f t="shared" si="294"/>
        <v>2014</v>
      </c>
    </row>
    <row r="2631" spans="1:21"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88"/>
        <v>127.74000000000001</v>
      </c>
      <c r="P2631" s="6">
        <f t="shared" si="289"/>
        <v>63.87</v>
      </c>
      <c r="Q2631" t="str">
        <f t="shared" si="290"/>
        <v>technology</v>
      </c>
      <c r="R2631" t="str">
        <f t="shared" si="291"/>
        <v>space exploration</v>
      </c>
      <c r="S2631" s="11">
        <f t="shared" si="292"/>
        <v>42108</v>
      </c>
      <c r="T2631" s="11">
        <f t="shared" si="293"/>
        <v>42138.330115740733</v>
      </c>
      <c r="U2631">
        <f t="shared" si="294"/>
        <v>2015</v>
      </c>
    </row>
    <row r="2632" spans="1:21"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88"/>
        <v>157.9</v>
      </c>
      <c r="P2632" s="6">
        <f t="shared" si="289"/>
        <v>38.987654320987652</v>
      </c>
      <c r="Q2632" t="str">
        <f t="shared" si="290"/>
        <v>technology</v>
      </c>
      <c r="R2632" t="str">
        <f t="shared" si="291"/>
        <v>space exploration</v>
      </c>
      <c r="S2632" s="11">
        <f t="shared" si="292"/>
        <v>42523</v>
      </c>
      <c r="T2632" s="11">
        <f t="shared" si="293"/>
        <v>42551.208333333336</v>
      </c>
      <c r="U2632">
        <f t="shared" si="294"/>
        <v>2016</v>
      </c>
    </row>
    <row r="2633" spans="1:21"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88"/>
        <v>114.66525000000001</v>
      </c>
      <c r="P2633" s="6">
        <f t="shared" si="289"/>
        <v>80.185489510489504</v>
      </c>
      <c r="Q2633" t="str">
        <f t="shared" si="290"/>
        <v>technology</v>
      </c>
      <c r="R2633" t="str">
        <f t="shared" si="291"/>
        <v>space exploration</v>
      </c>
      <c r="S2633" s="11">
        <f t="shared" si="292"/>
        <v>42217</v>
      </c>
      <c r="T2633" s="11">
        <f t="shared" si="293"/>
        <v>42245.960960648146</v>
      </c>
      <c r="U2633">
        <f t="shared" si="294"/>
        <v>2015</v>
      </c>
    </row>
    <row r="2634" spans="1:21"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88"/>
        <v>137.00934579439252</v>
      </c>
      <c r="P2634" s="6">
        <f t="shared" si="289"/>
        <v>34.904761904761905</v>
      </c>
      <c r="Q2634" t="str">
        <f t="shared" si="290"/>
        <v>technology</v>
      </c>
      <c r="R2634" t="str">
        <f t="shared" si="291"/>
        <v>space exploration</v>
      </c>
      <c r="S2634" s="11">
        <f t="shared" si="292"/>
        <v>42493</v>
      </c>
      <c r="T2634" s="11">
        <f t="shared" si="293"/>
        <v>42518.853460648148</v>
      </c>
      <c r="U2634">
        <f t="shared" si="294"/>
        <v>2016</v>
      </c>
    </row>
    <row r="2635" spans="1:21"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88"/>
        <v>354.62</v>
      </c>
      <c r="P2635" s="6">
        <f t="shared" si="289"/>
        <v>89.100502512562812</v>
      </c>
      <c r="Q2635" t="str">
        <f t="shared" si="290"/>
        <v>technology</v>
      </c>
      <c r="R2635" t="str">
        <f t="shared" si="291"/>
        <v>space exploration</v>
      </c>
      <c r="S2635" s="11">
        <f t="shared" si="292"/>
        <v>41667</v>
      </c>
      <c r="T2635" s="11">
        <f t="shared" si="293"/>
        <v>41697.75</v>
      </c>
      <c r="U2635">
        <f t="shared" si="294"/>
        <v>2014</v>
      </c>
    </row>
    <row r="2636" spans="1:21"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88"/>
        <v>106.02150537634409</v>
      </c>
      <c r="P2636" s="6">
        <f t="shared" si="289"/>
        <v>39.44</v>
      </c>
      <c r="Q2636" t="str">
        <f t="shared" si="290"/>
        <v>technology</v>
      </c>
      <c r="R2636" t="str">
        <f t="shared" si="291"/>
        <v>space exploration</v>
      </c>
      <c r="S2636" s="11">
        <f t="shared" si="292"/>
        <v>42612</v>
      </c>
      <c r="T2636" s="11">
        <f t="shared" si="293"/>
        <v>42642.448159722226</v>
      </c>
      <c r="U2636">
        <f t="shared" si="294"/>
        <v>2016</v>
      </c>
    </row>
    <row r="2637" spans="1:21"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88"/>
        <v>100</v>
      </c>
      <c r="P2637" s="6">
        <f t="shared" si="289"/>
        <v>136.9047619047619</v>
      </c>
      <c r="Q2637" t="str">
        <f t="shared" si="290"/>
        <v>technology</v>
      </c>
      <c r="R2637" t="str">
        <f t="shared" si="291"/>
        <v>space exploration</v>
      </c>
      <c r="S2637" s="11">
        <f t="shared" si="292"/>
        <v>42037</v>
      </c>
      <c r="T2637" s="11">
        <f t="shared" si="293"/>
        <v>42072.700937499998</v>
      </c>
      <c r="U2637">
        <f t="shared" si="294"/>
        <v>2015</v>
      </c>
    </row>
    <row r="2638" spans="1:21"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88"/>
        <v>187.3</v>
      </c>
      <c r="P2638" s="6">
        <f t="shared" si="289"/>
        <v>37.46</v>
      </c>
      <c r="Q2638" t="str">
        <f t="shared" si="290"/>
        <v>technology</v>
      </c>
      <c r="R2638" t="str">
        <f t="shared" si="291"/>
        <v>space exploration</v>
      </c>
      <c r="S2638" s="11">
        <f t="shared" si="292"/>
        <v>42636</v>
      </c>
      <c r="T2638" s="11">
        <f t="shared" si="293"/>
        <v>42658.833333333336</v>
      </c>
      <c r="U2638">
        <f t="shared" si="294"/>
        <v>2016</v>
      </c>
    </row>
    <row r="2639" spans="1:21"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88"/>
        <v>166.2</v>
      </c>
      <c r="P2639" s="6">
        <f t="shared" si="289"/>
        <v>31.96153846153846</v>
      </c>
      <c r="Q2639" t="str">
        <f t="shared" si="290"/>
        <v>technology</v>
      </c>
      <c r="R2639" t="str">
        <f t="shared" si="291"/>
        <v>space exploration</v>
      </c>
      <c r="S2639" s="11">
        <f t="shared" si="292"/>
        <v>42639</v>
      </c>
      <c r="T2639" s="11">
        <f t="shared" si="293"/>
        <v>42655.341145833336</v>
      </c>
      <c r="U2639">
        <f t="shared" si="294"/>
        <v>2016</v>
      </c>
    </row>
    <row r="2640" spans="1:21"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88"/>
        <v>101.72910662824208</v>
      </c>
      <c r="P2640" s="6">
        <f t="shared" si="289"/>
        <v>25.214285714285715</v>
      </c>
      <c r="Q2640" t="str">
        <f t="shared" si="290"/>
        <v>technology</v>
      </c>
      <c r="R2640" t="str">
        <f t="shared" si="291"/>
        <v>space exploration</v>
      </c>
      <c r="S2640" s="11">
        <f t="shared" si="292"/>
        <v>41989</v>
      </c>
      <c r="T2640" s="11">
        <f t="shared" si="293"/>
        <v>42019.70480324074</v>
      </c>
      <c r="U2640">
        <f t="shared" si="294"/>
        <v>2014</v>
      </c>
    </row>
    <row r="2641" spans="1:21"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88"/>
        <v>164</v>
      </c>
      <c r="P2641" s="6">
        <f t="shared" si="289"/>
        <v>10.040816326530612</v>
      </c>
      <c r="Q2641" t="str">
        <f t="shared" si="290"/>
        <v>technology</v>
      </c>
      <c r="R2641" t="str">
        <f t="shared" si="291"/>
        <v>space exploration</v>
      </c>
      <c r="S2641" s="11">
        <f t="shared" si="292"/>
        <v>42024</v>
      </c>
      <c r="T2641" s="11">
        <f t="shared" si="293"/>
        <v>42054.656805555554</v>
      </c>
      <c r="U2641">
        <f t="shared" si="294"/>
        <v>2015</v>
      </c>
    </row>
    <row r="2642" spans="1:21"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88"/>
        <v>105.66666666666666</v>
      </c>
      <c r="P2642" s="6">
        <f t="shared" si="289"/>
        <v>45.94202898550725</v>
      </c>
      <c r="Q2642" t="str">
        <f t="shared" si="290"/>
        <v>technology</v>
      </c>
      <c r="R2642" t="str">
        <f t="shared" si="291"/>
        <v>space exploration</v>
      </c>
      <c r="S2642" s="11">
        <f t="shared" si="292"/>
        <v>42102</v>
      </c>
      <c r="T2642" s="11">
        <f t="shared" si="293"/>
        <v>42162.952245370368</v>
      </c>
      <c r="U2642">
        <f t="shared" si="294"/>
        <v>2015</v>
      </c>
    </row>
    <row r="2643" spans="1:21"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88"/>
        <v>1</v>
      </c>
      <c r="P2643" s="6">
        <f t="shared" si="289"/>
        <v>15</v>
      </c>
      <c r="Q2643" t="str">
        <f t="shared" si="290"/>
        <v>technology</v>
      </c>
      <c r="R2643" t="str">
        <f t="shared" si="291"/>
        <v>space exploration</v>
      </c>
      <c r="S2643" s="11">
        <f t="shared" si="292"/>
        <v>41880</v>
      </c>
      <c r="T2643" s="11">
        <f t="shared" si="293"/>
        <v>41897.631249999999</v>
      </c>
      <c r="U2643">
        <f t="shared" si="294"/>
        <v>2014</v>
      </c>
    </row>
    <row r="2644" spans="1:21"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88"/>
        <v>0</v>
      </c>
      <c r="P2644" s="6">
        <f t="shared" si="289"/>
        <v>0</v>
      </c>
      <c r="Q2644" t="str">
        <f t="shared" si="290"/>
        <v>technology</v>
      </c>
      <c r="R2644" t="str">
        <f t="shared" si="291"/>
        <v>space exploration</v>
      </c>
      <c r="S2644" s="11">
        <f t="shared" si="292"/>
        <v>42536</v>
      </c>
      <c r="T2644" s="11">
        <f t="shared" si="293"/>
        <v>42566.081249999996</v>
      </c>
      <c r="U2644">
        <f t="shared" si="294"/>
        <v>2016</v>
      </c>
    </row>
    <row r="2645" spans="1:21"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88"/>
        <v>33.559730999999999</v>
      </c>
      <c r="P2645" s="6">
        <f t="shared" si="289"/>
        <v>223.58248500999335</v>
      </c>
      <c r="Q2645" t="str">
        <f t="shared" si="290"/>
        <v>technology</v>
      </c>
      <c r="R2645" t="str">
        <f t="shared" si="291"/>
        <v>space exploration</v>
      </c>
      <c r="S2645" s="11">
        <f t="shared" si="292"/>
        <v>42689</v>
      </c>
      <c r="T2645" s="11">
        <f t="shared" si="293"/>
        <v>42725.124305555553</v>
      </c>
      <c r="U2645">
        <f t="shared" si="294"/>
        <v>2016</v>
      </c>
    </row>
    <row r="2646" spans="1:21"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88"/>
        <v>2.0529999999999999</v>
      </c>
      <c r="P2646" s="6">
        <f t="shared" si="289"/>
        <v>39.480769230769234</v>
      </c>
      <c r="Q2646" t="str">
        <f t="shared" si="290"/>
        <v>technology</v>
      </c>
      <c r="R2646" t="str">
        <f t="shared" si="291"/>
        <v>space exploration</v>
      </c>
      <c r="S2646" s="11">
        <f t="shared" si="292"/>
        <v>42774</v>
      </c>
      <c r="T2646" s="11">
        <f t="shared" si="293"/>
        <v>42804.583738425928</v>
      </c>
      <c r="U2646">
        <f t="shared" si="294"/>
        <v>2017</v>
      </c>
    </row>
    <row r="2647" spans="1:21"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88"/>
        <v>10.5</v>
      </c>
      <c r="P2647" s="6">
        <f t="shared" si="289"/>
        <v>91.304347826086953</v>
      </c>
      <c r="Q2647" t="str">
        <f t="shared" si="290"/>
        <v>technology</v>
      </c>
      <c r="R2647" t="str">
        <f t="shared" si="291"/>
        <v>space exploration</v>
      </c>
      <c r="S2647" s="11">
        <f t="shared" si="292"/>
        <v>41921</v>
      </c>
      <c r="T2647" s="11">
        <f t="shared" si="293"/>
        <v>41951.675960648143</v>
      </c>
      <c r="U2647">
        <f t="shared" si="294"/>
        <v>2014</v>
      </c>
    </row>
    <row r="2648" spans="1:21"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88"/>
        <v>8.4172840000000004</v>
      </c>
      <c r="P2648" s="6">
        <f t="shared" si="289"/>
        <v>78.666205607476627</v>
      </c>
      <c r="Q2648" t="str">
        <f t="shared" si="290"/>
        <v>technology</v>
      </c>
      <c r="R2648" t="str">
        <f t="shared" si="291"/>
        <v>space exploration</v>
      </c>
      <c r="S2648" s="11">
        <f t="shared" si="292"/>
        <v>42226</v>
      </c>
      <c r="T2648" s="11">
        <f t="shared" si="293"/>
        <v>42256.10496527778</v>
      </c>
      <c r="U2648">
        <f t="shared" si="294"/>
        <v>2015</v>
      </c>
    </row>
    <row r="2649" spans="1:21"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88"/>
        <v>1.44</v>
      </c>
      <c r="P2649" s="6">
        <f t="shared" si="289"/>
        <v>12</v>
      </c>
      <c r="Q2649" t="str">
        <f t="shared" si="290"/>
        <v>technology</v>
      </c>
      <c r="R2649" t="str">
        <f t="shared" si="291"/>
        <v>space exploration</v>
      </c>
      <c r="S2649" s="11">
        <f t="shared" si="292"/>
        <v>42200</v>
      </c>
      <c r="T2649" s="11">
        <f t="shared" si="293"/>
        <v>42230.053460648145</v>
      </c>
      <c r="U2649">
        <f t="shared" si="294"/>
        <v>2015</v>
      </c>
    </row>
    <row r="2650" spans="1:21"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88"/>
        <v>0.88333333333333341</v>
      </c>
      <c r="P2650" s="6">
        <f t="shared" si="289"/>
        <v>17.666666666666668</v>
      </c>
      <c r="Q2650" t="str">
        <f t="shared" si="290"/>
        <v>technology</v>
      </c>
      <c r="R2650" t="str">
        <f t="shared" si="291"/>
        <v>space exploration</v>
      </c>
      <c r="S2650" s="11">
        <f t="shared" si="292"/>
        <v>42408</v>
      </c>
      <c r="T2650" s="11">
        <f t="shared" si="293"/>
        <v>42438.506481481476</v>
      </c>
      <c r="U2650">
        <f t="shared" si="294"/>
        <v>2016</v>
      </c>
    </row>
    <row r="2651" spans="1:21"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88"/>
        <v>9.920000000000001E-2</v>
      </c>
      <c r="P2651" s="6">
        <f t="shared" si="289"/>
        <v>41.333333333333336</v>
      </c>
      <c r="Q2651" t="str">
        <f t="shared" si="290"/>
        <v>technology</v>
      </c>
      <c r="R2651" t="str">
        <f t="shared" si="291"/>
        <v>space exploration</v>
      </c>
      <c r="S2651" s="11">
        <f t="shared" si="292"/>
        <v>42341</v>
      </c>
      <c r="T2651" s="11">
        <f t="shared" si="293"/>
        <v>42401.788668981484</v>
      </c>
      <c r="U2651">
        <f t="shared" si="294"/>
        <v>2015</v>
      </c>
    </row>
    <row r="2652" spans="1:21"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88"/>
        <v>0.59666666666666668</v>
      </c>
      <c r="P2652" s="6">
        <f t="shared" si="289"/>
        <v>71.599999999999994</v>
      </c>
      <c r="Q2652" t="str">
        <f t="shared" si="290"/>
        <v>technology</v>
      </c>
      <c r="R2652" t="str">
        <f t="shared" si="291"/>
        <v>space exploration</v>
      </c>
      <c r="S2652" s="11">
        <f t="shared" si="292"/>
        <v>42695</v>
      </c>
      <c r="T2652" s="11">
        <f t="shared" si="293"/>
        <v>42725.416006944441</v>
      </c>
      <c r="U2652">
        <f t="shared" si="294"/>
        <v>2016</v>
      </c>
    </row>
    <row r="2653" spans="1:21"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88"/>
        <v>1.8689285714285715</v>
      </c>
      <c r="P2653" s="6">
        <f t="shared" si="289"/>
        <v>307.8235294117647</v>
      </c>
      <c r="Q2653" t="str">
        <f t="shared" si="290"/>
        <v>technology</v>
      </c>
      <c r="R2653" t="str">
        <f t="shared" si="291"/>
        <v>space exploration</v>
      </c>
      <c r="S2653" s="11">
        <f t="shared" si="292"/>
        <v>42327</v>
      </c>
      <c r="T2653" s="11">
        <f t="shared" si="293"/>
        <v>42355.597326388881</v>
      </c>
      <c r="U2653">
        <f t="shared" si="294"/>
        <v>2015</v>
      </c>
    </row>
    <row r="2654" spans="1:21"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88"/>
        <v>0.88500000000000001</v>
      </c>
      <c r="P2654" s="6">
        <f t="shared" si="289"/>
        <v>80.454545454545453</v>
      </c>
      <c r="Q2654" t="str">
        <f t="shared" si="290"/>
        <v>technology</v>
      </c>
      <c r="R2654" t="str">
        <f t="shared" si="291"/>
        <v>space exploration</v>
      </c>
      <c r="S2654" s="11">
        <f t="shared" si="292"/>
        <v>41952</v>
      </c>
      <c r="T2654" s="11">
        <f t="shared" si="293"/>
        <v>41982.950520833336</v>
      </c>
      <c r="U2654">
        <f t="shared" si="294"/>
        <v>2014</v>
      </c>
    </row>
    <row r="2655" spans="1:21"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88"/>
        <v>11.52156862745098</v>
      </c>
      <c r="P2655" s="6">
        <f t="shared" si="289"/>
        <v>83.942857142857136</v>
      </c>
      <c r="Q2655" t="str">
        <f t="shared" si="290"/>
        <v>technology</v>
      </c>
      <c r="R2655" t="str">
        <f t="shared" si="291"/>
        <v>space exploration</v>
      </c>
      <c r="S2655" s="11">
        <f t="shared" si="292"/>
        <v>41771</v>
      </c>
      <c r="T2655" s="11">
        <f t="shared" si="293"/>
        <v>41802.958333333328</v>
      </c>
      <c r="U2655">
        <f t="shared" si="294"/>
        <v>2014</v>
      </c>
    </row>
    <row r="2656" spans="1:21"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88"/>
        <v>5.1000000000000004E-2</v>
      </c>
      <c r="P2656" s="6">
        <f t="shared" si="289"/>
        <v>8.5</v>
      </c>
      <c r="Q2656" t="str">
        <f t="shared" si="290"/>
        <v>technology</v>
      </c>
      <c r="R2656" t="str">
        <f t="shared" si="291"/>
        <v>space exploration</v>
      </c>
      <c r="S2656" s="11">
        <f t="shared" si="292"/>
        <v>42055</v>
      </c>
      <c r="T2656" s="11">
        <f t="shared" si="293"/>
        <v>42115.350995370369</v>
      </c>
      <c r="U2656">
        <f t="shared" si="294"/>
        <v>2015</v>
      </c>
    </row>
    <row r="2657" spans="1:21"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88"/>
        <v>21.033333333333335</v>
      </c>
      <c r="P2657" s="6">
        <f t="shared" si="289"/>
        <v>73.372093023255815</v>
      </c>
      <c r="Q2657" t="str">
        <f t="shared" si="290"/>
        <v>technology</v>
      </c>
      <c r="R2657" t="str">
        <f t="shared" si="291"/>
        <v>space exploration</v>
      </c>
      <c r="S2657" s="11">
        <f t="shared" si="292"/>
        <v>42381</v>
      </c>
      <c r="T2657" s="11">
        <f t="shared" si="293"/>
        <v>42409.624999999993</v>
      </c>
      <c r="U2657">
        <f t="shared" si="294"/>
        <v>2016</v>
      </c>
    </row>
    <row r="2658" spans="1:21"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88"/>
        <v>11.436666666666667</v>
      </c>
      <c r="P2658" s="6">
        <f t="shared" si="289"/>
        <v>112.86184210526316</v>
      </c>
      <c r="Q2658" t="str">
        <f t="shared" si="290"/>
        <v>technology</v>
      </c>
      <c r="R2658" t="str">
        <f t="shared" si="291"/>
        <v>space exploration</v>
      </c>
      <c r="S2658" s="11">
        <f t="shared" si="292"/>
        <v>42767</v>
      </c>
      <c r="T2658" s="11">
        <f t="shared" si="293"/>
        <v>42806.583333333336</v>
      </c>
      <c r="U2658">
        <f t="shared" si="294"/>
        <v>2017</v>
      </c>
    </row>
    <row r="2659" spans="1:21"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88"/>
        <v>18.737933333333334</v>
      </c>
      <c r="P2659" s="6">
        <f t="shared" si="289"/>
        <v>95.277627118644077</v>
      </c>
      <c r="Q2659" t="str">
        <f t="shared" si="290"/>
        <v>technology</v>
      </c>
      <c r="R2659" t="str">
        <f t="shared" si="291"/>
        <v>space exploration</v>
      </c>
      <c r="S2659" s="11">
        <f t="shared" si="292"/>
        <v>42551</v>
      </c>
      <c r="T2659" s="11">
        <f t="shared" si="293"/>
        <v>42584.854166666664</v>
      </c>
      <c r="U2659">
        <f t="shared" si="294"/>
        <v>2016</v>
      </c>
    </row>
    <row r="2660" spans="1:21"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88"/>
        <v>9.285714285714286E-2</v>
      </c>
      <c r="P2660" s="6">
        <f t="shared" si="289"/>
        <v>22.75</v>
      </c>
      <c r="Q2660" t="str">
        <f t="shared" si="290"/>
        <v>technology</v>
      </c>
      <c r="R2660" t="str">
        <f t="shared" si="291"/>
        <v>space exploration</v>
      </c>
      <c r="S2660" s="11">
        <f t="shared" si="292"/>
        <v>42551</v>
      </c>
      <c r="T2660" s="11">
        <f t="shared" si="293"/>
        <v>42581.675856481481</v>
      </c>
      <c r="U2660">
        <f t="shared" si="294"/>
        <v>2016</v>
      </c>
    </row>
    <row r="2661" spans="1:21"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88"/>
        <v>2.7204081632653061</v>
      </c>
      <c r="P2661" s="6">
        <f t="shared" si="289"/>
        <v>133.30000000000001</v>
      </c>
      <c r="Q2661" t="str">
        <f t="shared" si="290"/>
        <v>technology</v>
      </c>
      <c r="R2661" t="str">
        <f t="shared" si="291"/>
        <v>space exploration</v>
      </c>
      <c r="S2661" s="11">
        <f t="shared" si="292"/>
        <v>42081</v>
      </c>
      <c r="T2661" s="11">
        <f t="shared" si="293"/>
        <v>42111.861226851855</v>
      </c>
      <c r="U2661">
        <f t="shared" si="294"/>
        <v>2015</v>
      </c>
    </row>
    <row r="2662" spans="1:21"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88"/>
        <v>9.5000000000000001E-2</v>
      </c>
      <c r="P2662" s="6">
        <f t="shared" si="289"/>
        <v>3.8</v>
      </c>
      <c r="Q2662" t="str">
        <f t="shared" si="290"/>
        <v>technology</v>
      </c>
      <c r="R2662" t="str">
        <f t="shared" si="291"/>
        <v>space exploration</v>
      </c>
      <c r="S2662" s="11">
        <f t="shared" si="292"/>
        <v>42272</v>
      </c>
      <c r="T2662" s="11">
        <f t="shared" si="293"/>
        <v>42332.546504629623</v>
      </c>
      <c r="U2662">
        <f t="shared" si="294"/>
        <v>2015</v>
      </c>
    </row>
    <row r="2663" spans="1:21"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88"/>
        <v>102.89999999999999</v>
      </c>
      <c r="P2663" s="6">
        <f t="shared" si="289"/>
        <v>85.75</v>
      </c>
      <c r="Q2663" t="str">
        <f t="shared" si="290"/>
        <v>technology</v>
      </c>
      <c r="R2663" t="str">
        <f t="shared" si="291"/>
        <v>makerspaces</v>
      </c>
      <c r="S2663" s="11">
        <f t="shared" si="292"/>
        <v>41542</v>
      </c>
      <c r="T2663" s="11">
        <f t="shared" si="293"/>
        <v>41572.750115740739</v>
      </c>
      <c r="U2663">
        <f t="shared" si="294"/>
        <v>2013</v>
      </c>
    </row>
    <row r="2664" spans="1:21"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88"/>
        <v>106.80000000000001</v>
      </c>
      <c r="P2664" s="6">
        <f t="shared" si="289"/>
        <v>267</v>
      </c>
      <c r="Q2664" t="str">
        <f t="shared" si="290"/>
        <v>technology</v>
      </c>
      <c r="R2664" t="str">
        <f t="shared" si="291"/>
        <v>makerspaces</v>
      </c>
      <c r="S2664" s="11">
        <f t="shared" si="292"/>
        <v>42207</v>
      </c>
      <c r="T2664" s="11">
        <f t="shared" si="293"/>
        <v>42237.538344907407</v>
      </c>
      <c r="U2664">
        <f t="shared" si="294"/>
        <v>2015</v>
      </c>
    </row>
    <row r="2665" spans="1:21"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88"/>
        <v>104.59625</v>
      </c>
      <c r="P2665" s="6">
        <f t="shared" si="289"/>
        <v>373.55803571428572</v>
      </c>
      <c r="Q2665" t="str">
        <f t="shared" si="290"/>
        <v>technology</v>
      </c>
      <c r="R2665" t="str">
        <f t="shared" si="291"/>
        <v>makerspaces</v>
      </c>
      <c r="S2665" s="11">
        <f t="shared" si="292"/>
        <v>42222</v>
      </c>
      <c r="T2665" s="11">
        <f t="shared" si="293"/>
        <v>42251.416666666664</v>
      </c>
      <c r="U2665">
        <f t="shared" si="294"/>
        <v>2015</v>
      </c>
    </row>
    <row r="2666" spans="1:21"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88"/>
        <v>103.42857142857143</v>
      </c>
      <c r="P2666" s="6">
        <f t="shared" si="289"/>
        <v>174.03846153846155</v>
      </c>
      <c r="Q2666" t="str">
        <f t="shared" si="290"/>
        <v>technology</v>
      </c>
      <c r="R2666" t="str">
        <f t="shared" si="291"/>
        <v>makerspaces</v>
      </c>
      <c r="S2666" s="11">
        <f t="shared" si="292"/>
        <v>42312</v>
      </c>
      <c r="T2666" s="11">
        <f t="shared" si="293"/>
        <v>42347.082638888889</v>
      </c>
      <c r="U2666">
        <f t="shared" si="294"/>
        <v>2015</v>
      </c>
    </row>
    <row r="2667" spans="1:21"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88"/>
        <v>123.14285714285715</v>
      </c>
      <c r="P2667" s="6">
        <f t="shared" si="289"/>
        <v>93.695652173913047</v>
      </c>
      <c r="Q2667" t="str">
        <f t="shared" si="290"/>
        <v>technology</v>
      </c>
      <c r="R2667" t="str">
        <f t="shared" si="291"/>
        <v>makerspaces</v>
      </c>
      <c r="S2667" s="11">
        <f t="shared" si="292"/>
        <v>42083</v>
      </c>
      <c r="T2667" s="11">
        <f t="shared" si="293"/>
        <v>42128.687199074069</v>
      </c>
      <c r="U2667">
        <f t="shared" si="294"/>
        <v>2015</v>
      </c>
    </row>
    <row r="2668" spans="1:21"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88"/>
        <v>159.29509999999999</v>
      </c>
      <c r="P2668" s="6">
        <f t="shared" si="289"/>
        <v>77.327718446601949</v>
      </c>
      <c r="Q2668" t="str">
        <f t="shared" si="290"/>
        <v>technology</v>
      </c>
      <c r="R2668" t="str">
        <f t="shared" si="291"/>
        <v>makerspaces</v>
      </c>
      <c r="S2668" s="11">
        <f t="shared" si="292"/>
        <v>42235</v>
      </c>
      <c r="T2668" s="11">
        <f t="shared" si="293"/>
        <v>42272.666666666664</v>
      </c>
      <c r="U2668">
        <f t="shared" si="294"/>
        <v>2015</v>
      </c>
    </row>
    <row r="2669" spans="1:21"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88"/>
        <v>110.66666666666667</v>
      </c>
      <c r="P2669" s="6">
        <f t="shared" si="289"/>
        <v>92.222222222222229</v>
      </c>
      <c r="Q2669" t="str">
        <f t="shared" si="290"/>
        <v>technology</v>
      </c>
      <c r="R2669" t="str">
        <f t="shared" si="291"/>
        <v>makerspaces</v>
      </c>
      <c r="S2669" s="11">
        <f t="shared" si="292"/>
        <v>42380</v>
      </c>
      <c r="T2669" s="11">
        <f t="shared" si="293"/>
        <v>42410.717777777776</v>
      </c>
      <c r="U2669">
        <f t="shared" si="294"/>
        <v>2016</v>
      </c>
    </row>
    <row r="2670" spans="1:21"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88"/>
        <v>170.70000000000002</v>
      </c>
      <c r="P2670" s="6">
        <f t="shared" si="289"/>
        <v>60.964285714285715</v>
      </c>
      <c r="Q2670" t="str">
        <f t="shared" si="290"/>
        <v>technology</v>
      </c>
      <c r="R2670" t="str">
        <f t="shared" si="291"/>
        <v>makerspaces</v>
      </c>
      <c r="S2670" s="11">
        <f t="shared" si="292"/>
        <v>42275</v>
      </c>
      <c r="T2670" s="11">
        <f t="shared" si="293"/>
        <v>42317.397222222215</v>
      </c>
      <c r="U2670">
        <f t="shared" si="294"/>
        <v>2015</v>
      </c>
    </row>
    <row r="2671" spans="1:21"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88"/>
        <v>125.125</v>
      </c>
      <c r="P2671" s="6">
        <f t="shared" si="289"/>
        <v>91</v>
      </c>
      <c r="Q2671" t="str">
        <f t="shared" si="290"/>
        <v>technology</v>
      </c>
      <c r="R2671" t="str">
        <f t="shared" si="291"/>
        <v>makerspaces</v>
      </c>
      <c r="S2671" s="11">
        <f t="shared" si="292"/>
        <v>42318</v>
      </c>
      <c r="T2671" s="11">
        <f t="shared" si="293"/>
        <v>42378.827499999999</v>
      </c>
      <c r="U2671">
        <f t="shared" si="294"/>
        <v>2015</v>
      </c>
    </row>
    <row r="2672" spans="1:21"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88"/>
        <v>6.4158609339642041</v>
      </c>
      <c r="P2672" s="6">
        <f t="shared" si="289"/>
        <v>41.583333333333336</v>
      </c>
      <c r="Q2672" t="str">
        <f t="shared" si="290"/>
        <v>technology</v>
      </c>
      <c r="R2672" t="str">
        <f t="shared" si="291"/>
        <v>makerspaces</v>
      </c>
      <c r="S2672" s="11">
        <f t="shared" si="292"/>
        <v>41820</v>
      </c>
      <c r="T2672" s="11">
        <f t="shared" si="293"/>
        <v>41848.812268518515</v>
      </c>
      <c r="U2672">
        <f t="shared" si="294"/>
        <v>2014</v>
      </c>
    </row>
    <row r="2673" spans="1:21"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88"/>
        <v>11.343999999999999</v>
      </c>
      <c r="P2673" s="6">
        <f t="shared" si="289"/>
        <v>33.761904761904759</v>
      </c>
      <c r="Q2673" t="str">
        <f t="shared" si="290"/>
        <v>technology</v>
      </c>
      <c r="R2673" t="str">
        <f t="shared" si="291"/>
        <v>makerspaces</v>
      </c>
      <c r="S2673" s="11">
        <f t="shared" si="292"/>
        <v>41962</v>
      </c>
      <c r="T2673" s="11">
        <f t="shared" si="293"/>
        <v>41992.609722222223</v>
      </c>
      <c r="U2673">
        <f t="shared" si="294"/>
        <v>2014</v>
      </c>
    </row>
    <row r="2674" spans="1:21"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88"/>
        <v>33.19</v>
      </c>
      <c r="P2674" s="6">
        <f t="shared" si="289"/>
        <v>70.61702127659575</v>
      </c>
      <c r="Q2674" t="str">
        <f t="shared" si="290"/>
        <v>technology</v>
      </c>
      <c r="R2674" t="str">
        <f t="shared" si="291"/>
        <v>makerspaces</v>
      </c>
      <c r="S2674" s="11">
        <f t="shared" si="292"/>
        <v>42344</v>
      </c>
      <c r="T2674" s="11">
        <f t="shared" si="293"/>
        <v>42366.041666666664</v>
      </c>
      <c r="U2674">
        <f t="shared" si="294"/>
        <v>2015</v>
      </c>
    </row>
    <row r="2675" spans="1:21"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88"/>
        <v>27.58</v>
      </c>
      <c r="P2675" s="6">
        <f t="shared" si="289"/>
        <v>167.15151515151516</v>
      </c>
      <c r="Q2675" t="str">
        <f t="shared" si="290"/>
        <v>technology</v>
      </c>
      <c r="R2675" t="str">
        <f t="shared" si="291"/>
        <v>makerspaces</v>
      </c>
      <c r="S2675" s="11">
        <f t="shared" si="292"/>
        <v>41912</v>
      </c>
      <c r="T2675" s="11">
        <f t="shared" si="293"/>
        <v>41941.739583333328</v>
      </c>
      <c r="U2675">
        <f t="shared" si="294"/>
        <v>2014</v>
      </c>
    </row>
    <row r="2676" spans="1:21"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88"/>
        <v>62.839999999999996</v>
      </c>
      <c r="P2676" s="6">
        <f t="shared" si="289"/>
        <v>128.61988304093566</v>
      </c>
      <c r="Q2676" t="str">
        <f t="shared" si="290"/>
        <v>technology</v>
      </c>
      <c r="R2676" t="str">
        <f t="shared" si="291"/>
        <v>makerspaces</v>
      </c>
      <c r="S2676" s="11">
        <f t="shared" si="292"/>
        <v>42529</v>
      </c>
      <c r="T2676" s="11">
        <f t="shared" si="293"/>
        <v>42555.999305555553</v>
      </c>
      <c r="U2676">
        <f t="shared" si="294"/>
        <v>2016</v>
      </c>
    </row>
    <row r="2677" spans="1:21"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88"/>
        <v>7.5880000000000001</v>
      </c>
      <c r="P2677" s="6">
        <f t="shared" si="289"/>
        <v>65.41379310344827</v>
      </c>
      <c r="Q2677" t="str">
        <f t="shared" si="290"/>
        <v>technology</v>
      </c>
      <c r="R2677" t="str">
        <f t="shared" si="291"/>
        <v>makerspaces</v>
      </c>
      <c r="S2677" s="11">
        <f t="shared" si="292"/>
        <v>41923</v>
      </c>
      <c r="T2677" s="11">
        <f t="shared" si="293"/>
        <v>41953.690844907404</v>
      </c>
      <c r="U2677">
        <f t="shared" si="294"/>
        <v>2014</v>
      </c>
    </row>
    <row r="2678" spans="1:21"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88"/>
        <v>50.38095238095238</v>
      </c>
      <c r="P2678" s="6">
        <f t="shared" si="289"/>
        <v>117.55555555555556</v>
      </c>
      <c r="Q2678" t="str">
        <f t="shared" si="290"/>
        <v>technology</v>
      </c>
      <c r="R2678" t="str">
        <f t="shared" si="291"/>
        <v>makerspaces</v>
      </c>
      <c r="S2678" s="11">
        <f t="shared" si="292"/>
        <v>42482</v>
      </c>
      <c r="T2678" s="11">
        <f t="shared" si="293"/>
        <v>42512.416365740741</v>
      </c>
      <c r="U2678">
        <f t="shared" si="294"/>
        <v>2016</v>
      </c>
    </row>
    <row r="2679" spans="1:21"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88"/>
        <v>17.512820512820511</v>
      </c>
      <c r="P2679" s="6">
        <f t="shared" si="289"/>
        <v>126.48148148148148</v>
      </c>
      <c r="Q2679" t="str">
        <f t="shared" si="290"/>
        <v>technology</v>
      </c>
      <c r="R2679" t="str">
        <f t="shared" si="291"/>
        <v>makerspaces</v>
      </c>
      <c r="S2679" s="11">
        <f t="shared" si="292"/>
        <v>41792</v>
      </c>
      <c r="T2679" s="11">
        <f t="shared" si="293"/>
        <v>41822.821099537032</v>
      </c>
      <c r="U2679">
        <f t="shared" si="294"/>
        <v>2014</v>
      </c>
    </row>
    <row r="2680" spans="1:21"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88"/>
        <v>1.375E-2</v>
      </c>
      <c r="P2680" s="6">
        <f t="shared" si="289"/>
        <v>550</v>
      </c>
      <c r="Q2680" t="str">
        <f t="shared" si="290"/>
        <v>technology</v>
      </c>
      <c r="R2680" t="str">
        <f t="shared" si="291"/>
        <v>makerspaces</v>
      </c>
      <c r="S2680" s="11">
        <f t="shared" si="292"/>
        <v>42241</v>
      </c>
      <c r="T2680" s="11">
        <f t="shared" si="293"/>
        <v>42271.589872685181</v>
      </c>
      <c r="U2680">
        <f t="shared" si="294"/>
        <v>2015</v>
      </c>
    </row>
    <row r="2681" spans="1:21"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88"/>
        <v>0.33</v>
      </c>
      <c r="P2681" s="6">
        <f t="shared" si="289"/>
        <v>44</v>
      </c>
      <c r="Q2681" t="str">
        <f t="shared" si="290"/>
        <v>technology</v>
      </c>
      <c r="R2681" t="str">
        <f t="shared" si="291"/>
        <v>makerspaces</v>
      </c>
      <c r="S2681" s="11">
        <f t="shared" si="292"/>
        <v>42032</v>
      </c>
      <c r="T2681" s="11">
        <f t="shared" si="293"/>
        <v>42062.792754629627</v>
      </c>
      <c r="U2681">
        <f t="shared" si="294"/>
        <v>2015</v>
      </c>
    </row>
    <row r="2682" spans="1:21"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88"/>
        <v>0.86250000000000004</v>
      </c>
      <c r="P2682" s="6">
        <f t="shared" si="289"/>
        <v>69</v>
      </c>
      <c r="Q2682" t="str">
        <f t="shared" si="290"/>
        <v>technology</v>
      </c>
      <c r="R2682" t="str">
        <f t="shared" si="291"/>
        <v>makerspaces</v>
      </c>
      <c r="S2682" s="11">
        <f t="shared" si="292"/>
        <v>42436</v>
      </c>
      <c r="T2682" s="11">
        <f t="shared" si="293"/>
        <v>42465.961701388886</v>
      </c>
      <c r="U2682">
        <f t="shared" si="294"/>
        <v>2016</v>
      </c>
    </row>
    <row r="2683" spans="1:21"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88"/>
        <v>0.6875</v>
      </c>
      <c r="P2683" s="6">
        <f t="shared" si="289"/>
        <v>27.5</v>
      </c>
      <c r="Q2683" t="str">
        <f t="shared" si="290"/>
        <v>food</v>
      </c>
      <c r="R2683" t="str">
        <f t="shared" si="291"/>
        <v>food trucks</v>
      </c>
      <c r="S2683" s="11">
        <f t="shared" si="292"/>
        <v>41805</v>
      </c>
      <c r="T2683" s="11">
        <f t="shared" si="293"/>
        <v>41830.686921296292</v>
      </c>
      <c r="U2683">
        <f t="shared" si="294"/>
        <v>2014</v>
      </c>
    </row>
    <row r="2684" spans="1:21"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88"/>
        <v>28.299999999999997</v>
      </c>
      <c r="P2684" s="6">
        <f t="shared" si="289"/>
        <v>84.9</v>
      </c>
      <c r="Q2684" t="str">
        <f t="shared" si="290"/>
        <v>food</v>
      </c>
      <c r="R2684" t="str">
        <f t="shared" si="291"/>
        <v>food trucks</v>
      </c>
      <c r="S2684" s="11">
        <f t="shared" si="292"/>
        <v>41932</v>
      </c>
      <c r="T2684" s="11">
        <f t="shared" si="293"/>
        <v>41965.040972222218</v>
      </c>
      <c r="U2684">
        <f t="shared" si="294"/>
        <v>2014</v>
      </c>
    </row>
    <row r="2685" spans="1:21"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88"/>
        <v>0.24</v>
      </c>
      <c r="P2685" s="6">
        <f t="shared" si="289"/>
        <v>12</v>
      </c>
      <c r="Q2685" t="str">
        <f t="shared" si="290"/>
        <v>food</v>
      </c>
      <c r="R2685" t="str">
        <f t="shared" si="291"/>
        <v>food trucks</v>
      </c>
      <c r="S2685" s="11">
        <f t="shared" si="292"/>
        <v>42034</v>
      </c>
      <c r="T2685" s="11">
        <f t="shared" si="293"/>
        <v>42064.546759259254</v>
      </c>
      <c r="U2685">
        <f t="shared" si="294"/>
        <v>2015</v>
      </c>
    </row>
    <row r="2686" spans="1:21"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88"/>
        <v>1.1428571428571428</v>
      </c>
      <c r="P2686" s="6">
        <f t="shared" si="289"/>
        <v>200</v>
      </c>
      <c r="Q2686" t="str">
        <f t="shared" si="290"/>
        <v>food</v>
      </c>
      <c r="R2686" t="str">
        <f t="shared" si="291"/>
        <v>food trucks</v>
      </c>
      <c r="S2686" s="11">
        <f t="shared" si="292"/>
        <v>41820</v>
      </c>
      <c r="T2686" s="11">
        <f t="shared" si="293"/>
        <v>41860.706307870365</v>
      </c>
      <c r="U2686">
        <f t="shared" si="294"/>
        <v>2014</v>
      </c>
    </row>
    <row r="2687" spans="1:21"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88"/>
        <v>0.02</v>
      </c>
      <c r="P2687" s="6">
        <f t="shared" si="289"/>
        <v>10</v>
      </c>
      <c r="Q2687" t="str">
        <f t="shared" si="290"/>
        <v>food</v>
      </c>
      <c r="R2687" t="str">
        <f t="shared" si="291"/>
        <v>food trucks</v>
      </c>
      <c r="S2687" s="11">
        <f t="shared" si="292"/>
        <v>42061</v>
      </c>
      <c r="T2687" s="11">
        <f t="shared" si="293"/>
        <v>42121.445949074077</v>
      </c>
      <c r="U2687">
        <f t="shared" si="294"/>
        <v>2015</v>
      </c>
    </row>
    <row r="2688" spans="1:21"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88"/>
        <v>0</v>
      </c>
      <c r="P2688" s="6">
        <f t="shared" si="289"/>
        <v>0</v>
      </c>
      <c r="Q2688" t="str">
        <f t="shared" si="290"/>
        <v>food</v>
      </c>
      <c r="R2688" t="str">
        <f t="shared" si="291"/>
        <v>food trucks</v>
      </c>
      <c r="S2688" s="11">
        <f t="shared" si="292"/>
        <v>41892</v>
      </c>
      <c r="T2688" s="11">
        <f t="shared" si="293"/>
        <v>41912.766469907401</v>
      </c>
      <c r="U2688">
        <f t="shared" si="294"/>
        <v>2014</v>
      </c>
    </row>
    <row r="2689" spans="1:21"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88"/>
        <v>0</v>
      </c>
      <c r="P2689" s="6">
        <f t="shared" si="289"/>
        <v>0</v>
      </c>
      <c r="Q2689" t="str">
        <f t="shared" si="290"/>
        <v>food</v>
      </c>
      <c r="R2689" t="str">
        <f t="shared" si="291"/>
        <v>food trucks</v>
      </c>
      <c r="S2689" s="11">
        <f t="shared" si="292"/>
        <v>42154</v>
      </c>
      <c r="T2689" s="11">
        <f t="shared" si="293"/>
        <v>42184.431921296295</v>
      </c>
      <c r="U2689">
        <f t="shared" si="294"/>
        <v>2015</v>
      </c>
    </row>
    <row r="2690" spans="1:21"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88"/>
        <v>0.14799999999999999</v>
      </c>
      <c r="P2690" s="6">
        <f t="shared" si="289"/>
        <v>5.2857142857142856</v>
      </c>
      <c r="Q2690" t="str">
        <f t="shared" si="290"/>
        <v>food</v>
      </c>
      <c r="R2690" t="str">
        <f t="shared" si="291"/>
        <v>food trucks</v>
      </c>
      <c r="S2690" s="11">
        <f t="shared" si="292"/>
        <v>42027</v>
      </c>
      <c r="T2690" s="11">
        <f t="shared" si="293"/>
        <v>42058.916666666664</v>
      </c>
      <c r="U2690">
        <f t="shared" si="294"/>
        <v>2015</v>
      </c>
    </row>
    <row r="2691" spans="1:21"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95">E2691/D2691*100</f>
        <v>2.8571428571428571E-3</v>
      </c>
      <c r="P2691" s="6">
        <f t="shared" ref="P2691:P2754" si="296">IF(E2691=0,0,E2691/L2691)</f>
        <v>1</v>
      </c>
      <c r="Q2691" t="str">
        <f t="shared" ref="Q2691:Q2754" si="297">LEFT(N2691,LEN(N2691)-(LEN(N2691)-SEARCH("/",N2691))-1)</f>
        <v>food</v>
      </c>
      <c r="R2691" t="str">
        <f t="shared" ref="R2691:R2754" si="298">RIGHT(N2691,(LEN(N2691)-SEARCH("/",N2691)))</f>
        <v>food trucks</v>
      </c>
      <c r="S2691" s="11">
        <f t="shared" ref="S2691:S2754" si="299">VALUE(TEXT(CONCATENATE(YEAR(((J2691/60)/60/24)+DATE(1970,1,1)+(-5/24)),"/",MONTH(((J2691/60)/60/24)+DATE(1970,1,1)+(-5/24)),"/",DAY(((J2691/60)/60/24)+DATE(1970,1,1)+(-5/24))),"YYYY/MM/DD"))</f>
        <v>42551</v>
      </c>
      <c r="T2691" s="11">
        <f t="shared" ref="T2691:T2754" si="300">((I2691/60)/60/24)+DATE(1970,1,1)+(-5/24)</f>
        <v>42581.753356481473</v>
      </c>
      <c r="U2691">
        <f t="shared" ref="U2691:U2754" si="301">YEAR(((J2691/60)/60/24)+DATE(1970,1,1)+(-5/24))</f>
        <v>2016</v>
      </c>
    </row>
    <row r="2692" spans="1:21"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95"/>
        <v>10.7325</v>
      </c>
      <c r="P2692" s="6">
        <f t="shared" si="296"/>
        <v>72.762711864406782</v>
      </c>
      <c r="Q2692" t="str">
        <f t="shared" si="297"/>
        <v>food</v>
      </c>
      <c r="R2692" t="str">
        <f t="shared" si="298"/>
        <v>food trucks</v>
      </c>
      <c r="S2692" s="11">
        <f t="shared" si="299"/>
        <v>42112</v>
      </c>
      <c r="T2692" s="11">
        <f t="shared" si="300"/>
        <v>42157.89671296296</v>
      </c>
      <c r="U2692">
        <f t="shared" si="301"/>
        <v>2015</v>
      </c>
    </row>
    <row r="2693" spans="1:21"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95"/>
        <v>5.3846153846153842E-2</v>
      </c>
      <c r="P2693" s="6">
        <f t="shared" si="296"/>
        <v>17.5</v>
      </c>
      <c r="Q2693" t="str">
        <f t="shared" si="297"/>
        <v>food</v>
      </c>
      <c r="R2693" t="str">
        <f t="shared" si="298"/>
        <v>food trucks</v>
      </c>
      <c r="S2693" s="11">
        <f t="shared" si="299"/>
        <v>42089</v>
      </c>
      <c r="T2693" s="11">
        <f t="shared" si="300"/>
        <v>42134.515706018516</v>
      </c>
      <c r="U2693">
        <f t="shared" si="301"/>
        <v>2015</v>
      </c>
    </row>
    <row r="2694" spans="1:21"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95"/>
        <v>0.7142857142857143</v>
      </c>
      <c r="P2694" s="6">
        <f t="shared" si="296"/>
        <v>25</v>
      </c>
      <c r="Q2694" t="str">
        <f t="shared" si="297"/>
        <v>food</v>
      </c>
      <c r="R2694" t="str">
        <f t="shared" si="298"/>
        <v>food trucks</v>
      </c>
      <c r="S2694" s="11">
        <f t="shared" si="299"/>
        <v>42058</v>
      </c>
      <c r="T2694" s="11">
        <f t="shared" si="300"/>
        <v>42088.084027777775</v>
      </c>
      <c r="U2694">
        <f t="shared" si="301"/>
        <v>2015</v>
      </c>
    </row>
    <row r="2695" spans="1:21"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95"/>
        <v>0.8</v>
      </c>
      <c r="P2695" s="6">
        <f t="shared" si="296"/>
        <v>13.333333333333334</v>
      </c>
      <c r="Q2695" t="str">
        <f t="shared" si="297"/>
        <v>food</v>
      </c>
      <c r="R2695" t="str">
        <f t="shared" si="298"/>
        <v>food trucks</v>
      </c>
      <c r="S2695" s="11">
        <f t="shared" si="299"/>
        <v>41833</v>
      </c>
      <c r="T2695" s="11">
        <f t="shared" si="300"/>
        <v>41863.930162037032</v>
      </c>
      <c r="U2695">
        <f t="shared" si="301"/>
        <v>2014</v>
      </c>
    </row>
    <row r="2696" spans="1:21"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95"/>
        <v>3.3333333333333335E-3</v>
      </c>
      <c r="P2696" s="6">
        <f t="shared" si="296"/>
        <v>1</v>
      </c>
      <c r="Q2696" t="str">
        <f t="shared" si="297"/>
        <v>food</v>
      </c>
      <c r="R2696" t="str">
        <f t="shared" si="298"/>
        <v>food trucks</v>
      </c>
      <c r="S2696" s="11">
        <f t="shared" si="299"/>
        <v>41877</v>
      </c>
      <c r="T2696" s="11">
        <f t="shared" si="300"/>
        <v>41907.932164351849</v>
      </c>
      <c r="U2696">
        <f t="shared" si="301"/>
        <v>2014</v>
      </c>
    </row>
    <row r="2697" spans="1:21"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95"/>
        <v>0.47333333333333333</v>
      </c>
      <c r="P2697" s="6">
        <f t="shared" si="296"/>
        <v>23.666666666666668</v>
      </c>
      <c r="Q2697" t="str">
        <f t="shared" si="297"/>
        <v>food</v>
      </c>
      <c r="R2697" t="str">
        <f t="shared" si="298"/>
        <v>food trucks</v>
      </c>
      <c r="S2697" s="11">
        <f t="shared" si="299"/>
        <v>42047</v>
      </c>
      <c r="T2697" s="11">
        <f t="shared" si="300"/>
        <v>42107.931921296295</v>
      </c>
      <c r="U2697">
        <f t="shared" si="301"/>
        <v>2015</v>
      </c>
    </row>
    <row r="2698" spans="1:21"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95"/>
        <v>5.65</v>
      </c>
      <c r="P2698" s="6">
        <f t="shared" si="296"/>
        <v>89.21052631578948</v>
      </c>
      <c r="Q2698" t="str">
        <f t="shared" si="297"/>
        <v>food</v>
      </c>
      <c r="R2698" t="str">
        <f t="shared" si="298"/>
        <v>food trucks</v>
      </c>
      <c r="S2698" s="11">
        <f t="shared" si="299"/>
        <v>41964</v>
      </c>
      <c r="T2698" s="11">
        <f t="shared" si="300"/>
        <v>41998.636111111111</v>
      </c>
      <c r="U2698">
        <f t="shared" si="301"/>
        <v>2014</v>
      </c>
    </row>
    <row r="2699" spans="1:21"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95"/>
        <v>26.35217391304348</v>
      </c>
      <c r="P2699" s="6">
        <f t="shared" si="296"/>
        <v>116.55769230769231</v>
      </c>
      <c r="Q2699" t="str">
        <f t="shared" si="297"/>
        <v>food</v>
      </c>
      <c r="R2699" t="str">
        <f t="shared" si="298"/>
        <v>food trucks</v>
      </c>
      <c r="S2699" s="11">
        <f t="shared" si="299"/>
        <v>42187</v>
      </c>
      <c r="T2699" s="11">
        <f t="shared" si="300"/>
        <v>42218.708333333336</v>
      </c>
      <c r="U2699">
        <f t="shared" si="301"/>
        <v>2015</v>
      </c>
    </row>
    <row r="2700" spans="1:21"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95"/>
        <v>0.325125</v>
      </c>
      <c r="P2700" s="6">
        <f t="shared" si="296"/>
        <v>13.005000000000001</v>
      </c>
      <c r="Q2700" t="str">
        <f t="shared" si="297"/>
        <v>food</v>
      </c>
      <c r="R2700" t="str">
        <f t="shared" si="298"/>
        <v>food trucks</v>
      </c>
      <c r="S2700" s="11">
        <f t="shared" si="299"/>
        <v>41787</v>
      </c>
      <c r="T2700" s="11">
        <f t="shared" si="300"/>
        <v>41817.689907407403</v>
      </c>
      <c r="U2700">
        <f t="shared" si="301"/>
        <v>2014</v>
      </c>
    </row>
    <row r="2701" spans="1:21"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95"/>
        <v>0</v>
      </c>
      <c r="P2701" s="6">
        <f t="shared" si="296"/>
        <v>0</v>
      </c>
      <c r="Q2701" t="str">
        <f t="shared" si="297"/>
        <v>food</v>
      </c>
      <c r="R2701" t="str">
        <f t="shared" si="298"/>
        <v>food trucks</v>
      </c>
      <c r="S2701" s="11">
        <f t="shared" si="299"/>
        <v>41829</v>
      </c>
      <c r="T2701" s="11">
        <f t="shared" si="300"/>
        <v>41859.688229166662</v>
      </c>
      <c r="U2701">
        <f t="shared" si="301"/>
        <v>2014</v>
      </c>
    </row>
    <row r="2702" spans="1:21"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95"/>
        <v>0.7000700070007001</v>
      </c>
      <c r="P2702" s="6">
        <f t="shared" si="296"/>
        <v>17.5</v>
      </c>
      <c r="Q2702" t="str">
        <f t="shared" si="297"/>
        <v>food</v>
      </c>
      <c r="R2702" t="str">
        <f t="shared" si="298"/>
        <v>food trucks</v>
      </c>
      <c r="S2702" s="11">
        <f t="shared" si="299"/>
        <v>41870</v>
      </c>
      <c r="T2702" s="11">
        <f t="shared" si="300"/>
        <v>41900.666342592594</v>
      </c>
      <c r="U2702">
        <f t="shared" si="301"/>
        <v>2014</v>
      </c>
    </row>
    <row r="2703" spans="1:21"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95"/>
        <v>46.176470588235297</v>
      </c>
      <c r="P2703" s="6">
        <f t="shared" si="296"/>
        <v>34.130434782608695</v>
      </c>
      <c r="Q2703" t="str">
        <f t="shared" si="297"/>
        <v>theater</v>
      </c>
      <c r="R2703" t="str">
        <f t="shared" si="298"/>
        <v>spaces</v>
      </c>
      <c r="S2703" s="11">
        <f t="shared" si="299"/>
        <v>42801</v>
      </c>
      <c r="T2703" s="11">
        <f t="shared" si="300"/>
        <v>42832.524699074071</v>
      </c>
      <c r="U2703">
        <f t="shared" si="301"/>
        <v>2017</v>
      </c>
    </row>
    <row r="2704" spans="1:21"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95"/>
        <v>34.410000000000004</v>
      </c>
      <c r="P2704" s="6">
        <f t="shared" si="296"/>
        <v>132.34615384615384</v>
      </c>
      <c r="Q2704" t="str">
        <f t="shared" si="297"/>
        <v>theater</v>
      </c>
      <c r="R2704" t="str">
        <f t="shared" si="298"/>
        <v>spaces</v>
      </c>
      <c r="S2704" s="11">
        <f t="shared" si="299"/>
        <v>42800</v>
      </c>
      <c r="T2704" s="11">
        <f t="shared" si="300"/>
        <v>42830.551817129628</v>
      </c>
      <c r="U2704">
        <f t="shared" si="301"/>
        <v>2017</v>
      </c>
    </row>
    <row r="2705" spans="1:21"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95"/>
        <v>103.75000000000001</v>
      </c>
      <c r="P2705" s="6">
        <f t="shared" si="296"/>
        <v>922.22222222222217</v>
      </c>
      <c r="Q2705" t="str">
        <f t="shared" si="297"/>
        <v>theater</v>
      </c>
      <c r="R2705" t="str">
        <f t="shared" si="298"/>
        <v>spaces</v>
      </c>
      <c r="S2705" s="11">
        <f t="shared" si="299"/>
        <v>42756</v>
      </c>
      <c r="T2705" s="11">
        <f t="shared" si="300"/>
        <v>42816.440162037034</v>
      </c>
      <c r="U2705">
        <f t="shared" si="301"/>
        <v>2017</v>
      </c>
    </row>
    <row r="2706" spans="1:21"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95"/>
        <v>6.0263157894736841</v>
      </c>
      <c r="P2706" s="6">
        <f t="shared" si="296"/>
        <v>163.57142857142858</v>
      </c>
      <c r="Q2706" t="str">
        <f t="shared" si="297"/>
        <v>theater</v>
      </c>
      <c r="R2706" t="str">
        <f t="shared" si="298"/>
        <v>spaces</v>
      </c>
      <c r="S2706" s="11">
        <f t="shared" si="299"/>
        <v>42787</v>
      </c>
      <c r="T2706" s="11">
        <f t="shared" si="300"/>
        <v>42830.61243055555</v>
      </c>
      <c r="U2706">
        <f t="shared" si="301"/>
        <v>2017</v>
      </c>
    </row>
    <row r="2707" spans="1:21"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95"/>
        <v>10.539393939393939</v>
      </c>
      <c r="P2707" s="6">
        <f t="shared" si="296"/>
        <v>217.375</v>
      </c>
      <c r="Q2707" t="str">
        <f t="shared" si="297"/>
        <v>theater</v>
      </c>
      <c r="R2707" t="str">
        <f t="shared" si="298"/>
        <v>spaces</v>
      </c>
      <c r="S2707" s="11">
        <f t="shared" si="299"/>
        <v>42773</v>
      </c>
      <c r="T2707" s="11">
        <f t="shared" si="300"/>
        <v>42818.666180555556</v>
      </c>
      <c r="U2707">
        <f t="shared" si="301"/>
        <v>2017</v>
      </c>
    </row>
    <row r="2708" spans="1:21"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95"/>
        <v>112.29714285714284</v>
      </c>
      <c r="P2708" s="6">
        <f t="shared" si="296"/>
        <v>149.44486692015209</v>
      </c>
      <c r="Q2708" t="str">
        <f t="shared" si="297"/>
        <v>theater</v>
      </c>
      <c r="R2708" t="str">
        <f t="shared" si="298"/>
        <v>spaces</v>
      </c>
      <c r="S2708" s="11">
        <f t="shared" si="299"/>
        <v>41899</v>
      </c>
      <c r="T2708" s="11">
        <f t="shared" si="300"/>
        <v>41928.082638888889</v>
      </c>
      <c r="U2708">
        <f t="shared" si="301"/>
        <v>2014</v>
      </c>
    </row>
    <row r="2709" spans="1:21"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95"/>
        <v>350.84462500000001</v>
      </c>
      <c r="P2709" s="6">
        <f t="shared" si="296"/>
        <v>71.237487309644663</v>
      </c>
      <c r="Q2709" t="str">
        <f t="shared" si="297"/>
        <v>theater</v>
      </c>
      <c r="R2709" t="str">
        <f t="shared" si="298"/>
        <v>spaces</v>
      </c>
      <c r="S2709" s="11">
        <f t="shared" si="299"/>
        <v>41391</v>
      </c>
      <c r="T2709" s="11">
        <f t="shared" si="300"/>
        <v>41421.082638888889</v>
      </c>
      <c r="U2709">
        <f t="shared" si="301"/>
        <v>2013</v>
      </c>
    </row>
    <row r="2710" spans="1:21"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95"/>
        <v>233.21535</v>
      </c>
      <c r="P2710" s="6">
        <f t="shared" si="296"/>
        <v>44.464318398474738</v>
      </c>
      <c r="Q2710" t="str">
        <f t="shared" si="297"/>
        <v>theater</v>
      </c>
      <c r="R2710" t="str">
        <f t="shared" si="298"/>
        <v>spaces</v>
      </c>
      <c r="S2710" s="11">
        <f t="shared" si="299"/>
        <v>42512</v>
      </c>
      <c r="T2710" s="11">
        <f t="shared" si="300"/>
        <v>42572.489884259259</v>
      </c>
      <c r="U2710">
        <f t="shared" si="301"/>
        <v>2016</v>
      </c>
    </row>
    <row r="2711" spans="1:21"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95"/>
        <v>101.60599999999999</v>
      </c>
      <c r="P2711" s="6">
        <f t="shared" si="296"/>
        <v>164.94480519480518</v>
      </c>
      <c r="Q2711" t="str">
        <f t="shared" si="297"/>
        <v>theater</v>
      </c>
      <c r="R2711" t="str">
        <f t="shared" si="298"/>
        <v>spaces</v>
      </c>
      <c r="S2711" s="11">
        <f t="shared" si="299"/>
        <v>42611</v>
      </c>
      <c r="T2711" s="11">
        <f t="shared" si="300"/>
        <v>42646.957638888889</v>
      </c>
      <c r="U2711">
        <f t="shared" si="301"/>
        <v>2016</v>
      </c>
    </row>
    <row r="2712" spans="1:21"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95"/>
        <v>153.90035000000003</v>
      </c>
      <c r="P2712" s="6">
        <f t="shared" si="296"/>
        <v>84.871516544117654</v>
      </c>
      <c r="Q2712" t="str">
        <f t="shared" si="297"/>
        <v>theater</v>
      </c>
      <c r="R2712" t="str">
        <f t="shared" si="298"/>
        <v>spaces</v>
      </c>
      <c r="S2712" s="11">
        <f t="shared" si="299"/>
        <v>41828</v>
      </c>
      <c r="T2712" s="11">
        <f t="shared" si="300"/>
        <v>41859.875</v>
      </c>
      <c r="U2712">
        <f t="shared" si="301"/>
        <v>2014</v>
      </c>
    </row>
    <row r="2713" spans="1:21"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95"/>
        <v>100.7161125319693</v>
      </c>
      <c r="P2713" s="6">
        <f t="shared" si="296"/>
        <v>53.945205479452056</v>
      </c>
      <c r="Q2713" t="str">
        <f t="shared" si="297"/>
        <v>theater</v>
      </c>
      <c r="R2713" t="str">
        <f t="shared" si="298"/>
        <v>spaces</v>
      </c>
      <c r="S2713" s="11">
        <f t="shared" si="299"/>
        <v>41780</v>
      </c>
      <c r="T2713" s="11">
        <f t="shared" si="300"/>
        <v>41810.709027777775</v>
      </c>
      <c r="U2713">
        <f t="shared" si="301"/>
        <v>2014</v>
      </c>
    </row>
    <row r="2714" spans="1:21"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95"/>
        <v>131.38181818181818</v>
      </c>
      <c r="P2714" s="6">
        <f t="shared" si="296"/>
        <v>50.531468531468533</v>
      </c>
      <c r="Q2714" t="str">
        <f t="shared" si="297"/>
        <v>theater</v>
      </c>
      <c r="R2714" t="str">
        <f t="shared" si="298"/>
        <v>spaces</v>
      </c>
      <c r="S2714" s="11">
        <f t="shared" si="299"/>
        <v>41431</v>
      </c>
      <c r="T2714" s="11">
        <f t="shared" si="300"/>
        <v>41468.541666666664</v>
      </c>
      <c r="U2714">
        <f t="shared" si="301"/>
        <v>2013</v>
      </c>
    </row>
    <row r="2715" spans="1:21"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95"/>
        <v>102.24133333333334</v>
      </c>
      <c r="P2715" s="6">
        <f t="shared" si="296"/>
        <v>108.00140845070422</v>
      </c>
      <c r="Q2715" t="str">
        <f t="shared" si="297"/>
        <v>theater</v>
      </c>
      <c r="R2715" t="str">
        <f t="shared" si="298"/>
        <v>spaces</v>
      </c>
      <c r="S2715" s="11">
        <f t="shared" si="299"/>
        <v>42322</v>
      </c>
      <c r="T2715" s="11">
        <f t="shared" si="300"/>
        <v>42362.445416666662</v>
      </c>
      <c r="U2715">
        <f t="shared" si="301"/>
        <v>2015</v>
      </c>
    </row>
    <row r="2716" spans="1:21"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95"/>
        <v>116.35599999999999</v>
      </c>
      <c r="P2716" s="6">
        <f t="shared" si="296"/>
        <v>95.373770491803285</v>
      </c>
      <c r="Q2716" t="str">
        <f t="shared" si="297"/>
        <v>theater</v>
      </c>
      <c r="R2716" t="str">
        <f t="shared" si="298"/>
        <v>spaces</v>
      </c>
      <c r="S2716" s="11">
        <f t="shared" si="299"/>
        <v>42629</v>
      </c>
      <c r="T2716" s="11">
        <f t="shared" si="300"/>
        <v>42657.749999999993</v>
      </c>
      <c r="U2716">
        <f t="shared" si="301"/>
        <v>2016</v>
      </c>
    </row>
    <row r="2717" spans="1:21"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95"/>
        <v>264.62241666666665</v>
      </c>
      <c r="P2717" s="6">
        <f t="shared" si="296"/>
        <v>57.631016333938291</v>
      </c>
      <c r="Q2717" t="str">
        <f t="shared" si="297"/>
        <v>theater</v>
      </c>
      <c r="R2717" t="str">
        <f t="shared" si="298"/>
        <v>spaces</v>
      </c>
      <c r="S2717" s="11">
        <f t="shared" si="299"/>
        <v>42387</v>
      </c>
      <c r="T2717" s="11">
        <f t="shared" si="300"/>
        <v>42421.190138888887</v>
      </c>
      <c r="U2717">
        <f t="shared" si="301"/>
        <v>2016</v>
      </c>
    </row>
    <row r="2718" spans="1:21"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95"/>
        <v>119.98010000000001</v>
      </c>
      <c r="P2718" s="6">
        <f t="shared" si="296"/>
        <v>64.160481283422456</v>
      </c>
      <c r="Q2718" t="str">
        <f t="shared" si="297"/>
        <v>theater</v>
      </c>
      <c r="R2718" t="str">
        <f t="shared" si="298"/>
        <v>spaces</v>
      </c>
      <c r="S2718" s="11">
        <f t="shared" si="299"/>
        <v>42255</v>
      </c>
      <c r="T2718" s="11">
        <f t="shared" si="300"/>
        <v>42285.124918981477</v>
      </c>
      <c r="U2718">
        <f t="shared" si="301"/>
        <v>2015</v>
      </c>
    </row>
    <row r="2719" spans="1:21"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95"/>
        <v>120.10400000000001</v>
      </c>
      <c r="P2719" s="6">
        <f t="shared" si="296"/>
        <v>92.387692307692305</v>
      </c>
      <c r="Q2719" t="str">
        <f t="shared" si="297"/>
        <v>theater</v>
      </c>
      <c r="R2719" t="str">
        <f t="shared" si="298"/>
        <v>spaces</v>
      </c>
      <c r="S2719" s="11">
        <f t="shared" si="299"/>
        <v>41934</v>
      </c>
      <c r="T2719" s="11">
        <f t="shared" si="300"/>
        <v>41979.748252314814</v>
      </c>
      <c r="U2719">
        <f t="shared" si="301"/>
        <v>2014</v>
      </c>
    </row>
    <row r="2720" spans="1:21"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95"/>
        <v>103.58333333333334</v>
      </c>
      <c r="P2720" s="6">
        <f t="shared" si="296"/>
        <v>125.97972972972973</v>
      </c>
      <c r="Q2720" t="str">
        <f t="shared" si="297"/>
        <v>theater</v>
      </c>
      <c r="R2720" t="str">
        <f t="shared" si="298"/>
        <v>spaces</v>
      </c>
      <c r="S2720" s="11">
        <f t="shared" si="299"/>
        <v>42465</v>
      </c>
      <c r="T2720" s="11">
        <f t="shared" si="300"/>
        <v>42493.749999999993</v>
      </c>
      <c r="U2720">
        <f t="shared" si="301"/>
        <v>2016</v>
      </c>
    </row>
    <row r="2721" spans="1:21"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95"/>
        <v>108.83333333333334</v>
      </c>
      <c r="P2721" s="6">
        <f t="shared" si="296"/>
        <v>94.637681159420296</v>
      </c>
      <c r="Q2721" t="str">
        <f t="shared" si="297"/>
        <v>theater</v>
      </c>
      <c r="R2721" t="str">
        <f t="shared" si="298"/>
        <v>spaces</v>
      </c>
      <c r="S2721" s="11">
        <f t="shared" si="299"/>
        <v>42417</v>
      </c>
      <c r="T2721" s="11">
        <f t="shared" si="300"/>
        <v>42477.781180555547</v>
      </c>
      <c r="U2721">
        <f t="shared" si="301"/>
        <v>2016</v>
      </c>
    </row>
    <row r="2722" spans="1:21"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95"/>
        <v>118.12400000000001</v>
      </c>
      <c r="P2722" s="6">
        <f t="shared" si="296"/>
        <v>170.69942196531792</v>
      </c>
      <c r="Q2722" t="str">
        <f t="shared" si="297"/>
        <v>theater</v>
      </c>
      <c r="R2722" t="str">
        <f t="shared" si="298"/>
        <v>spaces</v>
      </c>
      <c r="S2722" s="11">
        <f t="shared" si="299"/>
        <v>42655</v>
      </c>
      <c r="T2722" s="11">
        <f t="shared" si="300"/>
        <v>42685.299224537033</v>
      </c>
      <c r="U2722">
        <f t="shared" si="301"/>
        <v>2016</v>
      </c>
    </row>
    <row r="2723" spans="1:21"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95"/>
        <v>1462</v>
      </c>
      <c r="P2723" s="6">
        <f t="shared" si="296"/>
        <v>40.762081784386616</v>
      </c>
      <c r="Q2723" t="str">
        <f t="shared" si="297"/>
        <v>technology</v>
      </c>
      <c r="R2723" t="str">
        <f t="shared" si="298"/>
        <v>hardware</v>
      </c>
      <c r="S2723" s="11">
        <f t="shared" si="299"/>
        <v>41493</v>
      </c>
      <c r="T2723" s="11">
        <f t="shared" si="300"/>
        <v>41523.583333333328</v>
      </c>
      <c r="U2723">
        <f t="shared" si="301"/>
        <v>2013</v>
      </c>
    </row>
    <row r="2724" spans="1:21"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95"/>
        <v>252.54</v>
      </c>
      <c r="P2724" s="6">
        <f t="shared" si="296"/>
        <v>68.254054054054052</v>
      </c>
      <c r="Q2724" t="str">
        <f t="shared" si="297"/>
        <v>technology</v>
      </c>
      <c r="R2724" t="str">
        <f t="shared" si="298"/>
        <v>hardware</v>
      </c>
      <c r="S2724" s="11">
        <f t="shared" si="299"/>
        <v>42704</v>
      </c>
      <c r="T2724" s="11">
        <f t="shared" si="300"/>
        <v>42764.64876157407</v>
      </c>
      <c r="U2724">
        <f t="shared" si="301"/>
        <v>2016</v>
      </c>
    </row>
    <row r="2725" spans="1:21"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95"/>
        <v>140.05000000000001</v>
      </c>
      <c r="P2725" s="6">
        <f t="shared" si="296"/>
        <v>95.48863636363636</v>
      </c>
      <c r="Q2725" t="str">
        <f t="shared" si="297"/>
        <v>technology</v>
      </c>
      <c r="R2725" t="str">
        <f t="shared" si="298"/>
        <v>hardware</v>
      </c>
      <c r="S2725" s="11">
        <f t="shared" si="299"/>
        <v>41944</v>
      </c>
      <c r="T2725" s="11">
        <f t="shared" si="300"/>
        <v>42004.672314814808</v>
      </c>
      <c r="U2725">
        <f t="shared" si="301"/>
        <v>2014</v>
      </c>
    </row>
    <row r="2726" spans="1:21"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95"/>
        <v>296.87520259319291</v>
      </c>
      <c r="P2726" s="6">
        <f t="shared" si="296"/>
        <v>7.1902649656526005</v>
      </c>
      <c r="Q2726" t="str">
        <f t="shared" si="297"/>
        <v>technology</v>
      </c>
      <c r="R2726" t="str">
        <f t="shared" si="298"/>
        <v>hardware</v>
      </c>
      <c r="S2726" s="11">
        <f t="shared" si="299"/>
        <v>42199</v>
      </c>
      <c r="T2726" s="11">
        <f t="shared" si="300"/>
        <v>42231.118738425925</v>
      </c>
      <c r="U2726">
        <f t="shared" si="301"/>
        <v>2015</v>
      </c>
    </row>
    <row r="2727" spans="1:21"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95"/>
        <v>144.54249999999999</v>
      </c>
      <c r="P2727" s="6">
        <f t="shared" si="296"/>
        <v>511.65486725663715</v>
      </c>
      <c r="Q2727" t="str">
        <f t="shared" si="297"/>
        <v>technology</v>
      </c>
      <c r="R2727" t="str">
        <f t="shared" si="298"/>
        <v>hardware</v>
      </c>
      <c r="S2727" s="11">
        <f t="shared" si="299"/>
        <v>42745</v>
      </c>
      <c r="T2727" s="11">
        <f t="shared" si="300"/>
        <v>42795.53628472222</v>
      </c>
      <c r="U2727">
        <f t="shared" si="301"/>
        <v>2017</v>
      </c>
    </row>
    <row r="2728" spans="1:21"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95"/>
        <v>105.745</v>
      </c>
      <c r="P2728" s="6">
        <f t="shared" si="296"/>
        <v>261.74504950495049</v>
      </c>
      <c r="Q2728" t="str">
        <f t="shared" si="297"/>
        <v>technology</v>
      </c>
      <c r="R2728" t="str">
        <f t="shared" si="298"/>
        <v>hardware</v>
      </c>
      <c r="S2728" s="11">
        <f t="shared" si="299"/>
        <v>42452</v>
      </c>
      <c r="T2728" s="11">
        <f t="shared" si="300"/>
        <v>42482.371655092589</v>
      </c>
      <c r="U2728">
        <f t="shared" si="301"/>
        <v>2016</v>
      </c>
    </row>
    <row r="2729" spans="1:21"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95"/>
        <v>493.21000000000004</v>
      </c>
      <c r="P2729" s="6">
        <f t="shared" si="296"/>
        <v>69.760961810466767</v>
      </c>
      <c r="Q2729" t="str">
        <f t="shared" si="297"/>
        <v>technology</v>
      </c>
      <c r="R2729" t="str">
        <f t="shared" si="298"/>
        <v>hardware</v>
      </c>
      <c r="S2729" s="11">
        <f t="shared" si="299"/>
        <v>42198</v>
      </c>
      <c r="T2729" s="11">
        <f t="shared" si="300"/>
        <v>42223.468321759261</v>
      </c>
      <c r="U2729">
        <f t="shared" si="301"/>
        <v>2015</v>
      </c>
    </row>
    <row r="2730" spans="1:21"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95"/>
        <v>201.82666666666668</v>
      </c>
      <c r="P2730" s="6">
        <f t="shared" si="296"/>
        <v>77.229591836734699</v>
      </c>
      <c r="Q2730" t="str">
        <f t="shared" si="297"/>
        <v>technology</v>
      </c>
      <c r="R2730" t="str">
        <f t="shared" si="298"/>
        <v>hardware</v>
      </c>
      <c r="S2730" s="11">
        <f t="shared" si="299"/>
        <v>42333</v>
      </c>
      <c r="T2730" s="11">
        <f t="shared" si="300"/>
        <v>42368.391597222224</v>
      </c>
      <c r="U2730">
        <f t="shared" si="301"/>
        <v>2015</v>
      </c>
    </row>
    <row r="2731" spans="1:21"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95"/>
        <v>104.44</v>
      </c>
      <c r="P2731" s="6">
        <f t="shared" si="296"/>
        <v>340.56521739130437</v>
      </c>
      <c r="Q2731" t="str">
        <f t="shared" si="297"/>
        <v>technology</v>
      </c>
      <c r="R2731" t="str">
        <f t="shared" si="298"/>
        <v>hardware</v>
      </c>
      <c r="S2731" s="11">
        <f t="shared" si="299"/>
        <v>42095</v>
      </c>
      <c r="T2731" s="11">
        <f t="shared" si="300"/>
        <v>42125.032372685186</v>
      </c>
      <c r="U2731">
        <f t="shared" si="301"/>
        <v>2015</v>
      </c>
    </row>
    <row r="2732" spans="1:21"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95"/>
        <v>170.29262962962963</v>
      </c>
      <c r="P2732" s="6">
        <f t="shared" si="296"/>
        <v>67.417903225806455</v>
      </c>
      <c r="Q2732" t="str">
        <f t="shared" si="297"/>
        <v>technology</v>
      </c>
      <c r="R2732" t="str">
        <f t="shared" si="298"/>
        <v>hardware</v>
      </c>
      <c r="S2732" s="11">
        <f t="shared" si="299"/>
        <v>41351</v>
      </c>
      <c r="T2732" s="11">
        <f t="shared" si="300"/>
        <v>41386.333043981482</v>
      </c>
      <c r="U2732">
        <f t="shared" si="301"/>
        <v>2013</v>
      </c>
    </row>
    <row r="2733" spans="1:21"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95"/>
        <v>104.30333333333333</v>
      </c>
      <c r="P2733" s="6">
        <f t="shared" si="296"/>
        <v>845.70270270270271</v>
      </c>
      <c r="Q2733" t="str">
        <f t="shared" si="297"/>
        <v>technology</v>
      </c>
      <c r="R2733" t="str">
        <f t="shared" si="298"/>
        <v>hardware</v>
      </c>
      <c r="S2733" s="11">
        <f t="shared" si="299"/>
        <v>41872</v>
      </c>
      <c r="T2733" s="11">
        <f t="shared" si="300"/>
        <v>41929.958333333328</v>
      </c>
      <c r="U2733">
        <f t="shared" si="301"/>
        <v>2014</v>
      </c>
    </row>
    <row r="2734" spans="1:21"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95"/>
        <v>118.25000000000001</v>
      </c>
      <c r="P2734" s="6">
        <f t="shared" si="296"/>
        <v>97.191780821917803</v>
      </c>
      <c r="Q2734" t="str">
        <f t="shared" si="297"/>
        <v>technology</v>
      </c>
      <c r="R2734" t="str">
        <f t="shared" si="298"/>
        <v>hardware</v>
      </c>
      <c r="S2734" s="11">
        <f t="shared" si="299"/>
        <v>41389</v>
      </c>
      <c r="T2734" s="11">
        <f t="shared" si="300"/>
        <v>41421.791666666664</v>
      </c>
      <c r="U2734">
        <f t="shared" si="301"/>
        <v>2013</v>
      </c>
    </row>
    <row r="2735" spans="1:21"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95"/>
        <v>107.538</v>
      </c>
      <c r="P2735" s="6">
        <f t="shared" si="296"/>
        <v>451.84033613445376</v>
      </c>
      <c r="Q2735" t="str">
        <f t="shared" si="297"/>
        <v>technology</v>
      </c>
      <c r="R2735" t="str">
        <f t="shared" si="298"/>
        <v>hardware</v>
      </c>
      <c r="S2735" s="11">
        <f t="shared" si="299"/>
        <v>42044</v>
      </c>
      <c r="T2735" s="11">
        <f t="shared" si="300"/>
        <v>42104.022847222215</v>
      </c>
      <c r="U2735">
        <f t="shared" si="301"/>
        <v>2015</v>
      </c>
    </row>
    <row r="2736" spans="1:21"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95"/>
        <v>2260300</v>
      </c>
      <c r="P2736" s="6">
        <f t="shared" si="296"/>
        <v>138.66871165644173</v>
      </c>
      <c r="Q2736" t="str">
        <f t="shared" si="297"/>
        <v>technology</v>
      </c>
      <c r="R2736" t="str">
        <f t="shared" si="298"/>
        <v>hardware</v>
      </c>
      <c r="S2736" s="11">
        <f t="shared" si="299"/>
        <v>42626</v>
      </c>
      <c r="T2736" s="11">
        <f t="shared" si="300"/>
        <v>42656.707638888889</v>
      </c>
      <c r="U2736">
        <f t="shared" si="301"/>
        <v>2016</v>
      </c>
    </row>
    <row r="2737" spans="1:21"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95"/>
        <v>978.13466666666682</v>
      </c>
      <c r="P2737" s="6">
        <f t="shared" si="296"/>
        <v>21.640147492625371</v>
      </c>
      <c r="Q2737" t="str">
        <f t="shared" si="297"/>
        <v>technology</v>
      </c>
      <c r="R2737" t="str">
        <f t="shared" si="298"/>
        <v>hardware</v>
      </c>
      <c r="S2737" s="11">
        <f t="shared" si="299"/>
        <v>41315</v>
      </c>
      <c r="T2737" s="11">
        <f t="shared" si="300"/>
        <v>41346.625</v>
      </c>
      <c r="U2737">
        <f t="shared" si="301"/>
        <v>2013</v>
      </c>
    </row>
    <row r="2738" spans="1:21"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95"/>
        <v>122.9</v>
      </c>
      <c r="P2738" s="6">
        <f t="shared" si="296"/>
        <v>169.51724137931035</v>
      </c>
      <c r="Q2738" t="str">
        <f t="shared" si="297"/>
        <v>technology</v>
      </c>
      <c r="R2738" t="str">
        <f t="shared" si="298"/>
        <v>hardware</v>
      </c>
      <c r="S2738" s="11">
        <f t="shared" si="299"/>
        <v>41722</v>
      </c>
      <c r="T2738" s="11">
        <f t="shared" si="300"/>
        <v>41752.458020833328</v>
      </c>
      <c r="U2738">
        <f t="shared" si="301"/>
        <v>2014</v>
      </c>
    </row>
    <row r="2739" spans="1:21"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95"/>
        <v>246.0608</v>
      </c>
      <c r="P2739" s="6">
        <f t="shared" si="296"/>
        <v>161.88210526315791</v>
      </c>
      <c r="Q2739" t="str">
        <f t="shared" si="297"/>
        <v>technology</v>
      </c>
      <c r="R2739" t="str">
        <f t="shared" si="298"/>
        <v>hardware</v>
      </c>
      <c r="S2739" s="11">
        <f t="shared" si="299"/>
        <v>41611</v>
      </c>
      <c r="T2739" s="11">
        <f t="shared" si="300"/>
        <v>41654.583333333328</v>
      </c>
      <c r="U2739">
        <f t="shared" si="301"/>
        <v>2013</v>
      </c>
    </row>
    <row r="2740" spans="1:21"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95"/>
        <v>147.94</v>
      </c>
      <c r="P2740" s="6">
        <f t="shared" si="296"/>
        <v>493.13333333333333</v>
      </c>
      <c r="Q2740" t="str">
        <f t="shared" si="297"/>
        <v>technology</v>
      </c>
      <c r="R2740" t="str">
        <f t="shared" si="298"/>
        <v>hardware</v>
      </c>
      <c r="S2740" s="11">
        <f t="shared" si="299"/>
        <v>42619</v>
      </c>
      <c r="T2740" s="11">
        <f t="shared" si="300"/>
        <v>42679.935231481482</v>
      </c>
      <c r="U2740">
        <f t="shared" si="301"/>
        <v>2016</v>
      </c>
    </row>
    <row r="2741" spans="1:21"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95"/>
        <v>384.09090909090907</v>
      </c>
      <c r="P2741" s="6">
        <f t="shared" si="296"/>
        <v>22.120418848167539</v>
      </c>
      <c r="Q2741" t="str">
        <f t="shared" si="297"/>
        <v>technology</v>
      </c>
      <c r="R2741" t="str">
        <f t="shared" si="298"/>
        <v>hardware</v>
      </c>
      <c r="S2741" s="11">
        <f t="shared" si="299"/>
        <v>41719</v>
      </c>
      <c r="T2741" s="11">
        <f t="shared" si="300"/>
        <v>41764.679594907408</v>
      </c>
      <c r="U2741">
        <f t="shared" si="301"/>
        <v>2014</v>
      </c>
    </row>
    <row r="2742" spans="1:21"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95"/>
        <v>103.33333333333334</v>
      </c>
      <c r="P2742" s="6">
        <f t="shared" si="296"/>
        <v>18.235294117647058</v>
      </c>
      <c r="Q2742" t="str">
        <f t="shared" si="297"/>
        <v>technology</v>
      </c>
      <c r="R2742" t="str">
        <f t="shared" si="298"/>
        <v>hardware</v>
      </c>
      <c r="S2742" s="11">
        <f t="shared" si="299"/>
        <v>42044</v>
      </c>
      <c r="T2742" s="11">
        <f t="shared" si="300"/>
        <v>42074.781851851854</v>
      </c>
      <c r="U2742">
        <f t="shared" si="301"/>
        <v>2015</v>
      </c>
    </row>
    <row r="2743" spans="1:21"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95"/>
        <v>0.43750000000000006</v>
      </c>
      <c r="P2743" s="6">
        <f t="shared" si="296"/>
        <v>8.75</v>
      </c>
      <c r="Q2743" t="str">
        <f t="shared" si="297"/>
        <v>publishing</v>
      </c>
      <c r="R2743" t="str">
        <f t="shared" si="298"/>
        <v>children's books</v>
      </c>
      <c r="S2743" s="11">
        <f t="shared" si="299"/>
        <v>41911</v>
      </c>
      <c r="T2743" s="11">
        <f t="shared" si="300"/>
        <v>41931.879861111105</v>
      </c>
      <c r="U2743">
        <f t="shared" si="301"/>
        <v>2014</v>
      </c>
    </row>
    <row r="2744" spans="1:21"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95"/>
        <v>29.24</v>
      </c>
      <c r="P2744" s="6">
        <f t="shared" si="296"/>
        <v>40.611111111111114</v>
      </c>
      <c r="Q2744" t="str">
        <f t="shared" si="297"/>
        <v>publishing</v>
      </c>
      <c r="R2744" t="str">
        <f t="shared" si="298"/>
        <v>children's books</v>
      </c>
      <c r="S2744" s="11">
        <f t="shared" si="299"/>
        <v>41030</v>
      </c>
      <c r="T2744" s="11">
        <f t="shared" si="300"/>
        <v>41044.511423611111</v>
      </c>
      <c r="U2744">
        <f t="shared" si="301"/>
        <v>2012</v>
      </c>
    </row>
    <row r="2745" spans="1:21"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95"/>
        <v>0</v>
      </c>
      <c r="P2745" s="6">
        <f t="shared" si="296"/>
        <v>0</v>
      </c>
      <c r="Q2745" t="str">
        <f t="shared" si="297"/>
        <v>publishing</v>
      </c>
      <c r="R2745" t="str">
        <f t="shared" si="298"/>
        <v>children's books</v>
      </c>
      <c r="S2745" s="11">
        <f t="shared" si="299"/>
        <v>42632</v>
      </c>
      <c r="T2745" s="11">
        <f t="shared" si="300"/>
        <v>42662.120451388888</v>
      </c>
      <c r="U2745">
        <f t="shared" si="301"/>
        <v>2016</v>
      </c>
    </row>
    <row r="2746" spans="1:21"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95"/>
        <v>5.21875</v>
      </c>
      <c r="P2746" s="6">
        <f t="shared" si="296"/>
        <v>37.954545454545453</v>
      </c>
      <c r="Q2746" t="str">
        <f t="shared" si="297"/>
        <v>publishing</v>
      </c>
      <c r="R2746" t="str">
        <f t="shared" si="298"/>
        <v>children's books</v>
      </c>
      <c r="S2746" s="11">
        <f t="shared" si="299"/>
        <v>40937</v>
      </c>
      <c r="T2746" s="11">
        <f t="shared" si="300"/>
        <v>40967.854143518518</v>
      </c>
      <c r="U2746">
        <f t="shared" si="301"/>
        <v>2012</v>
      </c>
    </row>
    <row r="2747" spans="1:21"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95"/>
        <v>21.887499999999999</v>
      </c>
      <c r="P2747" s="6">
        <f t="shared" si="296"/>
        <v>35.734693877551024</v>
      </c>
      <c r="Q2747" t="str">
        <f t="shared" si="297"/>
        <v>publishing</v>
      </c>
      <c r="R2747" t="str">
        <f t="shared" si="298"/>
        <v>children's books</v>
      </c>
      <c r="S2747" s="11">
        <f t="shared" si="299"/>
        <v>41044</v>
      </c>
      <c r="T2747" s="11">
        <f t="shared" si="300"/>
        <v>41104.779722222222</v>
      </c>
      <c r="U2747">
        <f t="shared" si="301"/>
        <v>2012</v>
      </c>
    </row>
    <row r="2748" spans="1:21"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95"/>
        <v>26.700000000000003</v>
      </c>
      <c r="P2748" s="6">
        <f t="shared" si="296"/>
        <v>42.157894736842103</v>
      </c>
      <c r="Q2748" t="str">
        <f t="shared" si="297"/>
        <v>publishing</v>
      </c>
      <c r="R2748" t="str">
        <f t="shared" si="298"/>
        <v>children's books</v>
      </c>
      <c r="S2748" s="11">
        <f t="shared" si="299"/>
        <v>41850</v>
      </c>
      <c r="T2748" s="11">
        <f t="shared" si="300"/>
        <v>41880.57304398148</v>
      </c>
      <c r="U2748">
        <f t="shared" si="301"/>
        <v>2014</v>
      </c>
    </row>
    <row r="2749" spans="1:21"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95"/>
        <v>28.000000000000004</v>
      </c>
      <c r="P2749" s="6">
        <f t="shared" si="296"/>
        <v>35</v>
      </c>
      <c r="Q2749" t="str">
        <f t="shared" si="297"/>
        <v>publishing</v>
      </c>
      <c r="R2749" t="str">
        <f t="shared" si="298"/>
        <v>children's books</v>
      </c>
      <c r="S2749" s="11">
        <f t="shared" si="299"/>
        <v>41044</v>
      </c>
      <c r="T2749" s="11">
        <f t="shared" si="300"/>
        <v>41075.923611111109</v>
      </c>
      <c r="U2749">
        <f t="shared" si="301"/>
        <v>2012</v>
      </c>
    </row>
    <row r="2750" spans="1:21"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95"/>
        <v>1.06</v>
      </c>
      <c r="P2750" s="6">
        <f t="shared" si="296"/>
        <v>13.25</v>
      </c>
      <c r="Q2750" t="str">
        <f t="shared" si="297"/>
        <v>publishing</v>
      </c>
      <c r="R2750" t="str">
        <f t="shared" si="298"/>
        <v>children's books</v>
      </c>
      <c r="S2750" s="11">
        <f t="shared" si="299"/>
        <v>42585</v>
      </c>
      <c r="T2750" s="11">
        <f t="shared" si="300"/>
        <v>42615.502337962964</v>
      </c>
      <c r="U2750">
        <f t="shared" si="301"/>
        <v>2016</v>
      </c>
    </row>
    <row r="2751" spans="1:21"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95"/>
        <v>1.0999999999999999</v>
      </c>
      <c r="P2751" s="6">
        <f t="shared" si="296"/>
        <v>55</v>
      </c>
      <c r="Q2751" t="str">
        <f t="shared" si="297"/>
        <v>publishing</v>
      </c>
      <c r="R2751" t="str">
        <f t="shared" si="298"/>
        <v>children's books</v>
      </c>
      <c r="S2751" s="11">
        <f t="shared" si="299"/>
        <v>42068</v>
      </c>
      <c r="T2751" s="11">
        <f t="shared" si="300"/>
        <v>42098.549039351848</v>
      </c>
      <c r="U2751">
        <f t="shared" si="301"/>
        <v>2015</v>
      </c>
    </row>
    <row r="2752" spans="1:21"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95"/>
        <v>0</v>
      </c>
      <c r="P2752" s="6">
        <f t="shared" si="296"/>
        <v>0</v>
      </c>
      <c r="Q2752" t="str">
        <f t="shared" si="297"/>
        <v>publishing</v>
      </c>
      <c r="R2752" t="str">
        <f t="shared" si="298"/>
        <v>children's books</v>
      </c>
      <c r="S2752" s="11">
        <f t="shared" si="299"/>
        <v>41078</v>
      </c>
      <c r="T2752" s="11">
        <f t="shared" si="300"/>
        <v>41090.625</v>
      </c>
      <c r="U2752">
        <f t="shared" si="301"/>
        <v>2012</v>
      </c>
    </row>
    <row r="2753" spans="1:21"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95"/>
        <v>0</v>
      </c>
      <c r="P2753" s="6">
        <f t="shared" si="296"/>
        <v>0</v>
      </c>
      <c r="Q2753" t="str">
        <f t="shared" si="297"/>
        <v>publishing</v>
      </c>
      <c r="R2753" t="str">
        <f t="shared" si="298"/>
        <v>children's books</v>
      </c>
      <c r="S2753" s="11">
        <f t="shared" si="299"/>
        <v>41747</v>
      </c>
      <c r="T2753" s="11">
        <f t="shared" si="300"/>
        <v>41807.678726851853</v>
      </c>
      <c r="U2753">
        <f t="shared" si="301"/>
        <v>2014</v>
      </c>
    </row>
    <row r="2754" spans="1:21"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95"/>
        <v>11.458333333333332</v>
      </c>
      <c r="P2754" s="6">
        <f t="shared" si="296"/>
        <v>39.285714285714285</v>
      </c>
      <c r="Q2754" t="str">
        <f t="shared" si="297"/>
        <v>publishing</v>
      </c>
      <c r="R2754" t="str">
        <f t="shared" si="298"/>
        <v>children's books</v>
      </c>
      <c r="S2754" s="11">
        <f t="shared" si="299"/>
        <v>40855</v>
      </c>
      <c r="T2754" s="11">
        <f t="shared" si="300"/>
        <v>40895.556759259256</v>
      </c>
      <c r="U2754">
        <f t="shared" si="301"/>
        <v>2011</v>
      </c>
    </row>
    <row r="2755" spans="1:21"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302">E2755/D2755*100</f>
        <v>19</v>
      </c>
      <c r="P2755" s="6">
        <f t="shared" ref="P2755:P2818" si="303">IF(E2755=0,0,E2755/L2755)</f>
        <v>47.5</v>
      </c>
      <c r="Q2755" t="str">
        <f t="shared" ref="Q2755:Q2818" si="304">LEFT(N2755,LEN(N2755)-(LEN(N2755)-SEARCH("/",N2755))-1)</f>
        <v>publishing</v>
      </c>
      <c r="R2755" t="str">
        <f t="shared" ref="R2755:R2818" si="305">RIGHT(N2755,(LEN(N2755)-SEARCH("/",N2755)))</f>
        <v>children's books</v>
      </c>
      <c r="S2755" s="11">
        <f t="shared" ref="S2755:S2818" si="306">VALUE(TEXT(CONCATENATE(YEAR(((J2755/60)/60/24)+DATE(1970,1,1)+(-5/24)),"/",MONTH(((J2755/60)/60/24)+DATE(1970,1,1)+(-5/24)),"/",DAY(((J2755/60)/60/24)+DATE(1970,1,1)+(-5/24))),"YYYY/MM/DD"))</f>
        <v>41117</v>
      </c>
      <c r="T2755" s="11">
        <f t="shared" ref="T2755:T2818" si="307">((I2755/60)/60/24)+DATE(1970,1,1)+(-5/24)</f>
        <v>41147.692395833328</v>
      </c>
      <c r="U2755">
        <f t="shared" ref="U2755:U2818" si="308">YEAR(((J2755/60)/60/24)+DATE(1970,1,1)+(-5/24))</f>
        <v>2012</v>
      </c>
    </row>
    <row r="2756" spans="1:21"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302"/>
        <v>0</v>
      </c>
      <c r="P2756" s="6">
        <f t="shared" si="303"/>
        <v>0</v>
      </c>
      <c r="Q2756" t="str">
        <f t="shared" si="304"/>
        <v>publishing</v>
      </c>
      <c r="R2756" t="str">
        <f t="shared" si="305"/>
        <v>children's books</v>
      </c>
      <c r="S2756" s="11">
        <f t="shared" si="306"/>
        <v>41863</v>
      </c>
      <c r="T2756" s="11">
        <f t="shared" si="307"/>
        <v>41893.427673611113</v>
      </c>
      <c r="U2756">
        <f t="shared" si="308"/>
        <v>2014</v>
      </c>
    </row>
    <row r="2757" spans="1:21"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302"/>
        <v>52</v>
      </c>
      <c r="P2757" s="6">
        <f t="shared" si="303"/>
        <v>17.333333333333332</v>
      </c>
      <c r="Q2757" t="str">
        <f t="shared" si="304"/>
        <v>publishing</v>
      </c>
      <c r="R2757" t="str">
        <f t="shared" si="305"/>
        <v>children's books</v>
      </c>
      <c r="S2757" s="11">
        <f t="shared" si="306"/>
        <v>42072</v>
      </c>
      <c r="T2757" s="11">
        <f t="shared" si="307"/>
        <v>42102.582488425927</v>
      </c>
      <c r="U2757">
        <f t="shared" si="308"/>
        <v>2015</v>
      </c>
    </row>
    <row r="2758" spans="1:21"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302"/>
        <v>10.48</v>
      </c>
      <c r="P2758" s="6">
        <f t="shared" si="303"/>
        <v>31.757575757575758</v>
      </c>
      <c r="Q2758" t="str">
        <f t="shared" si="304"/>
        <v>publishing</v>
      </c>
      <c r="R2758" t="str">
        <f t="shared" si="305"/>
        <v>children's books</v>
      </c>
      <c r="S2758" s="11">
        <f t="shared" si="306"/>
        <v>41620</v>
      </c>
      <c r="T2758" s="11">
        <f t="shared" si="307"/>
        <v>41650.692141203705</v>
      </c>
      <c r="U2758">
        <f t="shared" si="308"/>
        <v>2013</v>
      </c>
    </row>
    <row r="2759" spans="1:21"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302"/>
        <v>0.66666666666666674</v>
      </c>
      <c r="P2759" s="6">
        <f t="shared" si="303"/>
        <v>5</v>
      </c>
      <c r="Q2759" t="str">
        <f t="shared" si="304"/>
        <v>publishing</v>
      </c>
      <c r="R2759" t="str">
        <f t="shared" si="305"/>
        <v>children's books</v>
      </c>
      <c r="S2759" s="11">
        <f t="shared" si="306"/>
        <v>42573</v>
      </c>
      <c r="T2759" s="11">
        <f t="shared" si="307"/>
        <v>42588.448287037034</v>
      </c>
      <c r="U2759">
        <f t="shared" si="308"/>
        <v>2016</v>
      </c>
    </row>
    <row r="2760" spans="1:21"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302"/>
        <v>11.700000000000001</v>
      </c>
      <c r="P2760" s="6">
        <f t="shared" si="303"/>
        <v>39</v>
      </c>
      <c r="Q2760" t="str">
        <f t="shared" si="304"/>
        <v>publishing</v>
      </c>
      <c r="R2760" t="str">
        <f t="shared" si="305"/>
        <v>children's books</v>
      </c>
      <c r="S2760" s="11">
        <f t="shared" si="306"/>
        <v>42639</v>
      </c>
      <c r="T2760" s="11">
        <f t="shared" si="307"/>
        <v>42653.23359953703</v>
      </c>
      <c r="U2760">
        <f t="shared" si="308"/>
        <v>2016</v>
      </c>
    </row>
    <row r="2761" spans="1:21"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302"/>
        <v>10.5</v>
      </c>
      <c r="P2761" s="6">
        <f t="shared" si="303"/>
        <v>52.5</v>
      </c>
      <c r="Q2761" t="str">
        <f t="shared" si="304"/>
        <v>publishing</v>
      </c>
      <c r="R2761" t="str">
        <f t="shared" si="305"/>
        <v>children's books</v>
      </c>
      <c r="S2761" s="11">
        <f t="shared" si="306"/>
        <v>42524</v>
      </c>
      <c r="T2761" s="11">
        <f t="shared" si="307"/>
        <v>42567.158171296294</v>
      </c>
      <c r="U2761">
        <f t="shared" si="308"/>
        <v>2016</v>
      </c>
    </row>
    <row r="2762" spans="1:21"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302"/>
        <v>0</v>
      </c>
      <c r="P2762" s="6">
        <f t="shared" si="303"/>
        <v>0</v>
      </c>
      <c r="Q2762" t="str">
        <f t="shared" si="304"/>
        <v>publishing</v>
      </c>
      <c r="R2762" t="str">
        <f t="shared" si="305"/>
        <v>children's books</v>
      </c>
      <c r="S2762" s="11">
        <f t="shared" si="306"/>
        <v>41415</v>
      </c>
      <c r="T2762" s="11">
        <f t="shared" si="307"/>
        <v>41445.252986111111</v>
      </c>
      <c r="U2762">
        <f t="shared" si="308"/>
        <v>2013</v>
      </c>
    </row>
    <row r="2763" spans="1:21"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302"/>
        <v>0.72</v>
      </c>
      <c r="P2763" s="6">
        <f t="shared" si="303"/>
        <v>9</v>
      </c>
      <c r="Q2763" t="str">
        <f t="shared" si="304"/>
        <v>publishing</v>
      </c>
      <c r="R2763" t="str">
        <f t="shared" si="305"/>
        <v>children's books</v>
      </c>
      <c r="S2763" s="11">
        <f t="shared" si="306"/>
        <v>41246</v>
      </c>
      <c r="T2763" s="11">
        <f t="shared" si="307"/>
        <v>41276.85524305555</v>
      </c>
      <c r="U2763">
        <f t="shared" si="308"/>
        <v>2012</v>
      </c>
    </row>
    <row r="2764" spans="1:21"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302"/>
        <v>0.76923076923076927</v>
      </c>
      <c r="P2764" s="6">
        <f t="shared" si="303"/>
        <v>25</v>
      </c>
      <c r="Q2764" t="str">
        <f t="shared" si="304"/>
        <v>publishing</v>
      </c>
      <c r="R2764" t="str">
        <f t="shared" si="305"/>
        <v>children's books</v>
      </c>
      <c r="S2764" s="11">
        <f t="shared" si="306"/>
        <v>40926</v>
      </c>
      <c r="T2764" s="11">
        <f t="shared" si="307"/>
        <v>40986.786979166667</v>
      </c>
      <c r="U2764">
        <f t="shared" si="308"/>
        <v>2012</v>
      </c>
    </row>
    <row r="2765" spans="1:21"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302"/>
        <v>0.22842639593908631</v>
      </c>
      <c r="P2765" s="6">
        <f t="shared" si="303"/>
        <v>30</v>
      </c>
      <c r="Q2765" t="str">
        <f t="shared" si="304"/>
        <v>publishing</v>
      </c>
      <c r="R2765" t="str">
        <f t="shared" si="305"/>
        <v>children's books</v>
      </c>
      <c r="S2765" s="11">
        <f t="shared" si="306"/>
        <v>41373</v>
      </c>
      <c r="T2765" s="11">
        <f t="shared" si="307"/>
        <v>41418.371342592589</v>
      </c>
      <c r="U2765">
        <f t="shared" si="308"/>
        <v>2013</v>
      </c>
    </row>
    <row r="2766" spans="1:21"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302"/>
        <v>1.125</v>
      </c>
      <c r="P2766" s="6">
        <f t="shared" si="303"/>
        <v>11.25</v>
      </c>
      <c r="Q2766" t="str">
        <f t="shared" si="304"/>
        <v>publishing</v>
      </c>
      <c r="R2766" t="str">
        <f t="shared" si="305"/>
        <v>children's books</v>
      </c>
      <c r="S2766" s="11">
        <f t="shared" si="306"/>
        <v>41030</v>
      </c>
      <c r="T2766" s="11">
        <f t="shared" si="307"/>
        <v>41059.583333333328</v>
      </c>
      <c r="U2766">
        <f t="shared" si="308"/>
        <v>2012</v>
      </c>
    </row>
    <row r="2767" spans="1:21"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302"/>
        <v>0</v>
      </c>
      <c r="P2767" s="6">
        <f t="shared" si="303"/>
        <v>0</v>
      </c>
      <c r="Q2767" t="str">
        <f t="shared" si="304"/>
        <v>publishing</v>
      </c>
      <c r="R2767" t="str">
        <f t="shared" si="305"/>
        <v>children's books</v>
      </c>
      <c r="S2767" s="11">
        <f t="shared" si="306"/>
        <v>41194</v>
      </c>
      <c r="T2767" s="11">
        <f t="shared" si="307"/>
        <v>41210.370694444442</v>
      </c>
      <c r="U2767">
        <f t="shared" si="308"/>
        <v>2012</v>
      </c>
    </row>
    <row r="2768" spans="1:21"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302"/>
        <v>2</v>
      </c>
      <c r="P2768" s="6">
        <f t="shared" si="303"/>
        <v>25</v>
      </c>
      <c r="Q2768" t="str">
        <f t="shared" si="304"/>
        <v>publishing</v>
      </c>
      <c r="R2768" t="str">
        <f t="shared" si="305"/>
        <v>children's books</v>
      </c>
      <c r="S2768" s="11">
        <f t="shared" si="306"/>
        <v>40736</v>
      </c>
      <c r="T2768" s="11">
        <f t="shared" si="307"/>
        <v>40766.459699074068</v>
      </c>
      <c r="U2768">
        <f t="shared" si="308"/>
        <v>2011</v>
      </c>
    </row>
    <row r="2769" spans="1:21"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302"/>
        <v>0.85000000000000009</v>
      </c>
      <c r="P2769" s="6">
        <f t="shared" si="303"/>
        <v>11.333333333333334</v>
      </c>
      <c r="Q2769" t="str">
        <f t="shared" si="304"/>
        <v>publishing</v>
      </c>
      <c r="R2769" t="str">
        <f t="shared" si="305"/>
        <v>children's books</v>
      </c>
      <c r="S2769" s="11">
        <f t="shared" si="306"/>
        <v>42172</v>
      </c>
      <c r="T2769" s="11">
        <f t="shared" si="307"/>
        <v>42232.750578703701</v>
      </c>
      <c r="U2769">
        <f t="shared" si="308"/>
        <v>2015</v>
      </c>
    </row>
    <row r="2770" spans="1:21"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302"/>
        <v>14.314285714285715</v>
      </c>
      <c r="P2770" s="6">
        <f t="shared" si="303"/>
        <v>29.470588235294116</v>
      </c>
      <c r="Q2770" t="str">
        <f t="shared" si="304"/>
        <v>publishing</v>
      </c>
      <c r="R2770" t="str">
        <f t="shared" si="305"/>
        <v>children's books</v>
      </c>
      <c r="S2770" s="11">
        <f t="shared" si="306"/>
        <v>40967</v>
      </c>
      <c r="T2770" s="11">
        <f t="shared" si="307"/>
        <v>40997.364849537036</v>
      </c>
      <c r="U2770">
        <f t="shared" si="308"/>
        <v>2012</v>
      </c>
    </row>
    <row r="2771" spans="1:21"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302"/>
        <v>0.25</v>
      </c>
      <c r="P2771" s="6">
        <f t="shared" si="303"/>
        <v>1</v>
      </c>
      <c r="Q2771" t="str">
        <f t="shared" si="304"/>
        <v>publishing</v>
      </c>
      <c r="R2771" t="str">
        <f t="shared" si="305"/>
        <v>children's books</v>
      </c>
      <c r="S2771" s="11">
        <f t="shared" si="306"/>
        <v>41745</v>
      </c>
      <c r="T2771" s="11">
        <f t="shared" si="307"/>
        <v>41795.617939814809</v>
      </c>
      <c r="U2771">
        <f t="shared" si="308"/>
        <v>2014</v>
      </c>
    </row>
    <row r="2772" spans="1:21"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302"/>
        <v>10.411249999999999</v>
      </c>
      <c r="P2772" s="6">
        <f t="shared" si="303"/>
        <v>63.098484848484851</v>
      </c>
      <c r="Q2772" t="str">
        <f t="shared" si="304"/>
        <v>publishing</v>
      </c>
      <c r="R2772" t="str">
        <f t="shared" si="305"/>
        <v>children's books</v>
      </c>
      <c r="S2772" s="11">
        <f t="shared" si="306"/>
        <v>41686</v>
      </c>
      <c r="T2772" s="11">
        <f t="shared" si="307"/>
        <v>41716.455208333333</v>
      </c>
      <c r="U2772">
        <f t="shared" si="308"/>
        <v>2014</v>
      </c>
    </row>
    <row r="2773" spans="1:21"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302"/>
        <v>0</v>
      </c>
      <c r="P2773" s="6">
        <f t="shared" si="303"/>
        <v>0</v>
      </c>
      <c r="Q2773" t="str">
        <f t="shared" si="304"/>
        <v>publishing</v>
      </c>
      <c r="R2773" t="str">
        <f t="shared" si="305"/>
        <v>children's books</v>
      </c>
      <c r="S2773" s="11">
        <f t="shared" si="306"/>
        <v>41257</v>
      </c>
      <c r="T2773" s="11">
        <f t="shared" si="307"/>
        <v>41306.5</v>
      </c>
      <c r="U2773">
        <f t="shared" si="308"/>
        <v>2012</v>
      </c>
    </row>
    <row r="2774" spans="1:21"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302"/>
        <v>0</v>
      </c>
      <c r="P2774" s="6">
        <f t="shared" si="303"/>
        <v>0</v>
      </c>
      <c r="Q2774" t="str">
        <f t="shared" si="304"/>
        <v>publishing</v>
      </c>
      <c r="R2774" t="str">
        <f t="shared" si="305"/>
        <v>children's books</v>
      </c>
      <c r="S2774" s="11">
        <f t="shared" si="306"/>
        <v>41537</v>
      </c>
      <c r="T2774" s="11">
        <f t="shared" si="307"/>
        <v>41552.660810185182</v>
      </c>
      <c r="U2774">
        <f t="shared" si="308"/>
        <v>2013</v>
      </c>
    </row>
    <row r="2775" spans="1:21"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302"/>
        <v>0.18867924528301888</v>
      </c>
      <c r="P2775" s="6">
        <f t="shared" si="303"/>
        <v>1</v>
      </c>
      <c r="Q2775" t="str">
        <f t="shared" si="304"/>
        <v>publishing</v>
      </c>
      <c r="R2775" t="str">
        <f t="shared" si="305"/>
        <v>children's books</v>
      </c>
      <c r="S2775" s="11">
        <f t="shared" si="306"/>
        <v>42474</v>
      </c>
      <c r="T2775" s="11">
        <f t="shared" si="307"/>
        <v>42484.656493055554</v>
      </c>
      <c r="U2775">
        <f t="shared" si="308"/>
        <v>2016</v>
      </c>
    </row>
    <row r="2776" spans="1:21"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302"/>
        <v>14.249999999999998</v>
      </c>
      <c r="P2776" s="6">
        <f t="shared" si="303"/>
        <v>43.846153846153847</v>
      </c>
      <c r="Q2776" t="str">
        <f t="shared" si="304"/>
        <v>publishing</v>
      </c>
      <c r="R2776" t="str">
        <f t="shared" si="305"/>
        <v>children's books</v>
      </c>
      <c r="S2776" s="11">
        <f t="shared" si="306"/>
        <v>41310</v>
      </c>
      <c r="T2776" s="11">
        <f t="shared" si="307"/>
        <v>41340.918148148143</v>
      </c>
      <c r="U2776">
        <f t="shared" si="308"/>
        <v>2013</v>
      </c>
    </row>
    <row r="2777" spans="1:21"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302"/>
        <v>3</v>
      </c>
      <c r="P2777" s="6">
        <f t="shared" si="303"/>
        <v>75</v>
      </c>
      <c r="Q2777" t="str">
        <f t="shared" si="304"/>
        <v>publishing</v>
      </c>
      <c r="R2777" t="str">
        <f t="shared" si="305"/>
        <v>children's books</v>
      </c>
      <c r="S2777" s="11">
        <f t="shared" si="306"/>
        <v>40862</v>
      </c>
      <c r="T2777" s="11">
        <f t="shared" si="307"/>
        <v>40892.805023148147</v>
      </c>
      <c r="U2777">
        <f t="shared" si="308"/>
        <v>2011</v>
      </c>
    </row>
    <row r="2778" spans="1:21"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302"/>
        <v>7.8809523809523814</v>
      </c>
      <c r="P2778" s="6">
        <f t="shared" si="303"/>
        <v>45.972222222222221</v>
      </c>
      <c r="Q2778" t="str">
        <f t="shared" si="304"/>
        <v>publishing</v>
      </c>
      <c r="R2778" t="str">
        <f t="shared" si="305"/>
        <v>children's books</v>
      </c>
      <c r="S2778" s="11">
        <f t="shared" si="306"/>
        <v>42136</v>
      </c>
      <c r="T2778" s="11">
        <f t="shared" si="307"/>
        <v>42167.088842592588</v>
      </c>
      <c r="U2778">
        <f t="shared" si="308"/>
        <v>2015</v>
      </c>
    </row>
    <row r="2779" spans="1:21"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302"/>
        <v>0.33333333333333337</v>
      </c>
      <c r="P2779" s="6">
        <f t="shared" si="303"/>
        <v>10</v>
      </c>
      <c r="Q2779" t="str">
        <f t="shared" si="304"/>
        <v>publishing</v>
      </c>
      <c r="R2779" t="str">
        <f t="shared" si="305"/>
        <v>children's books</v>
      </c>
      <c r="S2779" s="11">
        <f t="shared" si="306"/>
        <v>42172</v>
      </c>
      <c r="T2779" s="11">
        <f t="shared" si="307"/>
        <v>42202.460694444446</v>
      </c>
      <c r="U2779">
        <f t="shared" si="308"/>
        <v>2015</v>
      </c>
    </row>
    <row r="2780" spans="1:21"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302"/>
        <v>25.545454545454543</v>
      </c>
      <c r="P2780" s="6">
        <f t="shared" si="303"/>
        <v>93.666666666666671</v>
      </c>
      <c r="Q2780" t="str">
        <f t="shared" si="304"/>
        <v>publishing</v>
      </c>
      <c r="R2780" t="str">
        <f t="shared" si="305"/>
        <v>children's books</v>
      </c>
      <c r="S2780" s="11">
        <f t="shared" si="306"/>
        <v>41846</v>
      </c>
      <c r="T2780" s="11">
        <f t="shared" si="307"/>
        <v>41876.769745370366</v>
      </c>
      <c r="U2780">
        <f t="shared" si="308"/>
        <v>2014</v>
      </c>
    </row>
    <row r="2781" spans="1:21"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302"/>
        <v>2.12</v>
      </c>
      <c r="P2781" s="6">
        <f t="shared" si="303"/>
        <v>53</v>
      </c>
      <c r="Q2781" t="str">
        <f t="shared" si="304"/>
        <v>publishing</v>
      </c>
      <c r="R2781" t="str">
        <f t="shared" si="305"/>
        <v>children's books</v>
      </c>
      <c r="S2781" s="11">
        <f t="shared" si="306"/>
        <v>42300</v>
      </c>
      <c r="T2781" s="11">
        <f t="shared" si="307"/>
        <v>42330.419224537036</v>
      </c>
      <c r="U2781">
        <f t="shared" si="308"/>
        <v>2015</v>
      </c>
    </row>
    <row r="2782" spans="1:21"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302"/>
        <v>0</v>
      </c>
      <c r="P2782" s="6">
        <f t="shared" si="303"/>
        <v>0</v>
      </c>
      <c r="Q2782" t="str">
        <f t="shared" si="304"/>
        <v>publishing</v>
      </c>
      <c r="R2782" t="str">
        <f t="shared" si="305"/>
        <v>children's books</v>
      </c>
      <c r="S2782" s="11">
        <f t="shared" si="306"/>
        <v>42774</v>
      </c>
      <c r="T2782" s="11">
        <f t="shared" si="307"/>
        <v>42804.239444444444</v>
      </c>
      <c r="U2782">
        <f t="shared" si="308"/>
        <v>2017</v>
      </c>
    </row>
    <row r="2783" spans="1:21"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302"/>
        <v>105.28</v>
      </c>
      <c r="P2783" s="6">
        <f t="shared" si="303"/>
        <v>47</v>
      </c>
      <c r="Q2783" t="str">
        <f t="shared" si="304"/>
        <v>theater</v>
      </c>
      <c r="R2783" t="str">
        <f t="shared" si="305"/>
        <v>plays</v>
      </c>
      <c r="S2783" s="11">
        <f t="shared" si="306"/>
        <v>42018</v>
      </c>
      <c r="T2783" s="11">
        <f t="shared" si="307"/>
        <v>42047.083333333336</v>
      </c>
      <c r="U2783">
        <f t="shared" si="308"/>
        <v>2015</v>
      </c>
    </row>
    <row r="2784" spans="1:21"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302"/>
        <v>120</v>
      </c>
      <c r="P2784" s="6">
        <f t="shared" si="303"/>
        <v>66.666666666666671</v>
      </c>
      <c r="Q2784" t="str">
        <f t="shared" si="304"/>
        <v>theater</v>
      </c>
      <c r="R2784" t="str">
        <f t="shared" si="305"/>
        <v>plays</v>
      </c>
      <c r="S2784" s="11">
        <f t="shared" si="306"/>
        <v>42026</v>
      </c>
      <c r="T2784" s="11">
        <f t="shared" si="307"/>
        <v>42051.999305555553</v>
      </c>
      <c r="U2784">
        <f t="shared" si="308"/>
        <v>2015</v>
      </c>
    </row>
    <row r="2785" spans="1:21"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302"/>
        <v>114.5</v>
      </c>
      <c r="P2785" s="6">
        <f t="shared" si="303"/>
        <v>18.770491803278688</v>
      </c>
      <c r="Q2785" t="str">
        <f t="shared" si="304"/>
        <v>theater</v>
      </c>
      <c r="R2785" t="str">
        <f t="shared" si="305"/>
        <v>plays</v>
      </c>
      <c r="S2785" s="11">
        <f t="shared" si="306"/>
        <v>42103</v>
      </c>
      <c r="T2785" s="11">
        <f t="shared" si="307"/>
        <v>42117.326921296299</v>
      </c>
      <c r="U2785">
        <f t="shared" si="308"/>
        <v>2015</v>
      </c>
    </row>
    <row r="2786" spans="1:21"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302"/>
        <v>119</v>
      </c>
      <c r="P2786" s="6">
        <f t="shared" si="303"/>
        <v>66.111111111111114</v>
      </c>
      <c r="Q2786" t="str">
        <f t="shared" si="304"/>
        <v>theater</v>
      </c>
      <c r="R2786" t="str">
        <f t="shared" si="305"/>
        <v>plays</v>
      </c>
      <c r="S2786" s="11">
        <f t="shared" si="306"/>
        <v>41920</v>
      </c>
      <c r="T2786" s="11">
        <f t="shared" si="307"/>
        <v>41941.579201388886</v>
      </c>
      <c r="U2786">
        <f t="shared" si="308"/>
        <v>2014</v>
      </c>
    </row>
    <row r="2787" spans="1:21"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302"/>
        <v>104.67999999999999</v>
      </c>
      <c r="P2787" s="6">
        <f t="shared" si="303"/>
        <v>36.859154929577464</v>
      </c>
      <c r="Q2787" t="str">
        <f t="shared" si="304"/>
        <v>theater</v>
      </c>
      <c r="R2787" t="str">
        <f t="shared" si="305"/>
        <v>plays</v>
      </c>
      <c r="S2787" s="11">
        <f t="shared" si="306"/>
        <v>42557</v>
      </c>
      <c r="T2787" s="11">
        <f t="shared" si="307"/>
        <v>42587.666666666664</v>
      </c>
      <c r="U2787">
        <f t="shared" si="308"/>
        <v>2016</v>
      </c>
    </row>
    <row r="2788" spans="1:21"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302"/>
        <v>117.83999999999999</v>
      </c>
      <c r="P2788" s="6">
        <f t="shared" si="303"/>
        <v>39.810810810810814</v>
      </c>
      <c r="Q2788" t="str">
        <f t="shared" si="304"/>
        <v>theater</v>
      </c>
      <c r="R2788" t="str">
        <f t="shared" si="305"/>
        <v>plays</v>
      </c>
      <c r="S2788" s="11">
        <f t="shared" si="306"/>
        <v>41815</v>
      </c>
      <c r="T2788" s="11">
        <f t="shared" si="307"/>
        <v>41829.360879629625</v>
      </c>
      <c r="U2788">
        <f t="shared" si="308"/>
        <v>2014</v>
      </c>
    </row>
    <row r="2789" spans="1:21"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302"/>
        <v>119.7</v>
      </c>
      <c r="P2789" s="6">
        <f t="shared" si="303"/>
        <v>31.5</v>
      </c>
      <c r="Q2789" t="str">
        <f t="shared" si="304"/>
        <v>theater</v>
      </c>
      <c r="R2789" t="str">
        <f t="shared" si="305"/>
        <v>plays</v>
      </c>
      <c r="S2789" s="11">
        <f t="shared" si="306"/>
        <v>41807</v>
      </c>
      <c r="T2789" s="11">
        <f t="shared" si="307"/>
        <v>41837.990185185183</v>
      </c>
      <c r="U2789">
        <f t="shared" si="308"/>
        <v>2014</v>
      </c>
    </row>
    <row r="2790" spans="1:21"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302"/>
        <v>102.49999999999999</v>
      </c>
      <c r="P2790" s="6">
        <f t="shared" si="303"/>
        <v>102.5</v>
      </c>
      <c r="Q2790" t="str">
        <f t="shared" si="304"/>
        <v>theater</v>
      </c>
      <c r="R2790" t="str">
        <f t="shared" si="305"/>
        <v>plays</v>
      </c>
      <c r="S2790" s="11">
        <f t="shared" si="306"/>
        <v>42550</v>
      </c>
      <c r="T2790" s="11">
        <f t="shared" si="307"/>
        <v>42580.493553240733</v>
      </c>
      <c r="U2790">
        <f t="shared" si="308"/>
        <v>2016</v>
      </c>
    </row>
    <row r="2791" spans="1:21"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302"/>
        <v>101.16666666666667</v>
      </c>
      <c r="P2791" s="6">
        <f t="shared" si="303"/>
        <v>126.45833333333333</v>
      </c>
      <c r="Q2791" t="str">
        <f t="shared" si="304"/>
        <v>theater</v>
      </c>
      <c r="R2791" t="str">
        <f t="shared" si="305"/>
        <v>plays</v>
      </c>
      <c r="S2791" s="11">
        <f t="shared" si="306"/>
        <v>42055</v>
      </c>
      <c r="T2791" s="11">
        <f t="shared" si="307"/>
        <v>42074.958333333336</v>
      </c>
      <c r="U2791">
        <f t="shared" si="308"/>
        <v>2015</v>
      </c>
    </row>
    <row r="2792" spans="1:21"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302"/>
        <v>105.33333333333333</v>
      </c>
      <c r="P2792" s="6">
        <f t="shared" si="303"/>
        <v>47.878787878787875</v>
      </c>
      <c r="Q2792" t="str">
        <f t="shared" si="304"/>
        <v>theater</v>
      </c>
      <c r="R2792" t="str">
        <f t="shared" si="305"/>
        <v>plays</v>
      </c>
      <c r="S2792" s="11">
        <f t="shared" si="306"/>
        <v>42016</v>
      </c>
      <c r="T2792" s="11">
        <f t="shared" si="307"/>
        <v>42046.730358796289</v>
      </c>
      <c r="U2792">
        <f t="shared" si="308"/>
        <v>2015</v>
      </c>
    </row>
    <row r="2793" spans="1:21"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302"/>
        <v>102.49999999999999</v>
      </c>
      <c r="P2793" s="6">
        <f t="shared" si="303"/>
        <v>73.214285714285708</v>
      </c>
      <c r="Q2793" t="str">
        <f t="shared" si="304"/>
        <v>theater</v>
      </c>
      <c r="R2793" t="str">
        <f t="shared" si="305"/>
        <v>plays</v>
      </c>
      <c r="S2793" s="11">
        <f t="shared" si="306"/>
        <v>42591</v>
      </c>
      <c r="T2793" s="11">
        <f t="shared" si="307"/>
        <v>42621.958333333336</v>
      </c>
      <c r="U2793">
        <f t="shared" si="308"/>
        <v>2016</v>
      </c>
    </row>
    <row r="2794" spans="1:21"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302"/>
        <v>107.60000000000001</v>
      </c>
      <c r="P2794" s="6">
        <f t="shared" si="303"/>
        <v>89.666666666666671</v>
      </c>
      <c r="Q2794" t="str">
        <f t="shared" si="304"/>
        <v>theater</v>
      </c>
      <c r="R2794" t="str">
        <f t="shared" si="305"/>
        <v>plays</v>
      </c>
      <c r="S2794" s="11">
        <f t="shared" si="306"/>
        <v>42183</v>
      </c>
      <c r="T2794" s="11">
        <f t="shared" si="307"/>
        <v>42228.022673611107</v>
      </c>
      <c r="U2794">
        <f t="shared" si="308"/>
        <v>2015</v>
      </c>
    </row>
    <row r="2795" spans="1:21"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302"/>
        <v>110.5675</v>
      </c>
      <c r="P2795" s="6">
        <f t="shared" si="303"/>
        <v>151.4623287671233</v>
      </c>
      <c r="Q2795" t="str">
        <f t="shared" si="304"/>
        <v>theater</v>
      </c>
      <c r="R2795" t="str">
        <f t="shared" si="305"/>
        <v>plays</v>
      </c>
      <c r="S2795" s="11">
        <f t="shared" si="306"/>
        <v>42176</v>
      </c>
      <c r="T2795" s="11">
        <f t="shared" si="307"/>
        <v>42206.210706018515</v>
      </c>
      <c r="U2795">
        <f t="shared" si="308"/>
        <v>2015</v>
      </c>
    </row>
    <row r="2796" spans="1:21"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302"/>
        <v>150</v>
      </c>
      <c r="P2796" s="6">
        <f t="shared" si="303"/>
        <v>25</v>
      </c>
      <c r="Q2796" t="str">
        <f t="shared" si="304"/>
        <v>theater</v>
      </c>
      <c r="R2796" t="str">
        <f t="shared" si="305"/>
        <v>plays</v>
      </c>
      <c r="S2796" s="11">
        <f t="shared" si="306"/>
        <v>42416</v>
      </c>
      <c r="T2796" s="11">
        <f t="shared" si="307"/>
        <v>42432.583333333336</v>
      </c>
      <c r="U2796">
        <f t="shared" si="308"/>
        <v>2016</v>
      </c>
    </row>
    <row r="2797" spans="1:21"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302"/>
        <v>104.28571428571429</v>
      </c>
      <c r="P2797" s="6">
        <f t="shared" si="303"/>
        <v>36.5</v>
      </c>
      <c r="Q2797" t="str">
        <f t="shared" si="304"/>
        <v>theater</v>
      </c>
      <c r="R2797" t="str">
        <f t="shared" si="305"/>
        <v>plays</v>
      </c>
      <c r="S2797" s="11">
        <f t="shared" si="306"/>
        <v>41780</v>
      </c>
      <c r="T2797" s="11">
        <f t="shared" si="307"/>
        <v>41796.75</v>
      </c>
      <c r="U2797">
        <f t="shared" si="308"/>
        <v>2014</v>
      </c>
    </row>
    <row r="2798" spans="1:21"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302"/>
        <v>115.5</v>
      </c>
      <c r="P2798" s="6">
        <f t="shared" si="303"/>
        <v>44</v>
      </c>
      <c r="Q2798" t="str">
        <f t="shared" si="304"/>
        <v>theater</v>
      </c>
      <c r="R2798" t="str">
        <f t="shared" si="305"/>
        <v>plays</v>
      </c>
      <c r="S2798" s="11">
        <f t="shared" si="306"/>
        <v>41795</v>
      </c>
      <c r="T2798" s="11">
        <f t="shared" si="307"/>
        <v>41825.319768518515</v>
      </c>
      <c r="U2798">
        <f t="shared" si="308"/>
        <v>2014</v>
      </c>
    </row>
    <row r="2799" spans="1:21"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302"/>
        <v>102.64512500000001</v>
      </c>
      <c r="P2799" s="6">
        <f t="shared" si="303"/>
        <v>87.357553191489373</v>
      </c>
      <c r="Q2799" t="str">
        <f t="shared" si="304"/>
        <v>theater</v>
      </c>
      <c r="R2799" t="str">
        <f t="shared" si="305"/>
        <v>plays</v>
      </c>
      <c r="S2799" s="11">
        <f t="shared" si="306"/>
        <v>41798</v>
      </c>
      <c r="T2799" s="11">
        <f t="shared" si="307"/>
        <v>41828.731944444444</v>
      </c>
      <c r="U2799">
        <f t="shared" si="308"/>
        <v>2014</v>
      </c>
    </row>
    <row r="2800" spans="1:21"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302"/>
        <v>101.4</v>
      </c>
      <c r="P2800" s="6">
        <f t="shared" si="303"/>
        <v>36.474820143884891</v>
      </c>
      <c r="Q2800" t="str">
        <f t="shared" si="304"/>
        <v>theater</v>
      </c>
      <c r="R2800" t="str">
        <f t="shared" si="305"/>
        <v>plays</v>
      </c>
      <c r="S2800" s="11">
        <f t="shared" si="306"/>
        <v>42201</v>
      </c>
      <c r="T2800" s="11">
        <f t="shared" si="307"/>
        <v>42216.458333333336</v>
      </c>
      <c r="U2800">
        <f t="shared" si="308"/>
        <v>2015</v>
      </c>
    </row>
    <row r="2801" spans="1:21"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302"/>
        <v>116.6348</v>
      </c>
      <c r="P2801" s="6">
        <f t="shared" si="303"/>
        <v>44.859538461538463</v>
      </c>
      <c r="Q2801" t="str">
        <f t="shared" si="304"/>
        <v>theater</v>
      </c>
      <c r="R2801" t="str">
        <f t="shared" si="305"/>
        <v>plays</v>
      </c>
      <c r="S2801" s="11">
        <f t="shared" si="306"/>
        <v>42507</v>
      </c>
      <c r="T2801" s="11">
        <f t="shared" si="307"/>
        <v>42538.458333333336</v>
      </c>
      <c r="U2801">
        <f t="shared" si="308"/>
        <v>2016</v>
      </c>
    </row>
    <row r="2802" spans="1:21"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302"/>
        <v>133</v>
      </c>
      <c r="P2802" s="6">
        <f t="shared" si="303"/>
        <v>42.903225806451616</v>
      </c>
      <c r="Q2802" t="str">
        <f t="shared" si="304"/>
        <v>theater</v>
      </c>
      <c r="R2802" t="str">
        <f t="shared" si="305"/>
        <v>plays</v>
      </c>
      <c r="S2802" s="11">
        <f t="shared" si="306"/>
        <v>41948</v>
      </c>
      <c r="T2802" s="11">
        <f t="shared" si="307"/>
        <v>42008.344513888886</v>
      </c>
      <c r="U2802">
        <f t="shared" si="308"/>
        <v>2014</v>
      </c>
    </row>
    <row r="2803" spans="1:21"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302"/>
        <v>133.20000000000002</v>
      </c>
      <c r="P2803" s="6">
        <f t="shared" si="303"/>
        <v>51.230769230769234</v>
      </c>
      <c r="Q2803" t="str">
        <f t="shared" si="304"/>
        <v>theater</v>
      </c>
      <c r="R2803" t="str">
        <f t="shared" si="305"/>
        <v>plays</v>
      </c>
      <c r="S2803" s="11">
        <f t="shared" si="306"/>
        <v>41900</v>
      </c>
      <c r="T2803" s="11">
        <f t="shared" si="307"/>
        <v>41922.25</v>
      </c>
      <c r="U2803">
        <f t="shared" si="308"/>
        <v>2014</v>
      </c>
    </row>
    <row r="2804" spans="1:21"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302"/>
        <v>101.83333333333333</v>
      </c>
      <c r="P2804" s="6">
        <f t="shared" si="303"/>
        <v>33.944444444444443</v>
      </c>
      <c r="Q2804" t="str">
        <f t="shared" si="304"/>
        <v>theater</v>
      </c>
      <c r="R2804" t="str">
        <f t="shared" si="305"/>
        <v>plays</v>
      </c>
      <c r="S2804" s="11">
        <f t="shared" si="306"/>
        <v>42192</v>
      </c>
      <c r="T2804" s="11">
        <f t="shared" si="307"/>
        <v>42222.438738425924</v>
      </c>
      <c r="U2804">
        <f t="shared" si="308"/>
        <v>2015</v>
      </c>
    </row>
    <row r="2805" spans="1:21"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302"/>
        <v>127.95</v>
      </c>
      <c r="P2805" s="6">
        <f t="shared" si="303"/>
        <v>90.744680851063833</v>
      </c>
      <c r="Q2805" t="str">
        <f t="shared" si="304"/>
        <v>theater</v>
      </c>
      <c r="R2805" t="str">
        <f t="shared" si="305"/>
        <v>plays</v>
      </c>
      <c r="S2805" s="11">
        <f t="shared" si="306"/>
        <v>42157</v>
      </c>
      <c r="T2805" s="11">
        <f t="shared" si="307"/>
        <v>42200.791666666664</v>
      </c>
      <c r="U2805">
        <f t="shared" si="308"/>
        <v>2015</v>
      </c>
    </row>
    <row r="2806" spans="1:21"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302"/>
        <v>114.99999999999999</v>
      </c>
      <c r="P2806" s="6">
        <f t="shared" si="303"/>
        <v>50</v>
      </c>
      <c r="Q2806" t="str">
        <f t="shared" si="304"/>
        <v>theater</v>
      </c>
      <c r="R2806" t="str">
        <f t="shared" si="305"/>
        <v>plays</v>
      </c>
      <c r="S2806" s="11">
        <f t="shared" si="306"/>
        <v>41881</v>
      </c>
      <c r="T2806" s="11">
        <f t="shared" si="307"/>
        <v>41911.245254629626</v>
      </c>
      <c r="U2806">
        <f t="shared" si="308"/>
        <v>2014</v>
      </c>
    </row>
    <row r="2807" spans="1:21"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302"/>
        <v>110.00000000000001</v>
      </c>
      <c r="P2807" s="6">
        <f t="shared" si="303"/>
        <v>24.444444444444443</v>
      </c>
      <c r="Q2807" t="str">
        <f t="shared" si="304"/>
        <v>theater</v>
      </c>
      <c r="R2807" t="str">
        <f t="shared" si="305"/>
        <v>plays</v>
      </c>
      <c r="S2807" s="11">
        <f t="shared" si="306"/>
        <v>42213</v>
      </c>
      <c r="T2807" s="11">
        <f t="shared" si="307"/>
        <v>42238.2971412037</v>
      </c>
      <c r="U2807">
        <f t="shared" si="308"/>
        <v>2015</v>
      </c>
    </row>
    <row r="2808" spans="1:21"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302"/>
        <v>112.1</v>
      </c>
      <c r="P2808" s="6">
        <f t="shared" si="303"/>
        <v>44.25</v>
      </c>
      <c r="Q2808" t="str">
        <f t="shared" si="304"/>
        <v>theater</v>
      </c>
      <c r="R2808" t="str">
        <f t="shared" si="305"/>
        <v>plays</v>
      </c>
      <c r="S2808" s="11">
        <f t="shared" si="306"/>
        <v>42185</v>
      </c>
      <c r="T2808" s="11">
        <f t="shared" si="307"/>
        <v>42221.249999999993</v>
      </c>
      <c r="U2808">
        <f t="shared" si="308"/>
        <v>2015</v>
      </c>
    </row>
    <row r="2809" spans="1:21"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302"/>
        <v>126</v>
      </c>
      <c r="P2809" s="6">
        <f t="shared" si="303"/>
        <v>67.741935483870961</v>
      </c>
      <c r="Q2809" t="str">
        <f t="shared" si="304"/>
        <v>theater</v>
      </c>
      <c r="R2809" t="str">
        <f t="shared" si="305"/>
        <v>plays</v>
      </c>
      <c r="S2809" s="11">
        <f t="shared" si="306"/>
        <v>42154</v>
      </c>
      <c r="T2809" s="11">
        <f t="shared" si="307"/>
        <v>42184.664791666662</v>
      </c>
      <c r="U2809">
        <f t="shared" si="308"/>
        <v>2015</v>
      </c>
    </row>
    <row r="2810" spans="1:21"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302"/>
        <v>100.24444444444444</v>
      </c>
      <c r="P2810" s="6">
        <f t="shared" si="303"/>
        <v>65.376811594202906</v>
      </c>
      <c r="Q2810" t="str">
        <f t="shared" si="304"/>
        <v>theater</v>
      </c>
      <c r="R2810" t="str">
        <f t="shared" si="305"/>
        <v>plays</v>
      </c>
      <c r="S2810" s="11">
        <f t="shared" si="306"/>
        <v>42208</v>
      </c>
      <c r="T2810" s="11">
        <f t="shared" si="307"/>
        <v>42238.638136574074</v>
      </c>
      <c r="U2810">
        <f t="shared" si="308"/>
        <v>2015</v>
      </c>
    </row>
    <row r="2811" spans="1:21"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302"/>
        <v>102.4</v>
      </c>
      <c r="P2811" s="6">
        <f t="shared" si="303"/>
        <v>121.9047619047619</v>
      </c>
      <c r="Q2811" t="str">
        <f t="shared" si="304"/>
        <v>theater</v>
      </c>
      <c r="R2811" t="str">
        <f t="shared" si="305"/>
        <v>plays</v>
      </c>
      <c r="S2811" s="11">
        <f t="shared" si="306"/>
        <v>42451</v>
      </c>
      <c r="T2811" s="11">
        <f t="shared" si="307"/>
        <v>42459.402083333327</v>
      </c>
      <c r="U2811">
        <f t="shared" si="308"/>
        <v>2016</v>
      </c>
    </row>
    <row r="2812" spans="1:21"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302"/>
        <v>108.2</v>
      </c>
      <c r="P2812" s="6">
        <f t="shared" si="303"/>
        <v>47.456140350877192</v>
      </c>
      <c r="Q2812" t="str">
        <f t="shared" si="304"/>
        <v>theater</v>
      </c>
      <c r="R2812" t="str">
        <f t="shared" si="305"/>
        <v>plays</v>
      </c>
      <c r="S2812" s="11">
        <f t="shared" si="306"/>
        <v>41758</v>
      </c>
      <c r="T2812" s="11">
        <f t="shared" si="307"/>
        <v>41790.957638888889</v>
      </c>
      <c r="U2812">
        <f t="shared" si="308"/>
        <v>2014</v>
      </c>
    </row>
    <row r="2813" spans="1:21"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302"/>
        <v>100.27</v>
      </c>
      <c r="P2813" s="6">
        <f t="shared" si="303"/>
        <v>92.842592592592595</v>
      </c>
      <c r="Q2813" t="str">
        <f t="shared" si="304"/>
        <v>theater</v>
      </c>
      <c r="R2813" t="str">
        <f t="shared" si="305"/>
        <v>plays</v>
      </c>
      <c r="S2813" s="11">
        <f t="shared" si="306"/>
        <v>42028</v>
      </c>
      <c r="T2813" s="11">
        <f t="shared" si="307"/>
        <v>42058.288229166668</v>
      </c>
      <c r="U2813">
        <f t="shared" si="308"/>
        <v>2015</v>
      </c>
    </row>
    <row r="2814" spans="1:21"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302"/>
        <v>113.3</v>
      </c>
      <c r="P2814" s="6">
        <f t="shared" si="303"/>
        <v>68.253012048192772</v>
      </c>
      <c r="Q2814" t="str">
        <f t="shared" si="304"/>
        <v>theater</v>
      </c>
      <c r="R2814" t="str">
        <f t="shared" si="305"/>
        <v>plays</v>
      </c>
      <c r="S2814" s="11">
        <f t="shared" si="306"/>
        <v>42054</v>
      </c>
      <c r="T2814" s="11">
        <f t="shared" si="307"/>
        <v>42099.958333333336</v>
      </c>
      <c r="U2814">
        <f t="shared" si="308"/>
        <v>2015</v>
      </c>
    </row>
    <row r="2815" spans="1:21"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302"/>
        <v>127.57571428571428</v>
      </c>
      <c r="P2815" s="6">
        <f t="shared" si="303"/>
        <v>37.209583333333335</v>
      </c>
      <c r="Q2815" t="str">
        <f t="shared" si="304"/>
        <v>theater</v>
      </c>
      <c r="R2815" t="str">
        <f t="shared" si="305"/>
        <v>plays</v>
      </c>
      <c r="S2815" s="11">
        <f t="shared" si="306"/>
        <v>42693</v>
      </c>
      <c r="T2815" s="11">
        <f t="shared" si="307"/>
        <v>42718.534270833326</v>
      </c>
      <c r="U2815">
        <f t="shared" si="308"/>
        <v>2016</v>
      </c>
    </row>
    <row r="2816" spans="1:21"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302"/>
        <v>107.73333333333332</v>
      </c>
      <c r="P2816" s="6">
        <f t="shared" si="303"/>
        <v>25.25</v>
      </c>
      <c r="Q2816" t="str">
        <f t="shared" si="304"/>
        <v>theater</v>
      </c>
      <c r="R2816" t="str">
        <f t="shared" si="305"/>
        <v>plays</v>
      </c>
      <c r="S2816" s="11">
        <f t="shared" si="306"/>
        <v>42103</v>
      </c>
      <c r="T2816" s="11">
        <f t="shared" si="307"/>
        <v>42133.191145833327</v>
      </c>
      <c r="U2816">
        <f t="shared" si="308"/>
        <v>2015</v>
      </c>
    </row>
    <row r="2817" spans="1:21"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302"/>
        <v>242</v>
      </c>
      <c r="P2817" s="6">
        <f t="shared" si="303"/>
        <v>43.214285714285715</v>
      </c>
      <c r="Q2817" t="str">
        <f t="shared" si="304"/>
        <v>theater</v>
      </c>
      <c r="R2817" t="str">
        <f t="shared" si="305"/>
        <v>plays</v>
      </c>
      <c r="S2817" s="11">
        <f t="shared" si="306"/>
        <v>42559</v>
      </c>
      <c r="T2817" s="11">
        <f t="shared" si="307"/>
        <v>42589.568391203698</v>
      </c>
      <c r="U2817">
        <f t="shared" si="308"/>
        <v>2016</v>
      </c>
    </row>
    <row r="2818" spans="1:21"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302"/>
        <v>141.56666666666666</v>
      </c>
      <c r="P2818" s="6">
        <f t="shared" si="303"/>
        <v>25.130177514792898</v>
      </c>
      <c r="Q2818" t="str">
        <f t="shared" si="304"/>
        <v>theater</v>
      </c>
      <c r="R2818" t="str">
        <f t="shared" si="305"/>
        <v>plays</v>
      </c>
      <c r="S2818" s="11">
        <f t="shared" si="306"/>
        <v>42188</v>
      </c>
      <c r="T2818" s="11">
        <f t="shared" si="307"/>
        <v>42218.458333333336</v>
      </c>
      <c r="U2818">
        <f t="shared" si="308"/>
        <v>2015</v>
      </c>
    </row>
    <row r="2819" spans="1:21"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309">E2819/D2819*100</f>
        <v>130</v>
      </c>
      <c r="P2819" s="6">
        <f t="shared" ref="P2819:P2882" si="310">IF(E2819=0,0,E2819/L2819)</f>
        <v>23.636363636363637</v>
      </c>
      <c r="Q2819" t="str">
        <f t="shared" ref="Q2819:Q2882" si="311">LEFT(N2819,LEN(N2819)-(LEN(N2819)-SEARCH("/",N2819))-1)</f>
        <v>theater</v>
      </c>
      <c r="R2819" t="str">
        <f t="shared" ref="R2819:R2882" si="312">RIGHT(N2819,(LEN(N2819)-SEARCH("/",N2819)))</f>
        <v>plays</v>
      </c>
      <c r="S2819" s="11">
        <f t="shared" ref="S2819:S2882" si="313">VALUE(TEXT(CONCATENATE(YEAR(((J2819/60)/60/24)+DATE(1970,1,1)+(-5/24)),"/",MONTH(((J2819/60)/60/24)+DATE(1970,1,1)+(-5/24)),"/",DAY(((J2819/60)/60/24)+DATE(1970,1,1)+(-5/24))),"YYYY/MM/DD"))</f>
        <v>42023</v>
      </c>
      <c r="T2819" s="11">
        <f t="shared" ref="T2819:T2882" si="314">((I2819/60)/60/24)+DATE(1970,1,1)+(-5/24)</f>
        <v>42063.42664351852</v>
      </c>
      <c r="U2819">
        <f t="shared" ref="U2819:U2882" si="315">YEAR(((J2819/60)/60/24)+DATE(1970,1,1)+(-5/24))</f>
        <v>2015</v>
      </c>
    </row>
    <row r="2820" spans="1:21"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309"/>
        <v>106.03</v>
      </c>
      <c r="P2820" s="6">
        <f t="shared" si="310"/>
        <v>103.95098039215686</v>
      </c>
      <c r="Q2820" t="str">
        <f t="shared" si="311"/>
        <v>theater</v>
      </c>
      <c r="R2820" t="str">
        <f t="shared" si="312"/>
        <v>plays</v>
      </c>
      <c r="S2820" s="11">
        <f t="shared" si="313"/>
        <v>42250</v>
      </c>
      <c r="T2820" s="11">
        <f t="shared" si="314"/>
        <v>42270.389884259253</v>
      </c>
      <c r="U2820">
        <f t="shared" si="315"/>
        <v>2015</v>
      </c>
    </row>
    <row r="2821" spans="1:21"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309"/>
        <v>104.80000000000001</v>
      </c>
      <c r="P2821" s="6">
        <f t="shared" si="310"/>
        <v>50.384615384615387</v>
      </c>
      <c r="Q2821" t="str">
        <f t="shared" si="311"/>
        <v>theater</v>
      </c>
      <c r="R2821" t="str">
        <f t="shared" si="312"/>
        <v>plays</v>
      </c>
      <c r="S2821" s="11">
        <f t="shared" si="313"/>
        <v>42139</v>
      </c>
      <c r="T2821" s="11">
        <f t="shared" si="314"/>
        <v>42169.317233796297</v>
      </c>
      <c r="U2821">
        <f t="shared" si="315"/>
        <v>2015</v>
      </c>
    </row>
    <row r="2822" spans="1:21"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309"/>
        <v>136</v>
      </c>
      <c r="P2822" s="6">
        <f t="shared" si="310"/>
        <v>13.6</v>
      </c>
      <c r="Q2822" t="str">
        <f t="shared" si="311"/>
        <v>theater</v>
      </c>
      <c r="R2822" t="str">
        <f t="shared" si="312"/>
        <v>plays</v>
      </c>
      <c r="S2822" s="11">
        <f t="shared" si="313"/>
        <v>42401</v>
      </c>
      <c r="T2822" s="11">
        <f t="shared" si="314"/>
        <v>42425.791666666664</v>
      </c>
      <c r="U2822">
        <f t="shared" si="315"/>
        <v>2016</v>
      </c>
    </row>
    <row r="2823" spans="1:21"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309"/>
        <v>100</v>
      </c>
      <c r="P2823" s="6">
        <f t="shared" si="310"/>
        <v>28.571428571428573</v>
      </c>
      <c r="Q2823" t="str">
        <f t="shared" si="311"/>
        <v>theater</v>
      </c>
      <c r="R2823" t="str">
        <f t="shared" si="312"/>
        <v>plays</v>
      </c>
      <c r="S2823" s="11">
        <f t="shared" si="313"/>
        <v>41875</v>
      </c>
      <c r="T2823" s="11">
        <f t="shared" si="314"/>
        <v>41905.714525462965</v>
      </c>
      <c r="U2823">
        <f t="shared" si="315"/>
        <v>2014</v>
      </c>
    </row>
    <row r="2824" spans="1:21"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309"/>
        <v>100</v>
      </c>
      <c r="P2824" s="6">
        <f t="shared" si="310"/>
        <v>63.829787234042556</v>
      </c>
      <c r="Q2824" t="str">
        <f t="shared" si="311"/>
        <v>theater</v>
      </c>
      <c r="R2824" t="str">
        <f t="shared" si="312"/>
        <v>plays</v>
      </c>
      <c r="S2824" s="11">
        <f t="shared" si="313"/>
        <v>42060</v>
      </c>
      <c r="T2824" s="11">
        <f t="shared" si="314"/>
        <v>42090.433935185189</v>
      </c>
      <c r="U2824">
        <f t="shared" si="315"/>
        <v>2015</v>
      </c>
    </row>
    <row r="2825" spans="1:21"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309"/>
        <v>124</v>
      </c>
      <c r="P2825" s="6">
        <f t="shared" si="310"/>
        <v>8.8571428571428577</v>
      </c>
      <c r="Q2825" t="str">
        <f t="shared" si="311"/>
        <v>theater</v>
      </c>
      <c r="R2825" t="str">
        <f t="shared" si="312"/>
        <v>plays</v>
      </c>
      <c r="S2825" s="11">
        <f t="shared" si="313"/>
        <v>42066</v>
      </c>
      <c r="T2825" s="11">
        <f t="shared" si="314"/>
        <v>42094.749305555553</v>
      </c>
      <c r="U2825">
        <f t="shared" si="315"/>
        <v>2015</v>
      </c>
    </row>
    <row r="2826" spans="1:21"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309"/>
        <v>116.92307692307693</v>
      </c>
      <c r="P2826" s="6">
        <f t="shared" si="310"/>
        <v>50.666666666666664</v>
      </c>
      <c r="Q2826" t="str">
        <f t="shared" si="311"/>
        <v>theater</v>
      </c>
      <c r="R2826" t="str">
        <f t="shared" si="312"/>
        <v>plays</v>
      </c>
      <c r="S2826" s="11">
        <f t="shared" si="313"/>
        <v>42136</v>
      </c>
      <c r="T2826" s="11">
        <f t="shared" si="314"/>
        <v>42167.863194444442</v>
      </c>
      <c r="U2826">
        <f t="shared" si="315"/>
        <v>2015</v>
      </c>
    </row>
    <row r="2827" spans="1:21"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309"/>
        <v>103.33333333333334</v>
      </c>
      <c r="P2827" s="6">
        <f t="shared" si="310"/>
        <v>60.784313725490193</v>
      </c>
      <c r="Q2827" t="str">
        <f t="shared" si="311"/>
        <v>theater</v>
      </c>
      <c r="R2827" t="str">
        <f t="shared" si="312"/>
        <v>plays</v>
      </c>
      <c r="S2827" s="11">
        <f t="shared" si="313"/>
        <v>42312</v>
      </c>
      <c r="T2827" s="11">
        <f t="shared" si="314"/>
        <v>42342.584328703706</v>
      </c>
      <c r="U2827">
        <f t="shared" si="315"/>
        <v>2015</v>
      </c>
    </row>
    <row r="2828" spans="1:21"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309"/>
        <v>107.74999999999999</v>
      </c>
      <c r="P2828" s="6">
        <f t="shared" si="310"/>
        <v>113.42105263157895</v>
      </c>
      <c r="Q2828" t="str">
        <f t="shared" si="311"/>
        <v>theater</v>
      </c>
      <c r="R2828" t="str">
        <f t="shared" si="312"/>
        <v>plays</v>
      </c>
      <c r="S2828" s="11">
        <f t="shared" si="313"/>
        <v>42170</v>
      </c>
      <c r="T2828" s="11">
        <f t="shared" si="314"/>
        <v>42195.083333333336</v>
      </c>
      <c r="U2828">
        <f t="shared" si="315"/>
        <v>2015</v>
      </c>
    </row>
    <row r="2829" spans="1:21"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309"/>
        <v>120.24999999999999</v>
      </c>
      <c r="P2829" s="6">
        <f t="shared" si="310"/>
        <v>104.56521739130434</v>
      </c>
      <c r="Q2829" t="str">
        <f t="shared" si="311"/>
        <v>theater</v>
      </c>
      <c r="R2829" t="str">
        <f t="shared" si="312"/>
        <v>plays</v>
      </c>
      <c r="S2829" s="11">
        <f t="shared" si="313"/>
        <v>42494</v>
      </c>
      <c r="T2829" s="11">
        <f t="shared" si="314"/>
        <v>42524.479166666664</v>
      </c>
      <c r="U2829">
        <f t="shared" si="315"/>
        <v>2016</v>
      </c>
    </row>
    <row r="2830" spans="1:21"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309"/>
        <v>100.37894736842105</v>
      </c>
      <c r="P2830" s="6">
        <f t="shared" si="310"/>
        <v>98.30927835051547</v>
      </c>
      <c r="Q2830" t="str">
        <f t="shared" si="311"/>
        <v>theater</v>
      </c>
      <c r="R2830" t="str">
        <f t="shared" si="312"/>
        <v>plays</v>
      </c>
      <c r="S2830" s="11">
        <f t="shared" si="313"/>
        <v>42254</v>
      </c>
      <c r="T2830" s="11">
        <f t="shared" si="314"/>
        <v>42279.749999999993</v>
      </c>
      <c r="U2830">
        <f t="shared" si="315"/>
        <v>2015</v>
      </c>
    </row>
    <row r="2831" spans="1:21"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309"/>
        <v>106.52</v>
      </c>
      <c r="P2831" s="6">
        <f t="shared" si="310"/>
        <v>35.039473684210527</v>
      </c>
      <c r="Q2831" t="str">
        <f t="shared" si="311"/>
        <v>theater</v>
      </c>
      <c r="R2831" t="str">
        <f t="shared" si="312"/>
        <v>plays</v>
      </c>
      <c r="S2831" s="11">
        <f t="shared" si="313"/>
        <v>42495</v>
      </c>
      <c r="T2831" s="11">
        <f t="shared" si="314"/>
        <v>42523.225902777776</v>
      </c>
      <c r="U2831">
        <f t="shared" si="315"/>
        <v>2016</v>
      </c>
    </row>
    <row r="2832" spans="1:21"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309"/>
        <v>100</v>
      </c>
      <c r="P2832" s="6">
        <f t="shared" si="310"/>
        <v>272.72727272727275</v>
      </c>
      <c r="Q2832" t="str">
        <f t="shared" si="311"/>
        <v>theater</v>
      </c>
      <c r="R2832" t="str">
        <f t="shared" si="312"/>
        <v>plays</v>
      </c>
      <c r="S2832" s="11">
        <f t="shared" si="313"/>
        <v>41758</v>
      </c>
      <c r="T2832" s="11">
        <f t="shared" si="314"/>
        <v>41770.957638888889</v>
      </c>
      <c r="U2832">
        <f t="shared" si="315"/>
        <v>2014</v>
      </c>
    </row>
    <row r="2833" spans="1:21"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309"/>
        <v>110.66666666666667</v>
      </c>
      <c r="P2833" s="6">
        <f t="shared" si="310"/>
        <v>63.846153846153847</v>
      </c>
      <c r="Q2833" t="str">
        <f t="shared" si="311"/>
        <v>theater</v>
      </c>
      <c r="R2833" t="str">
        <f t="shared" si="312"/>
        <v>plays</v>
      </c>
      <c r="S2833" s="11">
        <f t="shared" si="313"/>
        <v>42171</v>
      </c>
      <c r="T2833" s="11">
        <f t="shared" si="314"/>
        <v>42201.616550925923</v>
      </c>
      <c r="U2833">
        <f t="shared" si="315"/>
        <v>2015</v>
      </c>
    </row>
    <row r="2834" spans="1:21"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309"/>
        <v>114.71959999999999</v>
      </c>
      <c r="P2834" s="6">
        <f t="shared" si="310"/>
        <v>30.189368421052631</v>
      </c>
      <c r="Q2834" t="str">
        <f t="shared" si="311"/>
        <v>theater</v>
      </c>
      <c r="R2834" t="str">
        <f t="shared" si="312"/>
        <v>plays</v>
      </c>
      <c r="S2834" s="11">
        <f t="shared" si="313"/>
        <v>41938</v>
      </c>
      <c r="T2834" s="11">
        <f t="shared" si="314"/>
        <v>41966.708333333336</v>
      </c>
      <c r="U2834">
        <f t="shared" si="315"/>
        <v>2014</v>
      </c>
    </row>
    <row r="2835" spans="1:21"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309"/>
        <v>108.25925925925925</v>
      </c>
      <c r="P2835" s="6">
        <f t="shared" si="310"/>
        <v>83.51428571428572</v>
      </c>
      <c r="Q2835" t="str">
        <f t="shared" si="311"/>
        <v>theater</v>
      </c>
      <c r="R2835" t="str">
        <f t="shared" si="312"/>
        <v>plays</v>
      </c>
      <c r="S2835" s="11">
        <f t="shared" si="313"/>
        <v>42267</v>
      </c>
      <c r="T2835" s="11">
        <f t="shared" si="314"/>
        <v>42287.874999999993</v>
      </c>
      <c r="U2835">
        <f t="shared" si="315"/>
        <v>2015</v>
      </c>
    </row>
    <row r="2836" spans="1:21"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309"/>
        <v>170</v>
      </c>
      <c r="P2836" s="6">
        <f t="shared" si="310"/>
        <v>64.761904761904759</v>
      </c>
      <c r="Q2836" t="str">
        <f t="shared" si="311"/>
        <v>theater</v>
      </c>
      <c r="R2836" t="str">
        <f t="shared" si="312"/>
        <v>plays</v>
      </c>
      <c r="S2836" s="11">
        <f t="shared" si="313"/>
        <v>42019</v>
      </c>
      <c r="T2836" s="11">
        <f t="shared" si="314"/>
        <v>42034.751504629625</v>
      </c>
      <c r="U2836">
        <f t="shared" si="315"/>
        <v>2015</v>
      </c>
    </row>
    <row r="2837" spans="1:21"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309"/>
        <v>187.09899999999999</v>
      </c>
      <c r="P2837" s="6">
        <f t="shared" si="310"/>
        <v>20.118172043010752</v>
      </c>
      <c r="Q2837" t="str">
        <f t="shared" si="311"/>
        <v>theater</v>
      </c>
      <c r="R2837" t="str">
        <f t="shared" si="312"/>
        <v>plays</v>
      </c>
      <c r="S2837" s="11">
        <f t="shared" si="313"/>
        <v>42313</v>
      </c>
      <c r="T2837" s="11">
        <f t="shared" si="314"/>
        <v>42342.791666666664</v>
      </c>
      <c r="U2837">
        <f t="shared" si="315"/>
        <v>2015</v>
      </c>
    </row>
    <row r="2838" spans="1:21"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309"/>
        <v>107.77777777777777</v>
      </c>
      <c r="P2838" s="6">
        <f t="shared" si="310"/>
        <v>44.090909090909093</v>
      </c>
      <c r="Q2838" t="str">
        <f t="shared" si="311"/>
        <v>theater</v>
      </c>
      <c r="R2838" t="str">
        <f t="shared" si="312"/>
        <v>plays</v>
      </c>
      <c r="S2838" s="11">
        <f t="shared" si="313"/>
        <v>42746</v>
      </c>
      <c r="T2838" s="11">
        <f t="shared" si="314"/>
        <v>42783.999305555553</v>
      </c>
      <c r="U2838">
        <f t="shared" si="315"/>
        <v>2017</v>
      </c>
    </row>
    <row r="2839" spans="1:21"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309"/>
        <v>100</v>
      </c>
      <c r="P2839" s="6">
        <f t="shared" si="310"/>
        <v>40.476190476190474</v>
      </c>
      <c r="Q2839" t="str">
        <f t="shared" si="311"/>
        <v>theater</v>
      </c>
      <c r="R2839" t="str">
        <f t="shared" si="312"/>
        <v>plays</v>
      </c>
      <c r="S2839" s="11">
        <f t="shared" si="313"/>
        <v>42307</v>
      </c>
      <c r="T2839" s="11">
        <f t="shared" si="314"/>
        <v>42347.741712962961</v>
      </c>
      <c r="U2839">
        <f t="shared" si="315"/>
        <v>2015</v>
      </c>
    </row>
    <row r="2840" spans="1:21"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309"/>
        <v>120.24999999999999</v>
      </c>
      <c r="P2840" s="6">
        <f t="shared" si="310"/>
        <v>44.537037037037038</v>
      </c>
      <c r="Q2840" t="str">
        <f t="shared" si="311"/>
        <v>theater</v>
      </c>
      <c r="R2840" t="str">
        <f t="shared" si="312"/>
        <v>plays</v>
      </c>
      <c r="S2840" s="11">
        <f t="shared" si="313"/>
        <v>41842</v>
      </c>
      <c r="T2840" s="11">
        <f t="shared" si="314"/>
        <v>41864.708333333328</v>
      </c>
      <c r="U2840">
        <f t="shared" si="315"/>
        <v>2014</v>
      </c>
    </row>
    <row r="2841" spans="1:21"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309"/>
        <v>111.42857142857143</v>
      </c>
      <c r="P2841" s="6">
        <f t="shared" si="310"/>
        <v>125.80645161290323</v>
      </c>
      <c r="Q2841" t="str">
        <f t="shared" si="311"/>
        <v>theater</v>
      </c>
      <c r="R2841" t="str">
        <f t="shared" si="312"/>
        <v>plays</v>
      </c>
      <c r="S2841" s="11">
        <f t="shared" si="313"/>
        <v>41853</v>
      </c>
      <c r="T2841" s="11">
        <f t="shared" si="314"/>
        <v>41875.999305555553</v>
      </c>
      <c r="U2841">
        <f t="shared" si="315"/>
        <v>2014</v>
      </c>
    </row>
    <row r="2842" spans="1:21"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309"/>
        <v>104</v>
      </c>
      <c r="P2842" s="6">
        <f t="shared" si="310"/>
        <v>19.696969696969695</v>
      </c>
      <c r="Q2842" t="str">
        <f t="shared" si="311"/>
        <v>theater</v>
      </c>
      <c r="R2842" t="str">
        <f t="shared" si="312"/>
        <v>plays</v>
      </c>
      <c r="S2842" s="11">
        <f t="shared" si="313"/>
        <v>42059</v>
      </c>
      <c r="T2842" s="11">
        <f t="shared" si="314"/>
        <v>42081.499999999993</v>
      </c>
      <c r="U2842">
        <f t="shared" si="315"/>
        <v>2015</v>
      </c>
    </row>
    <row r="2843" spans="1:21"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309"/>
        <v>1</v>
      </c>
      <c r="P2843" s="6">
        <f t="shared" si="310"/>
        <v>10</v>
      </c>
      <c r="Q2843" t="str">
        <f t="shared" si="311"/>
        <v>theater</v>
      </c>
      <c r="R2843" t="str">
        <f t="shared" si="312"/>
        <v>plays</v>
      </c>
      <c r="S2843" s="11">
        <f t="shared" si="313"/>
        <v>42291</v>
      </c>
      <c r="T2843" s="11">
        <f t="shared" si="314"/>
        <v>42351.572881944441</v>
      </c>
      <c r="U2843">
        <f t="shared" si="315"/>
        <v>2015</v>
      </c>
    </row>
    <row r="2844" spans="1:21"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309"/>
        <v>0</v>
      </c>
      <c r="P2844" s="6">
        <f t="shared" si="310"/>
        <v>0</v>
      </c>
      <c r="Q2844" t="str">
        <f t="shared" si="311"/>
        <v>theater</v>
      </c>
      <c r="R2844" t="str">
        <f t="shared" si="312"/>
        <v>plays</v>
      </c>
      <c r="S2844" s="11">
        <f t="shared" si="313"/>
        <v>41784</v>
      </c>
      <c r="T2844" s="11">
        <f t="shared" si="314"/>
        <v>41811.25</v>
      </c>
      <c r="U2844">
        <f t="shared" si="315"/>
        <v>2014</v>
      </c>
    </row>
    <row r="2845" spans="1:21"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309"/>
        <v>0</v>
      </c>
      <c r="P2845" s="6">
        <f t="shared" si="310"/>
        <v>0</v>
      </c>
      <c r="Q2845" t="str">
        <f t="shared" si="311"/>
        <v>theater</v>
      </c>
      <c r="R2845" t="str">
        <f t="shared" si="312"/>
        <v>plays</v>
      </c>
      <c r="S2845" s="11">
        <f t="shared" si="313"/>
        <v>42492</v>
      </c>
      <c r="T2845" s="11">
        <f t="shared" si="314"/>
        <v>42533.958333333336</v>
      </c>
      <c r="U2845">
        <f t="shared" si="315"/>
        <v>2016</v>
      </c>
    </row>
    <row r="2846" spans="1:21"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309"/>
        <v>5.4545454545454541</v>
      </c>
      <c r="P2846" s="6">
        <f t="shared" si="310"/>
        <v>30</v>
      </c>
      <c r="Q2846" t="str">
        <f t="shared" si="311"/>
        <v>theater</v>
      </c>
      <c r="R2846" t="str">
        <f t="shared" si="312"/>
        <v>plays</v>
      </c>
      <c r="S2846" s="11">
        <f t="shared" si="313"/>
        <v>42709</v>
      </c>
      <c r="T2846" s="11">
        <f t="shared" si="314"/>
        <v>42739.337731481479</v>
      </c>
      <c r="U2846">
        <f t="shared" si="315"/>
        <v>2016</v>
      </c>
    </row>
    <row r="2847" spans="1:21"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309"/>
        <v>31.546666666666667</v>
      </c>
      <c r="P2847" s="6">
        <f t="shared" si="310"/>
        <v>60.666666666666664</v>
      </c>
      <c r="Q2847" t="str">
        <f t="shared" si="311"/>
        <v>theater</v>
      </c>
      <c r="R2847" t="str">
        <f t="shared" si="312"/>
        <v>plays</v>
      </c>
      <c r="S2847" s="11">
        <f t="shared" si="313"/>
        <v>42102</v>
      </c>
      <c r="T2847" s="11">
        <f t="shared" si="314"/>
        <v>42162.808252314811</v>
      </c>
      <c r="U2847">
        <f t="shared" si="315"/>
        <v>2015</v>
      </c>
    </row>
    <row r="2848" spans="1:21"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309"/>
        <v>0</v>
      </c>
      <c r="P2848" s="6">
        <f t="shared" si="310"/>
        <v>0</v>
      </c>
      <c r="Q2848" t="str">
        <f t="shared" si="311"/>
        <v>theater</v>
      </c>
      <c r="R2848" t="str">
        <f t="shared" si="312"/>
        <v>plays</v>
      </c>
      <c r="S2848" s="11">
        <f t="shared" si="313"/>
        <v>42108</v>
      </c>
      <c r="T2848" s="11">
        <f t="shared" si="314"/>
        <v>42153.483726851853</v>
      </c>
      <c r="U2848">
        <f t="shared" si="315"/>
        <v>2015</v>
      </c>
    </row>
    <row r="2849" spans="1:21"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309"/>
        <v>0</v>
      </c>
      <c r="P2849" s="6">
        <f t="shared" si="310"/>
        <v>0</v>
      </c>
      <c r="Q2849" t="str">
        <f t="shared" si="311"/>
        <v>theater</v>
      </c>
      <c r="R2849" t="str">
        <f t="shared" si="312"/>
        <v>plays</v>
      </c>
      <c r="S2849" s="11">
        <f t="shared" si="313"/>
        <v>42453</v>
      </c>
      <c r="T2849" s="11">
        <f t="shared" si="314"/>
        <v>42513.597974537035</v>
      </c>
      <c r="U2849">
        <f t="shared" si="315"/>
        <v>2016</v>
      </c>
    </row>
    <row r="2850" spans="1:21"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309"/>
        <v>0.2</v>
      </c>
      <c r="P2850" s="6">
        <f t="shared" si="310"/>
        <v>23.333333333333332</v>
      </c>
      <c r="Q2850" t="str">
        <f t="shared" si="311"/>
        <v>theater</v>
      </c>
      <c r="R2850" t="str">
        <f t="shared" si="312"/>
        <v>plays</v>
      </c>
      <c r="S2850" s="11">
        <f t="shared" si="313"/>
        <v>42123</v>
      </c>
      <c r="T2850" s="11">
        <f t="shared" si="314"/>
        <v>42153.440497685187</v>
      </c>
      <c r="U2850">
        <f t="shared" si="315"/>
        <v>2015</v>
      </c>
    </row>
    <row r="2851" spans="1:21"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309"/>
        <v>1</v>
      </c>
      <c r="P2851" s="6">
        <f t="shared" si="310"/>
        <v>5</v>
      </c>
      <c r="Q2851" t="str">
        <f t="shared" si="311"/>
        <v>theater</v>
      </c>
      <c r="R2851" t="str">
        <f t="shared" si="312"/>
        <v>plays</v>
      </c>
      <c r="S2851" s="11">
        <f t="shared" si="313"/>
        <v>42453</v>
      </c>
      <c r="T2851" s="11">
        <f t="shared" si="314"/>
        <v>42483.219907407409</v>
      </c>
      <c r="U2851">
        <f t="shared" si="315"/>
        <v>2016</v>
      </c>
    </row>
    <row r="2852" spans="1:21"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309"/>
        <v>3.8875000000000002</v>
      </c>
      <c r="P2852" s="6">
        <f t="shared" si="310"/>
        <v>23.923076923076923</v>
      </c>
      <c r="Q2852" t="str">
        <f t="shared" si="311"/>
        <v>theater</v>
      </c>
      <c r="R2852" t="str">
        <f t="shared" si="312"/>
        <v>plays</v>
      </c>
      <c r="S2852" s="11">
        <f t="shared" si="313"/>
        <v>41857</v>
      </c>
      <c r="T2852" s="11">
        <f t="shared" si="314"/>
        <v>41887.798738425925</v>
      </c>
      <c r="U2852">
        <f t="shared" si="315"/>
        <v>2014</v>
      </c>
    </row>
    <row r="2853" spans="1:21"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309"/>
        <v>0</v>
      </c>
      <c r="P2853" s="6">
        <f t="shared" si="310"/>
        <v>0</v>
      </c>
      <c r="Q2853" t="str">
        <f t="shared" si="311"/>
        <v>theater</v>
      </c>
      <c r="R2853" t="str">
        <f t="shared" si="312"/>
        <v>plays</v>
      </c>
      <c r="S2853" s="11">
        <f t="shared" si="313"/>
        <v>42389</v>
      </c>
      <c r="T2853" s="11">
        <f t="shared" si="314"/>
        <v>42398.761805555558</v>
      </c>
      <c r="U2853">
        <f t="shared" si="315"/>
        <v>2016</v>
      </c>
    </row>
    <row r="2854" spans="1:21"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309"/>
        <v>1.9</v>
      </c>
      <c r="P2854" s="6">
        <f t="shared" si="310"/>
        <v>15.833333333333334</v>
      </c>
      <c r="Q2854" t="str">
        <f t="shared" si="311"/>
        <v>theater</v>
      </c>
      <c r="R2854" t="str">
        <f t="shared" si="312"/>
        <v>plays</v>
      </c>
      <c r="S2854" s="11">
        <f t="shared" si="313"/>
        <v>41780</v>
      </c>
      <c r="T2854" s="11">
        <f t="shared" si="314"/>
        <v>41810.836840277778</v>
      </c>
      <c r="U2854">
        <f t="shared" si="315"/>
        <v>2014</v>
      </c>
    </row>
    <row r="2855" spans="1:21"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309"/>
        <v>0</v>
      </c>
      <c r="P2855" s="6">
        <f t="shared" si="310"/>
        <v>0</v>
      </c>
      <c r="Q2855" t="str">
        <f t="shared" si="311"/>
        <v>theater</v>
      </c>
      <c r="R2855" t="str">
        <f t="shared" si="312"/>
        <v>plays</v>
      </c>
      <c r="S2855" s="11">
        <f t="shared" si="313"/>
        <v>41835</v>
      </c>
      <c r="T2855" s="11">
        <f t="shared" si="314"/>
        <v>41895.98260416666</v>
      </c>
      <c r="U2855">
        <f t="shared" si="315"/>
        <v>2014</v>
      </c>
    </row>
    <row r="2856" spans="1:21"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309"/>
        <v>41.699999999999996</v>
      </c>
      <c r="P2856" s="6">
        <f t="shared" si="310"/>
        <v>29.785714285714285</v>
      </c>
      <c r="Q2856" t="str">
        <f t="shared" si="311"/>
        <v>theater</v>
      </c>
      <c r="R2856" t="str">
        <f t="shared" si="312"/>
        <v>plays</v>
      </c>
      <c r="S2856" s="11">
        <f t="shared" si="313"/>
        <v>42111</v>
      </c>
      <c r="T2856" s="11">
        <f t="shared" si="314"/>
        <v>42131.508321759255</v>
      </c>
      <c r="U2856">
        <f t="shared" si="315"/>
        <v>2015</v>
      </c>
    </row>
    <row r="2857" spans="1:21"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309"/>
        <v>50</v>
      </c>
      <c r="P2857" s="6">
        <f t="shared" si="310"/>
        <v>60</v>
      </c>
      <c r="Q2857" t="str">
        <f t="shared" si="311"/>
        <v>theater</v>
      </c>
      <c r="R2857" t="str">
        <f t="shared" si="312"/>
        <v>plays</v>
      </c>
      <c r="S2857" s="11">
        <f t="shared" si="313"/>
        <v>42369</v>
      </c>
      <c r="T2857" s="11">
        <f t="shared" si="314"/>
        <v>42398.773611111108</v>
      </c>
      <c r="U2857">
        <f t="shared" si="315"/>
        <v>2015</v>
      </c>
    </row>
    <row r="2858" spans="1:21"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309"/>
        <v>4.8666666666666663</v>
      </c>
      <c r="P2858" s="6">
        <f t="shared" si="310"/>
        <v>24.333333333333332</v>
      </c>
      <c r="Q2858" t="str">
        <f t="shared" si="311"/>
        <v>theater</v>
      </c>
      <c r="R2858" t="str">
        <f t="shared" si="312"/>
        <v>plays</v>
      </c>
      <c r="S2858" s="11">
        <f t="shared" si="313"/>
        <v>42164</v>
      </c>
      <c r="T2858" s="11">
        <f t="shared" si="314"/>
        <v>42224.69027777778</v>
      </c>
      <c r="U2858">
        <f t="shared" si="315"/>
        <v>2015</v>
      </c>
    </row>
    <row r="2859" spans="1:21"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309"/>
        <v>19.736842105263158</v>
      </c>
      <c r="P2859" s="6">
        <f t="shared" si="310"/>
        <v>500</v>
      </c>
      <c r="Q2859" t="str">
        <f t="shared" si="311"/>
        <v>theater</v>
      </c>
      <c r="R2859" t="str">
        <f t="shared" si="312"/>
        <v>plays</v>
      </c>
      <c r="S2859" s="11">
        <f t="shared" si="313"/>
        <v>42726</v>
      </c>
      <c r="T2859" s="11">
        <f t="shared" si="314"/>
        <v>42786.541666666664</v>
      </c>
      <c r="U2859">
        <f t="shared" si="315"/>
        <v>2016</v>
      </c>
    </row>
    <row r="2860" spans="1:21"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309"/>
        <v>0</v>
      </c>
      <c r="P2860" s="6">
        <f t="shared" si="310"/>
        <v>0</v>
      </c>
      <c r="Q2860" t="str">
        <f t="shared" si="311"/>
        <v>theater</v>
      </c>
      <c r="R2860" t="str">
        <f t="shared" si="312"/>
        <v>plays</v>
      </c>
      <c r="S2860" s="11">
        <f t="shared" si="313"/>
        <v>41954</v>
      </c>
      <c r="T2860" s="11">
        <f t="shared" si="314"/>
        <v>41978.269444444442</v>
      </c>
      <c r="U2860">
        <f t="shared" si="315"/>
        <v>2014</v>
      </c>
    </row>
    <row r="2861" spans="1:21"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309"/>
        <v>1.7500000000000002</v>
      </c>
      <c r="P2861" s="6">
        <f t="shared" si="310"/>
        <v>35</v>
      </c>
      <c r="Q2861" t="str">
        <f t="shared" si="311"/>
        <v>theater</v>
      </c>
      <c r="R2861" t="str">
        <f t="shared" si="312"/>
        <v>plays</v>
      </c>
      <c r="S2861" s="11">
        <f t="shared" si="313"/>
        <v>42233</v>
      </c>
      <c r="T2861" s="11">
        <f t="shared" si="314"/>
        <v>42293.153981481482</v>
      </c>
      <c r="U2861">
        <f t="shared" si="315"/>
        <v>2015</v>
      </c>
    </row>
    <row r="2862" spans="1:21"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309"/>
        <v>6.65</v>
      </c>
      <c r="P2862" s="6">
        <f t="shared" si="310"/>
        <v>29.555555555555557</v>
      </c>
      <c r="Q2862" t="str">
        <f t="shared" si="311"/>
        <v>theater</v>
      </c>
      <c r="R2862" t="str">
        <f t="shared" si="312"/>
        <v>plays</v>
      </c>
      <c r="S2862" s="11">
        <f t="shared" si="313"/>
        <v>42480</v>
      </c>
      <c r="T2862" s="11">
        <f t="shared" si="314"/>
        <v>42540.592314814807</v>
      </c>
      <c r="U2862">
        <f t="shared" si="315"/>
        <v>2016</v>
      </c>
    </row>
    <row r="2863" spans="1:21"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309"/>
        <v>32</v>
      </c>
      <c r="P2863" s="6">
        <f t="shared" si="310"/>
        <v>26.666666666666668</v>
      </c>
      <c r="Q2863" t="str">
        <f t="shared" si="311"/>
        <v>theater</v>
      </c>
      <c r="R2863" t="str">
        <f t="shared" si="312"/>
        <v>plays</v>
      </c>
      <c r="S2863" s="11">
        <f t="shared" si="313"/>
        <v>42257</v>
      </c>
      <c r="T2863" s="11">
        <f t="shared" si="314"/>
        <v>42271.3825</v>
      </c>
      <c r="U2863">
        <f t="shared" si="315"/>
        <v>2015</v>
      </c>
    </row>
    <row r="2864" spans="1:21"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309"/>
        <v>0.43307086614173229</v>
      </c>
      <c r="P2864" s="6">
        <f t="shared" si="310"/>
        <v>18.333333333333332</v>
      </c>
      <c r="Q2864" t="str">
        <f t="shared" si="311"/>
        <v>theater</v>
      </c>
      <c r="R2864" t="str">
        <f t="shared" si="312"/>
        <v>plays</v>
      </c>
      <c r="S2864" s="11">
        <f t="shared" si="313"/>
        <v>41784</v>
      </c>
      <c r="T2864" s="11">
        <f t="shared" si="314"/>
        <v>41814.581354166665</v>
      </c>
      <c r="U2864">
        <f t="shared" si="315"/>
        <v>2014</v>
      </c>
    </row>
    <row r="2865" spans="1:21"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309"/>
        <v>0.04</v>
      </c>
      <c r="P2865" s="6">
        <f t="shared" si="310"/>
        <v>20</v>
      </c>
      <c r="Q2865" t="str">
        <f t="shared" si="311"/>
        <v>theater</v>
      </c>
      <c r="R2865" t="str">
        <f t="shared" si="312"/>
        <v>plays</v>
      </c>
      <c r="S2865" s="11">
        <f t="shared" si="313"/>
        <v>41831</v>
      </c>
      <c r="T2865" s="11">
        <f t="shared" si="314"/>
        <v>41891.46670138889</v>
      </c>
      <c r="U2865">
        <f t="shared" si="315"/>
        <v>2014</v>
      </c>
    </row>
    <row r="2866" spans="1:21"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309"/>
        <v>1.6</v>
      </c>
      <c r="P2866" s="6">
        <f t="shared" si="310"/>
        <v>13.333333333333334</v>
      </c>
      <c r="Q2866" t="str">
        <f t="shared" si="311"/>
        <v>theater</v>
      </c>
      <c r="R2866" t="str">
        <f t="shared" si="312"/>
        <v>plays</v>
      </c>
      <c r="S2866" s="11">
        <f t="shared" si="313"/>
        <v>42172</v>
      </c>
      <c r="T2866" s="11">
        <f t="shared" si="314"/>
        <v>42202.345833333333</v>
      </c>
      <c r="U2866">
        <f t="shared" si="315"/>
        <v>2015</v>
      </c>
    </row>
    <row r="2867" spans="1:21"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309"/>
        <v>0</v>
      </c>
      <c r="P2867" s="6">
        <f t="shared" si="310"/>
        <v>0</v>
      </c>
      <c r="Q2867" t="str">
        <f t="shared" si="311"/>
        <v>theater</v>
      </c>
      <c r="R2867" t="str">
        <f t="shared" si="312"/>
        <v>plays</v>
      </c>
      <c r="S2867" s="11">
        <f t="shared" si="313"/>
        <v>41949</v>
      </c>
      <c r="T2867" s="11">
        <f t="shared" si="314"/>
        <v>42009.905775462961</v>
      </c>
      <c r="U2867">
        <f t="shared" si="315"/>
        <v>2014</v>
      </c>
    </row>
    <row r="2868" spans="1:21"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309"/>
        <v>0.89999999999999991</v>
      </c>
      <c r="P2868" s="6">
        <f t="shared" si="310"/>
        <v>22.5</v>
      </c>
      <c r="Q2868" t="str">
        <f t="shared" si="311"/>
        <v>theater</v>
      </c>
      <c r="R2868" t="str">
        <f t="shared" si="312"/>
        <v>plays</v>
      </c>
      <c r="S2868" s="11">
        <f t="shared" si="313"/>
        <v>42627</v>
      </c>
      <c r="T2868" s="11">
        <f t="shared" si="314"/>
        <v>42657.708333333336</v>
      </c>
      <c r="U2868">
        <f t="shared" si="315"/>
        <v>2016</v>
      </c>
    </row>
    <row r="2869" spans="1:21"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309"/>
        <v>20.16</v>
      </c>
      <c r="P2869" s="6">
        <f t="shared" si="310"/>
        <v>50.4</v>
      </c>
      <c r="Q2869" t="str">
        <f t="shared" si="311"/>
        <v>theater</v>
      </c>
      <c r="R2869" t="str">
        <f t="shared" si="312"/>
        <v>plays</v>
      </c>
      <c r="S2869" s="11">
        <f t="shared" si="313"/>
        <v>42530</v>
      </c>
      <c r="T2869" s="11">
        <f t="shared" si="314"/>
        <v>42554.958333333336</v>
      </c>
      <c r="U2869">
        <f t="shared" si="315"/>
        <v>2016</v>
      </c>
    </row>
    <row r="2870" spans="1:21"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309"/>
        <v>42.011733333333332</v>
      </c>
      <c r="P2870" s="6">
        <f t="shared" si="310"/>
        <v>105.02933333333334</v>
      </c>
      <c r="Q2870" t="str">
        <f t="shared" si="311"/>
        <v>theater</v>
      </c>
      <c r="R2870" t="str">
        <f t="shared" si="312"/>
        <v>plays</v>
      </c>
      <c r="S2870" s="11">
        <f t="shared" si="313"/>
        <v>42618</v>
      </c>
      <c r="T2870" s="11">
        <f t="shared" si="314"/>
        <v>42648.618680555555</v>
      </c>
      <c r="U2870">
        <f t="shared" si="315"/>
        <v>2016</v>
      </c>
    </row>
    <row r="2871" spans="1:21"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309"/>
        <v>0.88500000000000001</v>
      </c>
      <c r="P2871" s="6">
        <f t="shared" si="310"/>
        <v>35.4</v>
      </c>
      <c r="Q2871" t="str">
        <f t="shared" si="311"/>
        <v>theater</v>
      </c>
      <c r="R2871" t="str">
        <f t="shared" si="312"/>
        <v>plays</v>
      </c>
      <c r="S2871" s="11">
        <f t="shared" si="313"/>
        <v>42540</v>
      </c>
      <c r="T2871" s="11">
        <f t="shared" si="314"/>
        <v>42570.385196759256</v>
      </c>
      <c r="U2871">
        <f t="shared" si="315"/>
        <v>2016</v>
      </c>
    </row>
    <row r="2872" spans="1:21"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309"/>
        <v>15</v>
      </c>
      <c r="P2872" s="6">
        <f t="shared" si="310"/>
        <v>83.333333333333329</v>
      </c>
      <c r="Q2872" t="str">
        <f t="shared" si="311"/>
        <v>theater</v>
      </c>
      <c r="R2872" t="str">
        <f t="shared" si="312"/>
        <v>plays</v>
      </c>
      <c r="S2872" s="11">
        <f t="shared" si="313"/>
        <v>41745</v>
      </c>
      <c r="T2872" s="11">
        <f t="shared" si="314"/>
        <v>41775.981076388889</v>
      </c>
      <c r="U2872">
        <f t="shared" si="315"/>
        <v>2014</v>
      </c>
    </row>
    <row r="2873" spans="1:21"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309"/>
        <v>4.67</v>
      </c>
      <c r="P2873" s="6">
        <f t="shared" si="310"/>
        <v>35.92307692307692</v>
      </c>
      <c r="Q2873" t="str">
        <f t="shared" si="311"/>
        <v>theater</v>
      </c>
      <c r="R2873" t="str">
        <f t="shared" si="312"/>
        <v>plays</v>
      </c>
      <c r="S2873" s="11">
        <f t="shared" si="313"/>
        <v>41974</v>
      </c>
      <c r="T2873" s="11">
        <f t="shared" si="314"/>
        <v>41994.530243055553</v>
      </c>
      <c r="U2873">
        <f t="shared" si="315"/>
        <v>2014</v>
      </c>
    </row>
    <row r="2874" spans="1:21"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309"/>
        <v>0</v>
      </c>
      <c r="P2874" s="6">
        <f t="shared" si="310"/>
        <v>0</v>
      </c>
      <c r="Q2874" t="str">
        <f t="shared" si="311"/>
        <v>theater</v>
      </c>
      <c r="R2874" t="str">
        <f t="shared" si="312"/>
        <v>plays</v>
      </c>
      <c r="S2874" s="11">
        <f t="shared" si="313"/>
        <v>42114</v>
      </c>
      <c r="T2874" s="11">
        <f t="shared" si="314"/>
        <v>42174.907847222225</v>
      </c>
      <c r="U2874">
        <f t="shared" si="315"/>
        <v>2015</v>
      </c>
    </row>
    <row r="2875" spans="1:21"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309"/>
        <v>38.119999999999997</v>
      </c>
      <c r="P2875" s="6">
        <f t="shared" si="310"/>
        <v>119.125</v>
      </c>
      <c r="Q2875" t="str">
        <f t="shared" si="311"/>
        <v>theater</v>
      </c>
      <c r="R2875" t="str">
        <f t="shared" si="312"/>
        <v>plays</v>
      </c>
      <c r="S2875" s="11">
        <f t="shared" si="313"/>
        <v>42002</v>
      </c>
      <c r="T2875" s="11">
        <f t="shared" si="314"/>
        <v>42032.609155092585</v>
      </c>
      <c r="U2875">
        <f t="shared" si="315"/>
        <v>2014</v>
      </c>
    </row>
    <row r="2876" spans="1:21"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309"/>
        <v>5.42</v>
      </c>
      <c r="P2876" s="6">
        <f t="shared" si="310"/>
        <v>90.333333333333329</v>
      </c>
      <c r="Q2876" t="str">
        <f t="shared" si="311"/>
        <v>theater</v>
      </c>
      <c r="R2876" t="str">
        <f t="shared" si="312"/>
        <v>plays</v>
      </c>
      <c r="S2876" s="11">
        <f t="shared" si="313"/>
        <v>42722</v>
      </c>
      <c r="T2876" s="11">
        <f t="shared" si="314"/>
        <v>42752.636412037034</v>
      </c>
      <c r="U2876">
        <f t="shared" si="315"/>
        <v>2016</v>
      </c>
    </row>
    <row r="2877" spans="1:21"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309"/>
        <v>3.4999999999999996E-2</v>
      </c>
      <c r="P2877" s="6">
        <f t="shared" si="310"/>
        <v>2.3333333333333335</v>
      </c>
      <c r="Q2877" t="str">
        <f t="shared" si="311"/>
        <v>theater</v>
      </c>
      <c r="R2877" t="str">
        <f t="shared" si="312"/>
        <v>plays</v>
      </c>
      <c r="S2877" s="11">
        <f t="shared" si="313"/>
        <v>42464</v>
      </c>
      <c r="T2877" s="11">
        <f t="shared" si="314"/>
        <v>42494.920057870368</v>
      </c>
      <c r="U2877">
        <f t="shared" si="315"/>
        <v>2016</v>
      </c>
    </row>
    <row r="2878" spans="1:21"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309"/>
        <v>0</v>
      </c>
      <c r="P2878" s="6">
        <f t="shared" si="310"/>
        <v>0</v>
      </c>
      <c r="Q2878" t="str">
        <f t="shared" si="311"/>
        <v>theater</v>
      </c>
      <c r="R2878" t="str">
        <f t="shared" si="312"/>
        <v>plays</v>
      </c>
      <c r="S2878" s="11">
        <f t="shared" si="313"/>
        <v>42171</v>
      </c>
      <c r="T2878" s="11">
        <f t="shared" si="314"/>
        <v>42201.535636574066</v>
      </c>
      <c r="U2878">
        <f t="shared" si="315"/>
        <v>2015</v>
      </c>
    </row>
    <row r="2879" spans="1:21"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309"/>
        <v>10.833333333333334</v>
      </c>
      <c r="P2879" s="6">
        <f t="shared" si="310"/>
        <v>108.33333333333333</v>
      </c>
      <c r="Q2879" t="str">
        <f t="shared" si="311"/>
        <v>theater</v>
      </c>
      <c r="R2879" t="str">
        <f t="shared" si="312"/>
        <v>plays</v>
      </c>
      <c r="S2879" s="11">
        <f t="shared" si="313"/>
        <v>42672</v>
      </c>
      <c r="T2879" s="11">
        <f t="shared" si="314"/>
        <v>42704.499999999993</v>
      </c>
      <c r="U2879">
        <f t="shared" si="315"/>
        <v>2016</v>
      </c>
    </row>
    <row r="2880" spans="1:21"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309"/>
        <v>2.1</v>
      </c>
      <c r="P2880" s="6">
        <f t="shared" si="310"/>
        <v>15.75</v>
      </c>
      <c r="Q2880" t="str">
        <f t="shared" si="311"/>
        <v>theater</v>
      </c>
      <c r="R2880" t="str">
        <f t="shared" si="312"/>
        <v>plays</v>
      </c>
      <c r="S2880" s="11">
        <f t="shared" si="313"/>
        <v>42128</v>
      </c>
      <c r="T2880" s="11">
        <f t="shared" si="314"/>
        <v>42188.407349537032</v>
      </c>
      <c r="U2880">
        <f t="shared" si="315"/>
        <v>2015</v>
      </c>
    </row>
    <row r="2881" spans="1:21"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309"/>
        <v>0.2589285714285714</v>
      </c>
      <c r="P2881" s="6">
        <f t="shared" si="310"/>
        <v>29</v>
      </c>
      <c r="Q2881" t="str">
        <f t="shared" si="311"/>
        <v>theater</v>
      </c>
      <c r="R2881" t="str">
        <f t="shared" si="312"/>
        <v>plays</v>
      </c>
      <c r="S2881" s="11">
        <f t="shared" si="313"/>
        <v>42359</v>
      </c>
      <c r="T2881" s="11">
        <f t="shared" si="314"/>
        <v>42389.516909722217</v>
      </c>
      <c r="U2881">
        <f t="shared" si="315"/>
        <v>2015</v>
      </c>
    </row>
    <row r="2882" spans="1:21"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309"/>
        <v>23.333333333333332</v>
      </c>
      <c r="P2882" s="6">
        <f t="shared" si="310"/>
        <v>96.551724137931032</v>
      </c>
      <c r="Q2882" t="str">
        <f t="shared" si="311"/>
        <v>theater</v>
      </c>
      <c r="R2882" t="str">
        <f t="shared" si="312"/>
        <v>plays</v>
      </c>
      <c r="S2882" s="11">
        <f t="shared" si="313"/>
        <v>42192</v>
      </c>
      <c r="T2882" s="11">
        <f t="shared" si="314"/>
        <v>42236.503472222219</v>
      </c>
      <c r="U2882">
        <f t="shared" si="315"/>
        <v>2015</v>
      </c>
    </row>
    <row r="2883" spans="1:21"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316">E2883/D2883*100</f>
        <v>0</v>
      </c>
      <c r="P2883" s="6">
        <f t="shared" ref="P2883:P2946" si="317">IF(E2883=0,0,E2883/L2883)</f>
        <v>0</v>
      </c>
      <c r="Q2883" t="str">
        <f t="shared" ref="Q2883:Q2946" si="318">LEFT(N2883,LEN(N2883)-(LEN(N2883)-SEARCH("/",N2883))-1)</f>
        <v>theater</v>
      </c>
      <c r="R2883" t="str">
        <f t="shared" ref="R2883:R2946" si="319">RIGHT(N2883,(LEN(N2883)-SEARCH("/",N2883)))</f>
        <v>plays</v>
      </c>
      <c r="S2883" s="11">
        <f t="shared" ref="S2883:S2946" si="320">VALUE(TEXT(CONCATENATE(YEAR(((J2883/60)/60/24)+DATE(1970,1,1)+(-5/24)),"/",MONTH(((J2883/60)/60/24)+DATE(1970,1,1)+(-5/24)),"/",DAY(((J2883/60)/60/24)+DATE(1970,1,1)+(-5/24))),"YYYY/MM/DD"))</f>
        <v>41916</v>
      </c>
      <c r="T2883" s="11">
        <f t="shared" ref="T2883:T2946" si="321">((I2883/60)/60/24)+DATE(1970,1,1)+(-5/24)</f>
        <v>41976.430972222217</v>
      </c>
      <c r="U2883">
        <f t="shared" ref="U2883:U2946" si="322">YEAR(((J2883/60)/60/24)+DATE(1970,1,1)+(-5/24))</f>
        <v>2014</v>
      </c>
    </row>
    <row r="2884" spans="1:21"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316"/>
        <v>33.6</v>
      </c>
      <c r="P2884" s="6">
        <f t="shared" si="317"/>
        <v>63</v>
      </c>
      <c r="Q2884" t="str">
        <f t="shared" si="318"/>
        <v>theater</v>
      </c>
      <c r="R2884" t="str">
        <f t="shared" si="319"/>
        <v>plays</v>
      </c>
      <c r="S2884" s="11">
        <f t="shared" si="320"/>
        <v>42461</v>
      </c>
      <c r="T2884" s="11">
        <f t="shared" si="321"/>
        <v>42491.387939814813</v>
      </c>
      <c r="U2884">
        <f t="shared" si="322"/>
        <v>2016</v>
      </c>
    </row>
    <row r="2885" spans="1:21"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316"/>
        <v>19.079999999999998</v>
      </c>
      <c r="P2885" s="6">
        <f t="shared" si="317"/>
        <v>381.6</v>
      </c>
      <c r="Q2885" t="str">
        <f t="shared" si="318"/>
        <v>theater</v>
      </c>
      <c r="R2885" t="str">
        <f t="shared" si="319"/>
        <v>plays</v>
      </c>
      <c r="S2885" s="11">
        <f t="shared" si="320"/>
        <v>42370</v>
      </c>
      <c r="T2885" s="11">
        <f t="shared" si="321"/>
        <v>42405.999305555553</v>
      </c>
      <c r="U2885">
        <f t="shared" si="322"/>
        <v>2016</v>
      </c>
    </row>
    <row r="2886" spans="1:21"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316"/>
        <v>0.41111111111111115</v>
      </c>
      <c r="P2886" s="6">
        <f t="shared" si="317"/>
        <v>46.25</v>
      </c>
      <c r="Q2886" t="str">
        <f t="shared" si="318"/>
        <v>theater</v>
      </c>
      <c r="R2886" t="str">
        <f t="shared" si="319"/>
        <v>plays</v>
      </c>
      <c r="S2886" s="11">
        <f t="shared" si="320"/>
        <v>41948</v>
      </c>
      <c r="T2886" s="11">
        <f t="shared" si="321"/>
        <v>41978.518923611111</v>
      </c>
      <c r="U2886">
        <f t="shared" si="322"/>
        <v>2014</v>
      </c>
    </row>
    <row r="2887" spans="1:21"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316"/>
        <v>32.5</v>
      </c>
      <c r="P2887" s="6">
        <f t="shared" si="317"/>
        <v>26</v>
      </c>
      <c r="Q2887" t="str">
        <f t="shared" si="318"/>
        <v>theater</v>
      </c>
      <c r="R2887" t="str">
        <f t="shared" si="319"/>
        <v>plays</v>
      </c>
      <c r="S2887" s="11">
        <f t="shared" si="320"/>
        <v>42046</v>
      </c>
      <c r="T2887" s="11">
        <f t="shared" si="321"/>
        <v>42076.82640046296</v>
      </c>
      <c r="U2887">
        <f t="shared" si="322"/>
        <v>2015</v>
      </c>
    </row>
    <row r="2888" spans="1:21"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316"/>
        <v>5</v>
      </c>
      <c r="P2888" s="6">
        <f t="shared" si="317"/>
        <v>10</v>
      </c>
      <c r="Q2888" t="str">
        <f t="shared" si="318"/>
        <v>theater</v>
      </c>
      <c r="R2888" t="str">
        <f t="shared" si="319"/>
        <v>plays</v>
      </c>
      <c r="S2888" s="11">
        <f t="shared" si="320"/>
        <v>42261</v>
      </c>
      <c r="T2888" s="11">
        <f t="shared" si="321"/>
        <v>42265.957638888889</v>
      </c>
      <c r="U2888">
        <f t="shared" si="322"/>
        <v>2015</v>
      </c>
    </row>
    <row r="2889" spans="1:21"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316"/>
        <v>0.16666666666666669</v>
      </c>
      <c r="P2889" s="6">
        <f t="shared" si="317"/>
        <v>5</v>
      </c>
      <c r="Q2889" t="str">
        <f t="shared" si="318"/>
        <v>theater</v>
      </c>
      <c r="R2889" t="str">
        <f t="shared" si="319"/>
        <v>plays</v>
      </c>
      <c r="S2889" s="11">
        <f t="shared" si="320"/>
        <v>41985</v>
      </c>
      <c r="T2889" s="11">
        <f t="shared" si="321"/>
        <v>42015.219027777777</v>
      </c>
      <c r="U2889">
        <f t="shared" si="322"/>
        <v>2014</v>
      </c>
    </row>
    <row r="2890" spans="1:21"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316"/>
        <v>0</v>
      </c>
      <c r="P2890" s="6">
        <f t="shared" si="317"/>
        <v>0</v>
      </c>
      <c r="Q2890" t="str">
        <f t="shared" si="318"/>
        <v>theater</v>
      </c>
      <c r="R2890" t="str">
        <f t="shared" si="319"/>
        <v>plays</v>
      </c>
      <c r="S2890" s="11">
        <f t="shared" si="320"/>
        <v>41922</v>
      </c>
      <c r="T2890" s="11">
        <f t="shared" si="321"/>
        <v>41929.999305555553</v>
      </c>
      <c r="U2890">
        <f t="shared" si="322"/>
        <v>2014</v>
      </c>
    </row>
    <row r="2891" spans="1:21"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316"/>
        <v>38.066666666666663</v>
      </c>
      <c r="P2891" s="6">
        <f t="shared" si="317"/>
        <v>81.571428571428569</v>
      </c>
      <c r="Q2891" t="str">
        <f t="shared" si="318"/>
        <v>theater</v>
      </c>
      <c r="R2891" t="str">
        <f t="shared" si="319"/>
        <v>plays</v>
      </c>
      <c r="S2891" s="11">
        <f t="shared" si="320"/>
        <v>41850</v>
      </c>
      <c r="T2891" s="11">
        <f t="shared" si="321"/>
        <v>41880.654918981476</v>
      </c>
      <c r="U2891">
        <f t="shared" si="322"/>
        <v>2014</v>
      </c>
    </row>
    <row r="2892" spans="1:21"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316"/>
        <v>1.05</v>
      </c>
      <c r="P2892" s="6">
        <f t="shared" si="317"/>
        <v>7</v>
      </c>
      <c r="Q2892" t="str">
        <f t="shared" si="318"/>
        <v>theater</v>
      </c>
      <c r="R2892" t="str">
        <f t="shared" si="319"/>
        <v>plays</v>
      </c>
      <c r="S2892" s="11">
        <f t="shared" si="320"/>
        <v>41831</v>
      </c>
      <c r="T2892" s="11">
        <f t="shared" si="321"/>
        <v>41859.916666666664</v>
      </c>
      <c r="U2892">
        <f t="shared" si="322"/>
        <v>2014</v>
      </c>
    </row>
    <row r="2893" spans="1:21"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316"/>
        <v>2.73</v>
      </c>
      <c r="P2893" s="6">
        <f t="shared" si="317"/>
        <v>27.3</v>
      </c>
      <c r="Q2893" t="str">
        <f t="shared" si="318"/>
        <v>theater</v>
      </c>
      <c r="R2893" t="str">
        <f t="shared" si="319"/>
        <v>plays</v>
      </c>
      <c r="S2893" s="11">
        <f t="shared" si="320"/>
        <v>42415</v>
      </c>
      <c r="T2893" s="11">
        <f t="shared" si="321"/>
        <v>42475.633425925924</v>
      </c>
      <c r="U2893">
        <f t="shared" si="322"/>
        <v>2016</v>
      </c>
    </row>
    <row r="2894" spans="1:21"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316"/>
        <v>9.0909090909090917</v>
      </c>
      <c r="P2894" s="6">
        <f t="shared" si="317"/>
        <v>29.411764705882351</v>
      </c>
      <c r="Q2894" t="str">
        <f t="shared" si="318"/>
        <v>theater</v>
      </c>
      <c r="R2894" t="str">
        <f t="shared" si="319"/>
        <v>plays</v>
      </c>
      <c r="S2894" s="11">
        <f t="shared" si="320"/>
        <v>41869</v>
      </c>
      <c r="T2894" s="11">
        <f t="shared" si="321"/>
        <v>41876.666666666664</v>
      </c>
      <c r="U2894">
        <f t="shared" si="322"/>
        <v>2014</v>
      </c>
    </row>
    <row r="2895" spans="1:21"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316"/>
        <v>0.5</v>
      </c>
      <c r="P2895" s="6">
        <f t="shared" si="317"/>
        <v>12.5</v>
      </c>
      <c r="Q2895" t="str">
        <f t="shared" si="318"/>
        <v>theater</v>
      </c>
      <c r="R2895" t="str">
        <f t="shared" si="319"/>
        <v>plays</v>
      </c>
      <c r="S2895" s="11">
        <f t="shared" si="320"/>
        <v>41953</v>
      </c>
      <c r="T2895" s="11">
        <f t="shared" si="321"/>
        <v>42012.874999999993</v>
      </c>
      <c r="U2895">
        <f t="shared" si="322"/>
        <v>2014</v>
      </c>
    </row>
    <row r="2896" spans="1:21"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316"/>
        <v>0</v>
      </c>
      <c r="P2896" s="6">
        <f t="shared" si="317"/>
        <v>0</v>
      </c>
      <c r="Q2896" t="str">
        <f t="shared" si="318"/>
        <v>theater</v>
      </c>
      <c r="R2896" t="str">
        <f t="shared" si="319"/>
        <v>plays</v>
      </c>
      <c r="S2896" s="11">
        <f t="shared" si="320"/>
        <v>42037</v>
      </c>
      <c r="T2896" s="11">
        <f t="shared" si="321"/>
        <v>42097.736284722218</v>
      </c>
      <c r="U2896">
        <f t="shared" si="322"/>
        <v>2015</v>
      </c>
    </row>
    <row r="2897" spans="1:21"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316"/>
        <v>4.5999999999999996</v>
      </c>
      <c r="P2897" s="6">
        <f t="shared" si="317"/>
        <v>5.75</v>
      </c>
      <c r="Q2897" t="str">
        <f t="shared" si="318"/>
        <v>theater</v>
      </c>
      <c r="R2897" t="str">
        <f t="shared" si="319"/>
        <v>plays</v>
      </c>
      <c r="S2897" s="11">
        <f t="shared" si="320"/>
        <v>41811</v>
      </c>
      <c r="T2897" s="11">
        <f t="shared" si="321"/>
        <v>41812.666666666664</v>
      </c>
      <c r="U2897">
        <f t="shared" si="322"/>
        <v>2014</v>
      </c>
    </row>
    <row r="2898" spans="1:21"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316"/>
        <v>20.833333333333336</v>
      </c>
      <c r="P2898" s="6">
        <f t="shared" si="317"/>
        <v>52.083333333333336</v>
      </c>
      <c r="Q2898" t="str">
        <f t="shared" si="318"/>
        <v>theater</v>
      </c>
      <c r="R2898" t="str">
        <f t="shared" si="319"/>
        <v>plays</v>
      </c>
      <c r="S2898" s="11">
        <f t="shared" si="320"/>
        <v>42701</v>
      </c>
      <c r="T2898" s="11">
        <f t="shared" si="321"/>
        <v>42716.041666666664</v>
      </c>
      <c r="U2898">
        <f t="shared" si="322"/>
        <v>2016</v>
      </c>
    </row>
    <row r="2899" spans="1:21"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316"/>
        <v>4.583333333333333</v>
      </c>
      <c r="P2899" s="6">
        <f t="shared" si="317"/>
        <v>183.33333333333334</v>
      </c>
      <c r="Q2899" t="str">
        <f t="shared" si="318"/>
        <v>theater</v>
      </c>
      <c r="R2899" t="str">
        <f t="shared" si="319"/>
        <v>plays</v>
      </c>
      <c r="S2899" s="11">
        <f t="shared" si="320"/>
        <v>42258</v>
      </c>
      <c r="T2899" s="11">
        <f t="shared" si="321"/>
        <v>42288.436863425923</v>
      </c>
      <c r="U2899">
        <f t="shared" si="322"/>
        <v>2015</v>
      </c>
    </row>
    <row r="2900" spans="1:21"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316"/>
        <v>4.2133333333333338</v>
      </c>
      <c r="P2900" s="6">
        <f t="shared" si="317"/>
        <v>26.333333333333332</v>
      </c>
      <c r="Q2900" t="str">
        <f t="shared" si="318"/>
        <v>theater</v>
      </c>
      <c r="R2900" t="str">
        <f t="shared" si="319"/>
        <v>plays</v>
      </c>
      <c r="S2900" s="11">
        <f t="shared" si="320"/>
        <v>42278</v>
      </c>
      <c r="T2900" s="11">
        <f t="shared" si="321"/>
        <v>42308.456631944442</v>
      </c>
      <c r="U2900">
        <f t="shared" si="322"/>
        <v>2015</v>
      </c>
    </row>
    <row r="2901" spans="1:21"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316"/>
        <v>0</v>
      </c>
      <c r="P2901" s="6">
        <f t="shared" si="317"/>
        <v>0</v>
      </c>
      <c r="Q2901" t="str">
        <f t="shared" si="318"/>
        <v>theater</v>
      </c>
      <c r="R2901" t="str">
        <f t="shared" si="319"/>
        <v>plays</v>
      </c>
      <c r="S2901" s="11">
        <f t="shared" si="320"/>
        <v>42514</v>
      </c>
      <c r="T2901" s="11">
        <f t="shared" si="321"/>
        <v>42574.869884259257</v>
      </c>
      <c r="U2901">
        <f t="shared" si="322"/>
        <v>2016</v>
      </c>
    </row>
    <row r="2902" spans="1:21"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316"/>
        <v>61.909090909090914</v>
      </c>
      <c r="P2902" s="6">
        <f t="shared" si="317"/>
        <v>486.42857142857144</v>
      </c>
      <c r="Q2902" t="str">
        <f t="shared" si="318"/>
        <v>theater</v>
      </c>
      <c r="R2902" t="str">
        <f t="shared" si="319"/>
        <v>plays</v>
      </c>
      <c r="S2902" s="11">
        <f t="shared" si="320"/>
        <v>41830</v>
      </c>
      <c r="T2902" s="11">
        <f t="shared" si="321"/>
        <v>41860.025833333333</v>
      </c>
      <c r="U2902">
        <f t="shared" si="322"/>
        <v>2014</v>
      </c>
    </row>
    <row r="2903" spans="1:21"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316"/>
        <v>0.8</v>
      </c>
      <c r="P2903" s="6">
        <f t="shared" si="317"/>
        <v>3</v>
      </c>
      <c r="Q2903" t="str">
        <f t="shared" si="318"/>
        <v>theater</v>
      </c>
      <c r="R2903" t="str">
        <f t="shared" si="319"/>
        <v>plays</v>
      </c>
      <c r="S2903" s="11">
        <f t="shared" si="320"/>
        <v>41982</v>
      </c>
      <c r="T2903" s="11">
        <f t="shared" si="321"/>
        <v>42042.696053240739</v>
      </c>
      <c r="U2903">
        <f t="shared" si="322"/>
        <v>2014</v>
      </c>
    </row>
    <row r="2904" spans="1:21"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316"/>
        <v>1.6666666666666666E-2</v>
      </c>
      <c r="P2904" s="6">
        <f t="shared" si="317"/>
        <v>25</v>
      </c>
      <c r="Q2904" t="str">
        <f t="shared" si="318"/>
        <v>theater</v>
      </c>
      <c r="R2904" t="str">
        <f t="shared" si="319"/>
        <v>plays</v>
      </c>
      <c r="S2904" s="11">
        <f t="shared" si="320"/>
        <v>42210</v>
      </c>
      <c r="T2904" s="11">
        <f t="shared" si="321"/>
        <v>42240.231435185182</v>
      </c>
      <c r="U2904">
        <f t="shared" si="322"/>
        <v>2015</v>
      </c>
    </row>
    <row r="2905" spans="1:21"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316"/>
        <v>0.77999999999999992</v>
      </c>
      <c r="P2905" s="6">
        <f t="shared" si="317"/>
        <v>9.75</v>
      </c>
      <c r="Q2905" t="str">
        <f t="shared" si="318"/>
        <v>theater</v>
      </c>
      <c r="R2905" t="str">
        <f t="shared" si="319"/>
        <v>plays</v>
      </c>
      <c r="S2905" s="11">
        <f t="shared" si="320"/>
        <v>42195</v>
      </c>
      <c r="T2905" s="11">
        <f t="shared" si="321"/>
        <v>42255.95854166666</v>
      </c>
      <c r="U2905">
        <f t="shared" si="322"/>
        <v>2015</v>
      </c>
    </row>
    <row r="2906" spans="1:21"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316"/>
        <v>5</v>
      </c>
      <c r="P2906" s="6">
        <f t="shared" si="317"/>
        <v>18.75</v>
      </c>
      <c r="Q2906" t="str">
        <f t="shared" si="318"/>
        <v>theater</v>
      </c>
      <c r="R2906" t="str">
        <f t="shared" si="319"/>
        <v>plays</v>
      </c>
      <c r="S2906" s="11">
        <f t="shared" si="320"/>
        <v>41940</v>
      </c>
      <c r="T2906" s="11">
        <f t="shared" si="321"/>
        <v>41952.291666666664</v>
      </c>
      <c r="U2906">
        <f t="shared" si="322"/>
        <v>2014</v>
      </c>
    </row>
    <row r="2907" spans="1:21"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316"/>
        <v>17.771428571428572</v>
      </c>
      <c r="P2907" s="6">
        <f t="shared" si="317"/>
        <v>36.588235294117645</v>
      </c>
      <c r="Q2907" t="str">
        <f t="shared" si="318"/>
        <v>theater</v>
      </c>
      <c r="R2907" t="str">
        <f t="shared" si="319"/>
        <v>plays</v>
      </c>
      <c r="S2907" s="11">
        <f t="shared" si="320"/>
        <v>42605</v>
      </c>
      <c r="T2907" s="11">
        <f t="shared" si="321"/>
        <v>42619.848530092589</v>
      </c>
      <c r="U2907">
        <f t="shared" si="322"/>
        <v>2016</v>
      </c>
    </row>
    <row r="2908" spans="1:21"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316"/>
        <v>9.4166666666666661</v>
      </c>
      <c r="P2908" s="6">
        <f t="shared" si="317"/>
        <v>80.714285714285708</v>
      </c>
      <c r="Q2908" t="str">
        <f t="shared" si="318"/>
        <v>theater</v>
      </c>
      <c r="R2908" t="str">
        <f t="shared" si="319"/>
        <v>plays</v>
      </c>
      <c r="S2908" s="11">
        <f t="shared" si="320"/>
        <v>42199</v>
      </c>
      <c r="T2908" s="11">
        <f t="shared" si="321"/>
        <v>42216.833333333336</v>
      </c>
      <c r="U2908">
        <f t="shared" si="322"/>
        <v>2015</v>
      </c>
    </row>
    <row r="2909" spans="1:21"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316"/>
        <v>0.08</v>
      </c>
      <c r="P2909" s="6">
        <f t="shared" si="317"/>
        <v>1</v>
      </c>
      <c r="Q2909" t="str">
        <f t="shared" si="318"/>
        <v>theater</v>
      </c>
      <c r="R2909" t="str">
        <f t="shared" si="319"/>
        <v>plays</v>
      </c>
      <c r="S2909" s="11">
        <f t="shared" si="320"/>
        <v>42444</v>
      </c>
      <c r="T2909" s="11">
        <f t="shared" si="321"/>
        <v>42504.669409722213</v>
      </c>
      <c r="U2909">
        <f t="shared" si="322"/>
        <v>2016</v>
      </c>
    </row>
    <row r="2910" spans="1:21"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316"/>
        <v>2.75</v>
      </c>
      <c r="P2910" s="6">
        <f t="shared" si="317"/>
        <v>52.8</v>
      </c>
      <c r="Q2910" t="str">
        <f t="shared" si="318"/>
        <v>theater</v>
      </c>
      <c r="R2910" t="str">
        <f t="shared" si="319"/>
        <v>plays</v>
      </c>
      <c r="S2910" s="11">
        <f t="shared" si="320"/>
        <v>42499</v>
      </c>
      <c r="T2910" s="11">
        <f t="shared" si="321"/>
        <v>42529.523368055547</v>
      </c>
      <c r="U2910">
        <f t="shared" si="322"/>
        <v>2016</v>
      </c>
    </row>
    <row r="2911" spans="1:21"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316"/>
        <v>1.1111111111111112E-2</v>
      </c>
      <c r="P2911" s="6">
        <f t="shared" si="317"/>
        <v>20</v>
      </c>
      <c r="Q2911" t="str">
        <f t="shared" si="318"/>
        <v>theater</v>
      </c>
      <c r="R2911" t="str">
        <f t="shared" si="319"/>
        <v>plays</v>
      </c>
      <c r="S2911" s="11">
        <f t="shared" si="320"/>
        <v>41929</v>
      </c>
      <c r="T2911" s="11">
        <f t="shared" si="321"/>
        <v>41968.615277777775</v>
      </c>
      <c r="U2911">
        <f t="shared" si="322"/>
        <v>2014</v>
      </c>
    </row>
    <row r="2912" spans="1:21"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316"/>
        <v>3.3333333333333335E-3</v>
      </c>
      <c r="P2912" s="6">
        <f t="shared" si="317"/>
        <v>1</v>
      </c>
      <c r="Q2912" t="str">
        <f t="shared" si="318"/>
        <v>theater</v>
      </c>
      <c r="R2912" t="str">
        <f t="shared" si="319"/>
        <v>plays</v>
      </c>
      <c r="S2912" s="11">
        <f t="shared" si="320"/>
        <v>42107</v>
      </c>
      <c r="T2912" s="11">
        <f t="shared" si="321"/>
        <v>42167.632951388885</v>
      </c>
      <c r="U2912">
        <f t="shared" si="322"/>
        <v>2015</v>
      </c>
    </row>
    <row r="2913" spans="1:21"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316"/>
        <v>36.5</v>
      </c>
      <c r="P2913" s="6">
        <f t="shared" si="317"/>
        <v>46.928571428571431</v>
      </c>
      <c r="Q2913" t="str">
        <f t="shared" si="318"/>
        <v>theater</v>
      </c>
      <c r="R2913" t="str">
        <f t="shared" si="319"/>
        <v>plays</v>
      </c>
      <c r="S2913" s="11">
        <f t="shared" si="320"/>
        <v>42142</v>
      </c>
      <c r="T2913" s="11">
        <f t="shared" si="321"/>
        <v>42182.560486111113</v>
      </c>
      <c r="U2913">
        <f t="shared" si="322"/>
        <v>2015</v>
      </c>
    </row>
    <row r="2914" spans="1:21"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316"/>
        <v>14.058171745152354</v>
      </c>
      <c r="P2914" s="6">
        <f t="shared" si="317"/>
        <v>78.07692307692308</v>
      </c>
      <c r="Q2914" t="str">
        <f t="shared" si="318"/>
        <v>theater</v>
      </c>
      <c r="R2914" t="str">
        <f t="shared" si="319"/>
        <v>plays</v>
      </c>
      <c r="S2914" s="11">
        <f t="shared" si="320"/>
        <v>42353</v>
      </c>
      <c r="T2914" s="11">
        <f t="shared" si="321"/>
        <v>42383.923310185179</v>
      </c>
      <c r="U2914">
        <f t="shared" si="322"/>
        <v>2015</v>
      </c>
    </row>
    <row r="2915" spans="1:21"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316"/>
        <v>0.02</v>
      </c>
      <c r="P2915" s="6">
        <f t="shared" si="317"/>
        <v>1</v>
      </c>
      <c r="Q2915" t="str">
        <f t="shared" si="318"/>
        <v>theater</v>
      </c>
      <c r="R2915" t="str">
        <f t="shared" si="319"/>
        <v>plays</v>
      </c>
      <c r="S2915" s="11">
        <f t="shared" si="320"/>
        <v>41828</v>
      </c>
      <c r="T2915" s="11">
        <f t="shared" si="321"/>
        <v>41888.714571759258</v>
      </c>
      <c r="U2915">
        <f t="shared" si="322"/>
        <v>2014</v>
      </c>
    </row>
    <row r="2916" spans="1:21"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316"/>
        <v>4.0000000000000001E-3</v>
      </c>
      <c r="P2916" s="6">
        <f t="shared" si="317"/>
        <v>1</v>
      </c>
      <c r="Q2916" t="str">
        <f t="shared" si="318"/>
        <v>theater</v>
      </c>
      <c r="R2916" t="str">
        <f t="shared" si="319"/>
        <v>plays</v>
      </c>
      <c r="S2916" s="11">
        <f t="shared" si="320"/>
        <v>42017</v>
      </c>
      <c r="T2916" s="11">
        <f t="shared" si="321"/>
        <v>42077.657337962963</v>
      </c>
      <c r="U2916">
        <f t="shared" si="322"/>
        <v>2015</v>
      </c>
    </row>
    <row r="2917" spans="1:21"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316"/>
        <v>61.1</v>
      </c>
      <c r="P2917" s="6">
        <f t="shared" si="317"/>
        <v>203.66666666666666</v>
      </c>
      <c r="Q2917" t="str">
        <f t="shared" si="318"/>
        <v>theater</v>
      </c>
      <c r="R2917" t="str">
        <f t="shared" si="319"/>
        <v>plays</v>
      </c>
      <c r="S2917" s="11">
        <f t="shared" si="320"/>
        <v>42415</v>
      </c>
      <c r="T2917" s="11">
        <f t="shared" si="321"/>
        <v>42445.1480324074</v>
      </c>
      <c r="U2917">
        <f t="shared" si="322"/>
        <v>2016</v>
      </c>
    </row>
    <row r="2918" spans="1:21"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316"/>
        <v>7.8378378378378386</v>
      </c>
      <c r="P2918" s="6">
        <f t="shared" si="317"/>
        <v>20.714285714285715</v>
      </c>
      <c r="Q2918" t="str">
        <f t="shared" si="318"/>
        <v>theater</v>
      </c>
      <c r="R2918" t="str">
        <f t="shared" si="319"/>
        <v>plays</v>
      </c>
      <c r="S2918" s="11">
        <f t="shared" si="320"/>
        <v>41755</v>
      </c>
      <c r="T2918" s="11">
        <f t="shared" si="321"/>
        <v>41778.268391203703</v>
      </c>
      <c r="U2918">
        <f t="shared" si="322"/>
        <v>2014</v>
      </c>
    </row>
    <row r="2919" spans="1:21"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316"/>
        <v>21.85</v>
      </c>
      <c r="P2919" s="6">
        <f t="shared" si="317"/>
        <v>48.555555555555557</v>
      </c>
      <c r="Q2919" t="str">
        <f t="shared" si="318"/>
        <v>theater</v>
      </c>
      <c r="R2919" t="str">
        <f t="shared" si="319"/>
        <v>plays</v>
      </c>
      <c r="S2919" s="11">
        <f t="shared" si="320"/>
        <v>42245</v>
      </c>
      <c r="T2919" s="11">
        <f t="shared" si="321"/>
        <v>42263.026006944441</v>
      </c>
      <c r="U2919">
        <f t="shared" si="322"/>
        <v>2015</v>
      </c>
    </row>
    <row r="2920" spans="1:21"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316"/>
        <v>27.24</v>
      </c>
      <c r="P2920" s="6">
        <f t="shared" si="317"/>
        <v>68.099999999999994</v>
      </c>
      <c r="Q2920" t="str">
        <f t="shared" si="318"/>
        <v>theater</v>
      </c>
      <c r="R2920" t="str">
        <f t="shared" si="319"/>
        <v>plays</v>
      </c>
      <c r="S2920" s="11">
        <f t="shared" si="320"/>
        <v>42278</v>
      </c>
      <c r="T2920" s="11">
        <f t="shared" si="321"/>
        <v>42306.421377314815</v>
      </c>
      <c r="U2920">
        <f t="shared" si="322"/>
        <v>2015</v>
      </c>
    </row>
    <row r="2921" spans="1:21"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316"/>
        <v>8.5</v>
      </c>
      <c r="P2921" s="6">
        <f t="shared" si="317"/>
        <v>8.5</v>
      </c>
      <c r="Q2921" t="str">
        <f t="shared" si="318"/>
        <v>theater</v>
      </c>
      <c r="R2921" t="str">
        <f t="shared" si="319"/>
        <v>plays</v>
      </c>
      <c r="S2921" s="11">
        <f t="shared" si="320"/>
        <v>41826</v>
      </c>
      <c r="T2921" s="11">
        <f t="shared" si="321"/>
        <v>41856.411215277774</v>
      </c>
      <c r="U2921">
        <f t="shared" si="322"/>
        <v>2014</v>
      </c>
    </row>
    <row r="2922" spans="1:21"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316"/>
        <v>26.840000000000003</v>
      </c>
      <c r="P2922" s="6">
        <f t="shared" si="317"/>
        <v>51.615384615384613</v>
      </c>
      <c r="Q2922" t="str">
        <f t="shared" si="318"/>
        <v>theater</v>
      </c>
      <c r="R2922" t="str">
        <f t="shared" si="319"/>
        <v>plays</v>
      </c>
      <c r="S2922" s="11">
        <f t="shared" si="320"/>
        <v>42058</v>
      </c>
      <c r="T2922" s="11">
        <f t="shared" si="321"/>
        <v>42088.54247685185</v>
      </c>
      <c r="U2922">
        <f t="shared" si="322"/>
        <v>2015</v>
      </c>
    </row>
    <row r="2923" spans="1:21"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316"/>
        <v>129</v>
      </c>
      <c r="P2923" s="6">
        <f t="shared" si="317"/>
        <v>43</v>
      </c>
      <c r="Q2923" t="str">
        <f t="shared" si="318"/>
        <v>theater</v>
      </c>
      <c r="R2923" t="str">
        <f t="shared" si="319"/>
        <v>musical</v>
      </c>
      <c r="S2923" s="11">
        <f t="shared" si="320"/>
        <v>41877</v>
      </c>
      <c r="T2923" s="11">
        <f t="shared" si="321"/>
        <v>41907.678287037037</v>
      </c>
      <c r="U2923">
        <f t="shared" si="322"/>
        <v>2014</v>
      </c>
    </row>
    <row r="2924" spans="1:21"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316"/>
        <v>100</v>
      </c>
      <c r="P2924" s="6">
        <f t="shared" si="317"/>
        <v>83.333333333333329</v>
      </c>
      <c r="Q2924" t="str">
        <f t="shared" si="318"/>
        <v>theater</v>
      </c>
      <c r="R2924" t="str">
        <f t="shared" si="319"/>
        <v>musical</v>
      </c>
      <c r="S2924" s="11">
        <f t="shared" si="320"/>
        <v>42097</v>
      </c>
      <c r="T2924" s="11">
        <f t="shared" si="321"/>
        <v>42142.665821759256</v>
      </c>
      <c r="U2924">
        <f t="shared" si="322"/>
        <v>2015</v>
      </c>
    </row>
    <row r="2925" spans="1:21"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316"/>
        <v>100</v>
      </c>
      <c r="P2925" s="6">
        <f t="shared" si="317"/>
        <v>30</v>
      </c>
      <c r="Q2925" t="str">
        <f t="shared" si="318"/>
        <v>theater</v>
      </c>
      <c r="R2925" t="str">
        <f t="shared" si="319"/>
        <v>musical</v>
      </c>
      <c r="S2925" s="11">
        <f t="shared" si="320"/>
        <v>42012</v>
      </c>
      <c r="T2925" s="11">
        <f t="shared" si="321"/>
        <v>42027.916666666664</v>
      </c>
      <c r="U2925">
        <f t="shared" si="322"/>
        <v>2015</v>
      </c>
    </row>
    <row r="2926" spans="1:21"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316"/>
        <v>103.2</v>
      </c>
      <c r="P2926" s="6">
        <f t="shared" si="317"/>
        <v>175.51020408163265</v>
      </c>
      <c r="Q2926" t="str">
        <f t="shared" si="318"/>
        <v>theater</v>
      </c>
      <c r="R2926" t="str">
        <f t="shared" si="319"/>
        <v>musical</v>
      </c>
      <c r="S2926" s="11">
        <f t="shared" si="320"/>
        <v>42103</v>
      </c>
      <c r="T2926" s="11">
        <f t="shared" si="321"/>
        <v>42132.957638888889</v>
      </c>
      <c r="U2926">
        <f t="shared" si="322"/>
        <v>2015</v>
      </c>
    </row>
    <row r="2927" spans="1:21"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316"/>
        <v>102.44597777777777</v>
      </c>
      <c r="P2927" s="6">
        <f t="shared" si="317"/>
        <v>231.66175879396985</v>
      </c>
      <c r="Q2927" t="str">
        <f t="shared" si="318"/>
        <v>theater</v>
      </c>
      <c r="R2927" t="str">
        <f t="shared" si="319"/>
        <v>musical</v>
      </c>
      <c r="S2927" s="11">
        <f t="shared" si="320"/>
        <v>41863</v>
      </c>
      <c r="T2927" s="11">
        <f t="shared" si="321"/>
        <v>41893.375787037032</v>
      </c>
      <c r="U2927">
        <f t="shared" si="322"/>
        <v>2014</v>
      </c>
    </row>
    <row r="2928" spans="1:21"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316"/>
        <v>125</v>
      </c>
      <c r="P2928" s="6">
        <f t="shared" si="317"/>
        <v>75</v>
      </c>
      <c r="Q2928" t="str">
        <f t="shared" si="318"/>
        <v>theater</v>
      </c>
      <c r="R2928" t="str">
        <f t="shared" si="319"/>
        <v>musical</v>
      </c>
      <c r="S2928" s="11">
        <f t="shared" si="320"/>
        <v>42044</v>
      </c>
      <c r="T2928" s="11">
        <f t="shared" si="321"/>
        <v>42058.557627314811</v>
      </c>
      <c r="U2928">
        <f t="shared" si="322"/>
        <v>2015</v>
      </c>
    </row>
    <row r="2929" spans="1:21"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316"/>
        <v>130.83333333333334</v>
      </c>
      <c r="P2929" s="6">
        <f t="shared" si="317"/>
        <v>112.14285714285714</v>
      </c>
      <c r="Q2929" t="str">
        <f t="shared" si="318"/>
        <v>theater</v>
      </c>
      <c r="R2929" t="str">
        <f t="shared" si="319"/>
        <v>musical</v>
      </c>
      <c r="S2929" s="11">
        <f t="shared" si="320"/>
        <v>41806</v>
      </c>
      <c r="T2929" s="11">
        <f t="shared" si="321"/>
        <v>41835</v>
      </c>
      <c r="U2929">
        <f t="shared" si="322"/>
        <v>2014</v>
      </c>
    </row>
    <row r="2930" spans="1:21"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316"/>
        <v>100</v>
      </c>
      <c r="P2930" s="6">
        <f t="shared" si="317"/>
        <v>41.666666666666664</v>
      </c>
      <c r="Q2930" t="str">
        <f t="shared" si="318"/>
        <v>theater</v>
      </c>
      <c r="R2930" t="str">
        <f t="shared" si="319"/>
        <v>musical</v>
      </c>
      <c r="S2930" s="11">
        <f t="shared" si="320"/>
        <v>42403</v>
      </c>
      <c r="T2930" s="11">
        <f t="shared" si="321"/>
        <v>42433.789884259262</v>
      </c>
      <c r="U2930">
        <f t="shared" si="322"/>
        <v>2016</v>
      </c>
    </row>
    <row r="2931" spans="1:21"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316"/>
        <v>102.06937499999999</v>
      </c>
      <c r="P2931" s="6">
        <f t="shared" si="317"/>
        <v>255.17343750000001</v>
      </c>
      <c r="Q2931" t="str">
        <f t="shared" si="318"/>
        <v>theater</v>
      </c>
      <c r="R2931" t="str">
        <f t="shared" si="319"/>
        <v>musical</v>
      </c>
      <c r="S2931" s="11">
        <f t="shared" si="320"/>
        <v>41754</v>
      </c>
      <c r="T2931" s="11">
        <f t="shared" si="321"/>
        <v>41784.355995370366</v>
      </c>
      <c r="U2931">
        <f t="shared" si="322"/>
        <v>2014</v>
      </c>
    </row>
    <row r="2932" spans="1:21"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316"/>
        <v>100.92000000000002</v>
      </c>
      <c r="P2932" s="6">
        <f t="shared" si="317"/>
        <v>162.7741935483871</v>
      </c>
      <c r="Q2932" t="str">
        <f t="shared" si="318"/>
        <v>theater</v>
      </c>
      <c r="R2932" t="str">
        <f t="shared" si="319"/>
        <v>musical</v>
      </c>
      <c r="S2932" s="11">
        <f t="shared" si="320"/>
        <v>42101</v>
      </c>
      <c r="T2932" s="11">
        <f t="shared" si="321"/>
        <v>42131.375740740739</v>
      </c>
      <c r="U2932">
        <f t="shared" si="322"/>
        <v>2015</v>
      </c>
    </row>
    <row r="2933" spans="1:21"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316"/>
        <v>106</v>
      </c>
      <c r="P2933" s="6">
        <f t="shared" si="317"/>
        <v>88.333333333333329</v>
      </c>
      <c r="Q2933" t="str">
        <f t="shared" si="318"/>
        <v>theater</v>
      </c>
      <c r="R2933" t="str">
        <f t="shared" si="319"/>
        <v>musical</v>
      </c>
      <c r="S2933" s="11">
        <f t="shared" si="320"/>
        <v>41872</v>
      </c>
      <c r="T2933" s="11">
        <f t="shared" si="321"/>
        <v>41897.047222222223</v>
      </c>
      <c r="U2933">
        <f t="shared" si="322"/>
        <v>2014</v>
      </c>
    </row>
    <row r="2934" spans="1:21"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316"/>
        <v>105.0967741935484</v>
      </c>
      <c r="P2934" s="6">
        <f t="shared" si="317"/>
        <v>85.736842105263165</v>
      </c>
      <c r="Q2934" t="str">
        <f t="shared" si="318"/>
        <v>theater</v>
      </c>
      <c r="R2934" t="str">
        <f t="shared" si="319"/>
        <v>musical</v>
      </c>
      <c r="S2934" s="11">
        <f t="shared" si="320"/>
        <v>42024</v>
      </c>
      <c r="T2934" s="11">
        <f t="shared" si="321"/>
        <v>42056.249999999993</v>
      </c>
      <c r="U2934">
        <f t="shared" si="322"/>
        <v>2015</v>
      </c>
    </row>
    <row r="2935" spans="1:21"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316"/>
        <v>102.76</v>
      </c>
      <c r="P2935" s="6">
        <f t="shared" si="317"/>
        <v>47.574074074074076</v>
      </c>
      <c r="Q2935" t="str">
        <f t="shared" si="318"/>
        <v>theater</v>
      </c>
      <c r="R2935" t="str">
        <f t="shared" si="319"/>
        <v>musical</v>
      </c>
      <c r="S2935" s="11">
        <f t="shared" si="320"/>
        <v>42495</v>
      </c>
      <c r="T2935" s="11">
        <f t="shared" si="321"/>
        <v>42525.748298611106</v>
      </c>
      <c r="U2935">
        <f t="shared" si="322"/>
        <v>2016</v>
      </c>
    </row>
    <row r="2936" spans="1:21"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316"/>
        <v>108</v>
      </c>
      <c r="P2936" s="6">
        <f t="shared" si="317"/>
        <v>72.972972972972968</v>
      </c>
      <c r="Q2936" t="str">
        <f t="shared" si="318"/>
        <v>theater</v>
      </c>
      <c r="R2936" t="str">
        <f t="shared" si="319"/>
        <v>musical</v>
      </c>
      <c r="S2936" s="11">
        <f t="shared" si="320"/>
        <v>41775</v>
      </c>
      <c r="T2936" s="11">
        <f t="shared" si="321"/>
        <v>41805.427824074075</v>
      </c>
      <c r="U2936">
        <f t="shared" si="322"/>
        <v>2014</v>
      </c>
    </row>
    <row r="2937" spans="1:21"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316"/>
        <v>100.88571428571429</v>
      </c>
      <c r="P2937" s="6">
        <f t="shared" si="317"/>
        <v>90.538461538461533</v>
      </c>
      <c r="Q2937" t="str">
        <f t="shared" si="318"/>
        <v>theater</v>
      </c>
      <c r="R2937" t="str">
        <f t="shared" si="319"/>
        <v>musical</v>
      </c>
      <c r="S2937" s="11">
        <f t="shared" si="320"/>
        <v>42553</v>
      </c>
      <c r="T2937" s="11">
        <f t="shared" si="321"/>
        <v>42611.499999999993</v>
      </c>
      <c r="U2937">
        <f t="shared" si="322"/>
        <v>2016</v>
      </c>
    </row>
    <row r="2938" spans="1:21"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316"/>
        <v>128</v>
      </c>
      <c r="P2938" s="6">
        <f t="shared" si="317"/>
        <v>37.647058823529413</v>
      </c>
      <c r="Q2938" t="str">
        <f t="shared" si="318"/>
        <v>theater</v>
      </c>
      <c r="R2938" t="str">
        <f t="shared" si="319"/>
        <v>musical</v>
      </c>
      <c r="S2938" s="11">
        <f t="shared" si="320"/>
        <v>41912</v>
      </c>
      <c r="T2938" s="11">
        <f t="shared" si="321"/>
        <v>41924.999305555553</v>
      </c>
      <c r="U2938">
        <f t="shared" si="322"/>
        <v>2014</v>
      </c>
    </row>
    <row r="2939" spans="1:21"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316"/>
        <v>133.33333333333331</v>
      </c>
      <c r="P2939" s="6">
        <f t="shared" si="317"/>
        <v>36.363636363636367</v>
      </c>
      <c r="Q2939" t="str">
        <f t="shared" si="318"/>
        <v>theater</v>
      </c>
      <c r="R2939" t="str">
        <f t="shared" si="319"/>
        <v>musical</v>
      </c>
      <c r="S2939" s="11">
        <f t="shared" si="320"/>
        <v>41803</v>
      </c>
      <c r="T2939" s="11">
        <f t="shared" si="321"/>
        <v>41833.248993055553</v>
      </c>
      <c r="U2939">
        <f t="shared" si="322"/>
        <v>2014</v>
      </c>
    </row>
    <row r="2940" spans="1:21"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316"/>
        <v>101.375</v>
      </c>
      <c r="P2940" s="6">
        <f t="shared" si="317"/>
        <v>126.71875</v>
      </c>
      <c r="Q2940" t="str">
        <f t="shared" si="318"/>
        <v>theater</v>
      </c>
      <c r="R2940" t="str">
        <f t="shared" si="319"/>
        <v>musical</v>
      </c>
      <c r="S2940" s="11">
        <f t="shared" si="320"/>
        <v>42004</v>
      </c>
      <c r="T2940" s="11">
        <f t="shared" si="321"/>
        <v>42034.495532407404</v>
      </c>
      <c r="U2940">
        <f t="shared" si="322"/>
        <v>2014</v>
      </c>
    </row>
    <row r="2941" spans="1:21"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316"/>
        <v>102.875</v>
      </c>
      <c r="P2941" s="6">
        <f t="shared" si="317"/>
        <v>329.2</v>
      </c>
      <c r="Q2941" t="str">
        <f t="shared" si="318"/>
        <v>theater</v>
      </c>
      <c r="R2941" t="str">
        <f t="shared" si="319"/>
        <v>musical</v>
      </c>
      <c r="S2941" s="11">
        <f t="shared" si="320"/>
        <v>41845</v>
      </c>
      <c r="T2941" s="11">
        <f t="shared" si="321"/>
        <v>41878.833333333328</v>
      </c>
      <c r="U2941">
        <f t="shared" si="322"/>
        <v>2014</v>
      </c>
    </row>
    <row r="2942" spans="1:21"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316"/>
        <v>107.24000000000001</v>
      </c>
      <c r="P2942" s="6">
        <f t="shared" si="317"/>
        <v>81.242424242424249</v>
      </c>
      <c r="Q2942" t="str">
        <f t="shared" si="318"/>
        <v>theater</v>
      </c>
      <c r="R2942" t="str">
        <f t="shared" si="319"/>
        <v>musical</v>
      </c>
      <c r="S2942" s="11">
        <f t="shared" si="320"/>
        <v>41982</v>
      </c>
      <c r="T2942" s="11">
        <f t="shared" si="321"/>
        <v>42022.565023148149</v>
      </c>
      <c r="U2942">
        <f t="shared" si="322"/>
        <v>2014</v>
      </c>
    </row>
    <row r="2943" spans="1:21"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316"/>
        <v>4.0000000000000001E-3</v>
      </c>
      <c r="P2943" s="6">
        <f t="shared" si="317"/>
        <v>1</v>
      </c>
      <c r="Q2943" t="str">
        <f t="shared" si="318"/>
        <v>theater</v>
      </c>
      <c r="R2943" t="str">
        <f t="shared" si="319"/>
        <v>spaces</v>
      </c>
      <c r="S2943" s="11">
        <f t="shared" si="320"/>
        <v>42034</v>
      </c>
      <c r="T2943" s="11">
        <f t="shared" si="321"/>
        <v>42064.751793981479</v>
      </c>
      <c r="U2943">
        <f t="shared" si="322"/>
        <v>2015</v>
      </c>
    </row>
    <row r="2944" spans="1:21"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316"/>
        <v>20.424999999999997</v>
      </c>
      <c r="P2944" s="6">
        <f t="shared" si="317"/>
        <v>202.22772277227722</v>
      </c>
      <c r="Q2944" t="str">
        <f t="shared" si="318"/>
        <v>theater</v>
      </c>
      <c r="R2944" t="str">
        <f t="shared" si="319"/>
        <v>spaces</v>
      </c>
      <c r="S2944" s="11">
        <f t="shared" si="320"/>
        <v>42334</v>
      </c>
      <c r="T2944" s="11">
        <f t="shared" si="321"/>
        <v>42354.637499999997</v>
      </c>
      <c r="U2944">
        <f t="shared" si="322"/>
        <v>2015</v>
      </c>
    </row>
    <row r="2945" spans="1:21"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316"/>
        <v>0</v>
      </c>
      <c r="P2945" s="6">
        <f t="shared" si="317"/>
        <v>0</v>
      </c>
      <c r="Q2945" t="str">
        <f t="shared" si="318"/>
        <v>theater</v>
      </c>
      <c r="R2945" t="str">
        <f t="shared" si="319"/>
        <v>spaces</v>
      </c>
      <c r="S2945" s="11">
        <f t="shared" si="320"/>
        <v>42076</v>
      </c>
      <c r="T2945" s="11">
        <f t="shared" si="321"/>
        <v>42106.921064814807</v>
      </c>
      <c r="U2945">
        <f t="shared" si="322"/>
        <v>2015</v>
      </c>
    </row>
    <row r="2946" spans="1:21"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316"/>
        <v>1</v>
      </c>
      <c r="P2946" s="6">
        <f t="shared" si="317"/>
        <v>100</v>
      </c>
      <c r="Q2946" t="str">
        <f t="shared" si="318"/>
        <v>theater</v>
      </c>
      <c r="R2946" t="str">
        <f t="shared" si="319"/>
        <v>spaces</v>
      </c>
      <c r="S2946" s="11">
        <f t="shared" si="320"/>
        <v>42132</v>
      </c>
      <c r="T2946" s="11">
        <f t="shared" si="321"/>
        <v>42162.705995370365</v>
      </c>
      <c r="U2946">
        <f t="shared" si="322"/>
        <v>2015</v>
      </c>
    </row>
    <row r="2947" spans="1:21"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323">E2947/D2947*100</f>
        <v>0</v>
      </c>
      <c r="P2947" s="6">
        <f t="shared" ref="P2947:P3010" si="324">IF(E2947=0,0,E2947/L2947)</f>
        <v>0</v>
      </c>
      <c r="Q2947" t="str">
        <f t="shared" ref="Q2947:Q3010" si="325">LEFT(N2947,LEN(N2947)-(LEN(N2947)-SEARCH("/",N2947))-1)</f>
        <v>theater</v>
      </c>
      <c r="R2947" t="str">
        <f t="shared" ref="R2947:R3010" si="326">RIGHT(N2947,(LEN(N2947)-SEARCH("/",N2947)))</f>
        <v>spaces</v>
      </c>
      <c r="S2947" s="11">
        <f t="shared" ref="S2947:S3010" si="327">VALUE(TEXT(CONCATENATE(YEAR(((J2947/60)/60/24)+DATE(1970,1,1)+(-5/24)),"/",MONTH(((J2947/60)/60/24)+DATE(1970,1,1)+(-5/24)),"/",DAY(((J2947/60)/60/24)+DATE(1970,1,1)+(-5/24))),"YYYY/MM/DD"))</f>
        <v>42117</v>
      </c>
      <c r="T2947" s="11">
        <f t="shared" ref="T2947:T3010" si="328">((I2947/60)/60/24)+DATE(1970,1,1)+(-5/24)</f>
        <v>42147.931250000001</v>
      </c>
      <c r="U2947">
        <f t="shared" ref="U2947:U3010" si="329">YEAR(((J2947/60)/60/24)+DATE(1970,1,1)+(-5/24))</f>
        <v>2015</v>
      </c>
    </row>
    <row r="2948" spans="1:21"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323"/>
        <v>0.1</v>
      </c>
      <c r="P2948" s="6">
        <f t="shared" si="324"/>
        <v>1</v>
      </c>
      <c r="Q2948" t="str">
        <f t="shared" si="325"/>
        <v>theater</v>
      </c>
      <c r="R2948" t="str">
        <f t="shared" si="326"/>
        <v>spaces</v>
      </c>
      <c r="S2948" s="11">
        <f t="shared" si="327"/>
        <v>42567</v>
      </c>
      <c r="T2948" s="11">
        <f t="shared" si="328"/>
        <v>42597.322824074072</v>
      </c>
      <c r="U2948">
        <f t="shared" si="329"/>
        <v>2016</v>
      </c>
    </row>
    <row r="2949" spans="1:21"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323"/>
        <v>4.2880000000000003</v>
      </c>
      <c r="P2949" s="6">
        <f t="shared" si="324"/>
        <v>82.461538461538467</v>
      </c>
      <c r="Q2949" t="str">
        <f t="shared" si="325"/>
        <v>theater</v>
      </c>
      <c r="R2949" t="str">
        <f t="shared" si="326"/>
        <v>spaces</v>
      </c>
      <c r="S2949" s="11">
        <f t="shared" si="327"/>
        <v>42649</v>
      </c>
      <c r="T2949" s="11">
        <f t="shared" si="328"/>
        <v>42698.507638888892</v>
      </c>
      <c r="U2949">
        <f t="shared" si="329"/>
        <v>2016</v>
      </c>
    </row>
    <row r="2950" spans="1:21"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323"/>
        <v>4.8000000000000004E-3</v>
      </c>
      <c r="P2950" s="6">
        <f t="shared" si="324"/>
        <v>2.6666666666666665</v>
      </c>
      <c r="Q2950" t="str">
        <f t="shared" si="325"/>
        <v>theater</v>
      </c>
      <c r="R2950" t="str">
        <f t="shared" si="326"/>
        <v>spaces</v>
      </c>
      <c r="S2950" s="11">
        <f t="shared" si="327"/>
        <v>42097</v>
      </c>
      <c r="T2950" s="11">
        <f t="shared" si="328"/>
        <v>42157.440891203696</v>
      </c>
      <c r="U2950">
        <f t="shared" si="329"/>
        <v>2015</v>
      </c>
    </row>
    <row r="2951" spans="1:21"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323"/>
        <v>2.5</v>
      </c>
      <c r="P2951" s="6">
        <f t="shared" si="324"/>
        <v>12.5</v>
      </c>
      <c r="Q2951" t="str">
        <f t="shared" si="325"/>
        <v>theater</v>
      </c>
      <c r="R2951" t="str">
        <f t="shared" si="326"/>
        <v>spaces</v>
      </c>
      <c r="S2951" s="11">
        <f t="shared" si="327"/>
        <v>42297</v>
      </c>
      <c r="T2951" s="11">
        <f t="shared" si="328"/>
        <v>42327.656446759262</v>
      </c>
      <c r="U2951">
        <f t="shared" si="329"/>
        <v>2015</v>
      </c>
    </row>
    <row r="2952" spans="1:21"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323"/>
        <v>0</v>
      </c>
      <c r="P2952" s="6">
        <f t="shared" si="324"/>
        <v>0</v>
      </c>
      <c r="Q2952" t="str">
        <f t="shared" si="325"/>
        <v>theater</v>
      </c>
      <c r="R2952" t="str">
        <f t="shared" si="326"/>
        <v>spaces</v>
      </c>
      <c r="S2952" s="11">
        <f t="shared" si="327"/>
        <v>42362</v>
      </c>
      <c r="T2952" s="11">
        <f t="shared" si="328"/>
        <v>42392.156851851854</v>
      </c>
      <c r="U2952">
        <f t="shared" si="329"/>
        <v>2015</v>
      </c>
    </row>
    <row r="2953" spans="1:21"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323"/>
        <v>2.1919999999999997</v>
      </c>
      <c r="P2953" s="6">
        <f t="shared" si="324"/>
        <v>18.896551724137932</v>
      </c>
      <c r="Q2953" t="str">
        <f t="shared" si="325"/>
        <v>theater</v>
      </c>
      <c r="R2953" t="str">
        <f t="shared" si="326"/>
        <v>spaces</v>
      </c>
      <c r="S2953" s="11">
        <f t="shared" si="327"/>
        <v>41872</v>
      </c>
      <c r="T2953" s="11">
        <f t="shared" si="328"/>
        <v>41917.594594907401</v>
      </c>
      <c r="U2953">
        <f t="shared" si="329"/>
        <v>2014</v>
      </c>
    </row>
    <row r="2954" spans="1:21"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323"/>
        <v>8.0250000000000004</v>
      </c>
      <c r="P2954" s="6">
        <f t="shared" si="324"/>
        <v>200.625</v>
      </c>
      <c r="Q2954" t="str">
        <f t="shared" si="325"/>
        <v>theater</v>
      </c>
      <c r="R2954" t="str">
        <f t="shared" si="326"/>
        <v>spaces</v>
      </c>
      <c r="S2954" s="11">
        <f t="shared" si="327"/>
        <v>42628</v>
      </c>
      <c r="T2954" s="11">
        <f t="shared" si="328"/>
        <v>42659.958333333336</v>
      </c>
      <c r="U2954">
        <f t="shared" si="329"/>
        <v>2016</v>
      </c>
    </row>
    <row r="2955" spans="1:21"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323"/>
        <v>0.15125</v>
      </c>
      <c r="P2955" s="6">
        <f t="shared" si="324"/>
        <v>201.66666666666666</v>
      </c>
      <c r="Q2955" t="str">
        <f t="shared" si="325"/>
        <v>theater</v>
      </c>
      <c r="R2955" t="str">
        <f t="shared" si="326"/>
        <v>spaces</v>
      </c>
      <c r="S2955" s="11">
        <f t="shared" si="327"/>
        <v>42255</v>
      </c>
      <c r="T2955" s="11">
        <f t="shared" si="328"/>
        <v>42285.583576388883</v>
      </c>
      <c r="U2955">
        <f t="shared" si="329"/>
        <v>2015</v>
      </c>
    </row>
    <row r="2956" spans="1:21"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323"/>
        <v>0</v>
      </c>
      <c r="P2956" s="6">
        <f t="shared" si="324"/>
        <v>0</v>
      </c>
      <c r="Q2956" t="str">
        <f t="shared" si="325"/>
        <v>theater</v>
      </c>
      <c r="R2956" t="str">
        <f t="shared" si="326"/>
        <v>spaces</v>
      </c>
      <c r="S2956" s="11">
        <f t="shared" si="327"/>
        <v>42790</v>
      </c>
      <c r="T2956" s="11">
        <f t="shared" si="328"/>
        <v>42810.333368055559</v>
      </c>
      <c r="U2956">
        <f t="shared" si="329"/>
        <v>2017</v>
      </c>
    </row>
    <row r="2957" spans="1:21"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323"/>
        <v>59.583333333333336</v>
      </c>
      <c r="P2957" s="6">
        <f t="shared" si="324"/>
        <v>65</v>
      </c>
      <c r="Q2957" t="str">
        <f t="shared" si="325"/>
        <v>theater</v>
      </c>
      <c r="R2957" t="str">
        <f t="shared" si="326"/>
        <v>spaces</v>
      </c>
      <c r="S2957" s="11">
        <f t="shared" si="327"/>
        <v>42141</v>
      </c>
      <c r="T2957" s="11">
        <f t="shared" si="328"/>
        <v>42171.532974537033</v>
      </c>
      <c r="U2957">
        <f t="shared" si="329"/>
        <v>2015</v>
      </c>
    </row>
    <row r="2958" spans="1:21"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323"/>
        <v>16.734177215189874</v>
      </c>
      <c r="P2958" s="6">
        <f t="shared" si="324"/>
        <v>66.099999999999994</v>
      </c>
      <c r="Q2958" t="str">
        <f t="shared" si="325"/>
        <v>theater</v>
      </c>
      <c r="R2958" t="str">
        <f t="shared" si="326"/>
        <v>spaces</v>
      </c>
      <c r="S2958" s="11">
        <f t="shared" si="327"/>
        <v>42464</v>
      </c>
      <c r="T2958" s="11">
        <f t="shared" si="328"/>
        <v>42494.750578703701</v>
      </c>
      <c r="U2958">
        <f t="shared" si="329"/>
        <v>2016</v>
      </c>
    </row>
    <row r="2959" spans="1:21"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323"/>
        <v>1.8666666666666669</v>
      </c>
      <c r="P2959" s="6">
        <f t="shared" si="324"/>
        <v>93.333333333333329</v>
      </c>
      <c r="Q2959" t="str">
        <f t="shared" si="325"/>
        <v>theater</v>
      </c>
      <c r="R2959" t="str">
        <f t="shared" si="326"/>
        <v>spaces</v>
      </c>
      <c r="S2959" s="11">
        <f t="shared" si="327"/>
        <v>42030</v>
      </c>
      <c r="T2959" s="11">
        <f t="shared" si="328"/>
        <v>42090.761249999996</v>
      </c>
      <c r="U2959">
        <f t="shared" si="329"/>
        <v>2015</v>
      </c>
    </row>
    <row r="2960" spans="1:21"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323"/>
        <v>0</v>
      </c>
      <c r="P2960" s="6">
        <f t="shared" si="324"/>
        <v>0</v>
      </c>
      <c r="Q2960" t="str">
        <f t="shared" si="325"/>
        <v>theater</v>
      </c>
      <c r="R2960" t="str">
        <f t="shared" si="326"/>
        <v>spaces</v>
      </c>
      <c r="S2960" s="11">
        <f t="shared" si="327"/>
        <v>42438</v>
      </c>
      <c r="T2960" s="11">
        <f t="shared" si="328"/>
        <v>42498.529131944444</v>
      </c>
      <c r="U2960">
        <f t="shared" si="329"/>
        <v>2016</v>
      </c>
    </row>
    <row r="2961" spans="1:21"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323"/>
        <v>0</v>
      </c>
      <c r="P2961" s="6">
        <f t="shared" si="324"/>
        <v>0</v>
      </c>
      <c r="Q2961" t="str">
        <f t="shared" si="325"/>
        <v>theater</v>
      </c>
      <c r="R2961" t="str">
        <f t="shared" si="326"/>
        <v>spaces</v>
      </c>
      <c r="S2961" s="11">
        <f t="shared" si="327"/>
        <v>42497</v>
      </c>
      <c r="T2961" s="11">
        <f t="shared" si="328"/>
        <v>42527.800057870372</v>
      </c>
      <c r="U2961">
        <f t="shared" si="329"/>
        <v>2016</v>
      </c>
    </row>
    <row r="2962" spans="1:21"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323"/>
        <v>0</v>
      </c>
      <c r="P2962" s="6">
        <f t="shared" si="324"/>
        <v>0</v>
      </c>
      <c r="Q2962" t="str">
        <f t="shared" si="325"/>
        <v>theater</v>
      </c>
      <c r="R2962" t="str">
        <f t="shared" si="326"/>
        <v>spaces</v>
      </c>
      <c r="S2962" s="11">
        <f t="shared" si="327"/>
        <v>41863</v>
      </c>
      <c r="T2962" s="11">
        <f t="shared" si="328"/>
        <v>41893.54887731481</v>
      </c>
      <c r="U2962">
        <f t="shared" si="329"/>
        <v>2014</v>
      </c>
    </row>
    <row r="2963" spans="1:21"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323"/>
        <v>109.62</v>
      </c>
      <c r="P2963" s="6">
        <f t="shared" si="324"/>
        <v>50.75</v>
      </c>
      <c r="Q2963" t="str">
        <f t="shared" si="325"/>
        <v>theater</v>
      </c>
      <c r="R2963" t="str">
        <f t="shared" si="326"/>
        <v>plays</v>
      </c>
      <c r="S2963" s="11">
        <f t="shared" si="327"/>
        <v>42061</v>
      </c>
      <c r="T2963" s="11">
        <f t="shared" si="328"/>
        <v>42088.958333333336</v>
      </c>
      <c r="U2963">
        <f t="shared" si="329"/>
        <v>2015</v>
      </c>
    </row>
    <row r="2964" spans="1:21"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323"/>
        <v>121.8</v>
      </c>
      <c r="P2964" s="6">
        <f t="shared" si="324"/>
        <v>60.9</v>
      </c>
      <c r="Q2964" t="str">
        <f t="shared" si="325"/>
        <v>theater</v>
      </c>
      <c r="R2964" t="str">
        <f t="shared" si="326"/>
        <v>plays</v>
      </c>
      <c r="S2964" s="11">
        <f t="shared" si="327"/>
        <v>42036</v>
      </c>
      <c r="T2964" s="11">
        <f t="shared" si="328"/>
        <v>42064.082638888889</v>
      </c>
      <c r="U2964">
        <f t="shared" si="329"/>
        <v>2015</v>
      </c>
    </row>
    <row r="2965" spans="1:21"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323"/>
        <v>106.85</v>
      </c>
      <c r="P2965" s="6">
        <f t="shared" si="324"/>
        <v>109.03061224489795</v>
      </c>
      <c r="Q2965" t="str">
        <f t="shared" si="325"/>
        <v>theater</v>
      </c>
      <c r="R2965" t="str">
        <f t="shared" si="326"/>
        <v>plays</v>
      </c>
      <c r="S2965" s="11">
        <f t="shared" si="327"/>
        <v>42157</v>
      </c>
      <c r="T2965" s="11">
        <f t="shared" si="328"/>
        <v>42187.26185185185</v>
      </c>
      <c r="U2965">
        <f t="shared" si="329"/>
        <v>2015</v>
      </c>
    </row>
    <row r="2966" spans="1:21"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323"/>
        <v>100.71379999999999</v>
      </c>
      <c r="P2966" s="6">
        <f t="shared" si="324"/>
        <v>25.692295918367346</v>
      </c>
      <c r="Q2966" t="str">
        <f t="shared" si="325"/>
        <v>theater</v>
      </c>
      <c r="R2966" t="str">
        <f t="shared" si="326"/>
        <v>plays</v>
      </c>
      <c r="S2966" s="11">
        <f t="shared" si="327"/>
        <v>41827</v>
      </c>
      <c r="T2966" s="11">
        <f t="shared" si="328"/>
        <v>41857.688888888886</v>
      </c>
      <c r="U2966">
        <f t="shared" si="329"/>
        <v>2014</v>
      </c>
    </row>
    <row r="2967" spans="1:21"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323"/>
        <v>109.00000000000001</v>
      </c>
      <c r="P2967" s="6">
        <f t="shared" si="324"/>
        <v>41.92307692307692</v>
      </c>
      <c r="Q2967" t="str">
        <f t="shared" si="325"/>
        <v>theater</v>
      </c>
      <c r="R2967" t="str">
        <f t="shared" si="326"/>
        <v>plays</v>
      </c>
      <c r="S2967" s="11">
        <f t="shared" si="327"/>
        <v>42162</v>
      </c>
      <c r="T2967" s="11">
        <f t="shared" si="328"/>
        <v>42192.521215277775</v>
      </c>
      <c r="U2967">
        <f t="shared" si="329"/>
        <v>2015</v>
      </c>
    </row>
    <row r="2968" spans="1:21"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323"/>
        <v>113.63000000000001</v>
      </c>
      <c r="P2968" s="6">
        <f t="shared" si="324"/>
        <v>88.7734375</v>
      </c>
      <c r="Q2968" t="str">
        <f t="shared" si="325"/>
        <v>theater</v>
      </c>
      <c r="R2968" t="str">
        <f t="shared" si="326"/>
        <v>plays</v>
      </c>
      <c r="S2968" s="11">
        <f t="shared" si="327"/>
        <v>42233</v>
      </c>
      <c r="T2968" s="11">
        <f t="shared" si="328"/>
        <v>42263.530231481483</v>
      </c>
      <c r="U2968">
        <f t="shared" si="329"/>
        <v>2015</v>
      </c>
    </row>
    <row r="2969" spans="1:21"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323"/>
        <v>113.92</v>
      </c>
      <c r="P2969" s="6">
        <f t="shared" si="324"/>
        <v>80.225352112676063</v>
      </c>
      <c r="Q2969" t="str">
        <f t="shared" si="325"/>
        <v>theater</v>
      </c>
      <c r="R2969" t="str">
        <f t="shared" si="326"/>
        <v>plays</v>
      </c>
      <c r="S2969" s="11">
        <f t="shared" si="327"/>
        <v>42041</v>
      </c>
      <c r="T2969" s="11">
        <f t="shared" si="328"/>
        <v>42071.947824074072</v>
      </c>
      <c r="U2969">
        <f t="shared" si="329"/>
        <v>2015</v>
      </c>
    </row>
    <row r="2970" spans="1:21"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323"/>
        <v>106</v>
      </c>
      <c r="P2970" s="6">
        <f t="shared" si="324"/>
        <v>78.936170212765958</v>
      </c>
      <c r="Q2970" t="str">
        <f t="shared" si="325"/>
        <v>theater</v>
      </c>
      <c r="R2970" t="str">
        <f t="shared" si="326"/>
        <v>plays</v>
      </c>
      <c r="S2970" s="11">
        <f t="shared" si="327"/>
        <v>42585</v>
      </c>
      <c r="T2970" s="11">
        <f t="shared" si="328"/>
        <v>42598.957638888889</v>
      </c>
      <c r="U2970">
        <f t="shared" si="329"/>
        <v>2016</v>
      </c>
    </row>
    <row r="2971" spans="1:21"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323"/>
        <v>162.5</v>
      </c>
      <c r="P2971" s="6">
        <f t="shared" si="324"/>
        <v>95.588235294117652</v>
      </c>
      <c r="Q2971" t="str">
        <f t="shared" si="325"/>
        <v>theater</v>
      </c>
      <c r="R2971" t="str">
        <f t="shared" si="326"/>
        <v>plays</v>
      </c>
      <c r="S2971" s="11">
        <f t="shared" si="327"/>
        <v>42097</v>
      </c>
      <c r="T2971" s="11">
        <f t="shared" si="328"/>
        <v>42127.743750000001</v>
      </c>
      <c r="U2971">
        <f t="shared" si="329"/>
        <v>2015</v>
      </c>
    </row>
    <row r="2972" spans="1:21"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323"/>
        <v>106</v>
      </c>
      <c r="P2972" s="6">
        <f t="shared" si="324"/>
        <v>69.890109890109883</v>
      </c>
      <c r="Q2972" t="str">
        <f t="shared" si="325"/>
        <v>theater</v>
      </c>
      <c r="R2972" t="str">
        <f t="shared" si="326"/>
        <v>plays</v>
      </c>
      <c r="S2972" s="11">
        <f t="shared" si="327"/>
        <v>41808</v>
      </c>
      <c r="T2972" s="11">
        <f t="shared" si="328"/>
        <v>41838.461238425924</v>
      </c>
      <c r="U2972">
        <f t="shared" si="329"/>
        <v>2014</v>
      </c>
    </row>
    <row r="2973" spans="1:21"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323"/>
        <v>100.15624999999999</v>
      </c>
      <c r="P2973" s="6">
        <f t="shared" si="324"/>
        <v>74.534883720930239</v>
      </c>
      <c r="Q2973" t="str">
        <f t="shared" si="325"/>
        <v>theater</v>
      </c>
      <c r="R2973" t="str">
        <f t="shared" si="326"/>
        <v>plays</v>
      </c>
      <c r="S2973" s="11">
        <f t="shared" si="327"/>
        <v>41852</v>
      </c>
      <c r="T2973" s="11">
        <f t="shared" si="328"/>
        <v>41882.449976851851</v>
      </c>
      <c r="U2973">
        <f t="shared" si="329"/>
        <v>2014</v>
      </c>
    </row>
    <row r="2974" spans="1:21"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323"/>
        <v>105.35000000000001</v>
      </c>
      <c r="P2974" s="6">
        <f t="shared" si="324"/>
        <v>123.94117647058823</v>
      </c>
      <c r="Q2974" t="str">
        <f t="shared" si="325"/>
        <v>theater</v>
      </c>
      <c r="R2974" t="str">
        <f t="shared" si="326"/>
        <v>plays</v>
      </c>
      <c r="S2974" s="11">
        <f t="shared" si="327"/>
        <v>42693</v>
      </c>
      <c r="T2974" s="11">
        <f t="shared" si="328"/>
        <v>42708.833333333336</v>
      </c>
      <c r="U2974">
        <f t="shared" si="329"/>
        <v>2016</v>
      </c>
    </row>
    <row r="2975" spans="1:21"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323"/>
        <v>174.8</v>
      </c>
      <c r="P2975" s="6">
        <f t="shared" si="324"/>
        <v>264.84848484848487</v>
      </c>
      <c r="Q2975" t="str">
        <f t="shared" si="325"/>
        <v>theater</v>
      </c>
      <c r="R2975" t="str">
        <f t="shared" si="326"/>
        <v>plays</v>
      </c>
      <c r="S2975" s="11">
        <f t="shared" si="327"/>
        <v>42341</v>
      </c>
      <c r="T2975" s="11">
        <f t="shared" si="328"/>
        <v>42369.958333333336</v>
      </c>
      <c r="U2975">
        <f t="shared" si="329"/>
        <v>2015</v>
      </c>
    </row>
    <row r="2976" spans="1:21"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323"/>
        <v>102</v>
      </c>
      <c r="P2976" s="6">
        <f t="shared" si="324"/>
        <v>58.620689655172413</v>
      </c>
      <c r="Q2976" t="str">
        <f t="shared" si="325"/>
        <v>theater</v>
      </c>
      <c r="R2976" t="str">
        <f t="shared" si="326"/>
        <v>plays</v>
      </c>
      <c r="S2976" s="11">
        <f t="shared" si="327"/>
        <v>41879</v>
      </c>
      <c r="T2976" s="11">
        <f t="shared" si="328"/>
        <v>41907.857638888883</v>
      </c>
      <c r="U2976">
        <f t="shared" si="329"/>
        <v>2014</v>
      </c>
    </row>
    <row r="2977" spans="1:21"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323"/>
        <v>100.125</v>
      </c>
      <c r="P2977" s="6">
        <f t="shared" si="324"/>
        <v>70.884955752212392</v>
      </c>
      <c r="Q2977" t="str">
        <f t="shared" si="325"/>
        <v>theater</v>
      </c>
      <c r="R2977" t="str">
        <f t="shared" si="326"/>
        <v>plays</v>
      </c>
      <c r="S2977" s="11">
        <f t="shared" si="327"/>
        <v>41941</v>
      </c>
      <c r="T2977" s="11">
        <f t="shared" si="328"/>
        <v>41969.916666666664</v>
      </c>
      <c r="U2977">
        <f t="shared" si="329"/>
        <v>2014</v>
      </c>
    </row>
    <row r="2978" spans="1:21"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323"/>
        <v>171.42857142857142</v>
      </c>
      <c r="P2978" s="6">
        <f t="shared" si="324"/>
        <v>8.5714285714285712</v>
      </c>
      <c r="Q2978" t="str">
        <f t="shared" si="325"/>
        <v>theater</v>
      </c>
      <c r="R2978" t="str">
        <f t="shared" si="326"/>
        <v>plays</v>
      </c>
      <c r="S2978" s="11">
        <f t="shared" si="327"/>
        <v>42425</v>
      </c>
      <c r="T2978" s="11">
        <f t="shared" si="328"/>
        <v>42442.291666666664</v>
      </c>
      <c r="U2978">
        <f t="shared" si="329"/>
        <v>2016</v>
      </c>
    </row>
    <row r="2979" spans="1:21"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323"/>
        <v>113.56666666666666</v>
      </c>
      <c r="P2979" s="6">
        <f t="shared" si="324"/>
        <v>113.56666666666666</v>
      </c>
      <c r="Q2979" t="str">
        <f t="shared" si="325"/>
        <v>theater</v>
      </c>
      <c r="R2979" t="str">
        <f t="shared" si="326"/>
        <v>plays</v>
      </c>
      <c r="S2979" s="11">
        <f t="shared" si="327"/>
        <v>42026</v>
      </c>
      <c r="T2979" s="11">
        <f t="shared" si="328"/>
        <v>42085.884722222218</v>
      </c>
      <c r="U2979">
        <f t="shared" si="329"/>
        <v>2015</v>
      </c>
    </row>
    <row r="2980" spans="1:21"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323"/>
        <v>129.46666666666667</v>
      </c>
      <c r="P2980" s="6">
        <f t="shared" si="324"/>
        <v>60.6875</v>
      </c>
      <c r="Q2980" t="str">
        <f t="shared" si="325"/>
        <v>theater</v>
      </c>
      <c r="R2980" t="str">
        <f t="shared" si="326"/>
        <v>plays</v>
      </c>
      <c r="S2980" s="11">
        <f t="shared" si="327"/>
        <v>41922</v>
      </c>
      <c r="T2980" s="11">
        <f t="shared" si="328"/>
        <v>41932.040972222218</v>
      </c>
      <c r="U2980">
        <f t="shared" si="329"/>
        <v>2014</v>
      </c>
    </row>
    <row r="2981" spans="1:21"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323"/>
        <v>101.4</v>
      </c>
      <c r="P2981" s="6">
        <f t="shared" si="324"/>
        <v>110.21739130434783</v>
      </c>
      <c r="Q2981" t="str">
        <f t="shared" si="325"/>
        <v>theater</v>
      </c>
      <c r="R2981" t="str">
        <f t="shared" si="326"/>
        <v>plays</v>
      </c>
      <c r="S2981" s="11">
        <f t="shared" si="327"/>
        <v>41993</v>
      </c>
      <c r="T2981" s="11">
        <f t="shared" si="328"/>
        <v>42010.041666666664</v>
      </c>
      <c r="U2981">
        <f t="shared" si="329"/>
        <v>2014</v>
      </c>
    </row>
    <row r="2982" spans="1:21"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323"/>
        <v>109.16666666666666</v>
      </c>
      <c r="P2982" s="6">
        <f t="shared" si="324"/>
        <v>136.45833333333334</v>
      </c>
      <c r="Q2982" t="str">
        <f t="shared" si="325"/>
        <v>theater</v>
      </c>
      <c r="R2982" t="str">
        <f t="shared" si="326"/>
        <v>plays</v>
      </c>
      <c r="S2982" s="11">
        <f t="shared" si="327"/>
        <v>42219</v>
      </c>
      <c r="T2982" s="11">
        <f t="shared" si="328"/>
        <v>42239.874999999993</v>
      </c>
      <c r="U2982">
        <f t="shared" si="329"/>
        <v>2015</v>
      </c>
    </row>
    <row r="2983" spans="1:21"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323"/>
        <v>128.92500000000001</v>
      </c>
      <c r="P2983" s="6">
        <f t="shared" si="324"/>
        <v>53.164948453608247</v>
      </c>
      <c r="Q2983" t="str">
        <f t="shared" si="325"/>
        <v>theater</v>
      </c>
      <c r="R2983" t="str">
        <f t="shared" si="326"/>
        <v>spaces</v>
      </c>
      <c r="S2983" s="11">
        <f t="shared" si="327"/>
        <v>42225</v>
      </c>
      <c r="T2983" s="11">
        <f t="shared" si="328"/>
        <v>42270.351342592585</v>
      </c>
      <c r="U2983">
        <f t="shared" si="329"/>
        <v>2015</v>
      </c>
    </row>
    <row r="2984" spans="1:21"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323"/>
        <v>102.06</v>
      </c>
      <c r="P2984" s="6">
        <f t="shared" si="324"/>
        <v>86.491525423728817</v>
      </c>
      <c r="Q2984" t="str">
        <f t="shared" si="325"/>
        <v>theater</v>
      </c>
      <c r="R2984" t="str">
        <f t="shared" si="326"/>
        <v>spaces</v>
      </c>
      <c r="S2984" s="11">
        <f t="shared" si="327"/>
        <v>42381</v>
      </c>
      <c r="T2984" s="11">
        <f t="shared" si="328"/>
        <v>42411.478506944441</v>
      </c>
      <c r="U2984">
        <f t="shared" si="329"/>
        <v>2016</v>
      </c>
    </row>
    <row r="2985" spans="1:21"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323"/>
        <v>146.53957758620692</v>
      </c>
      <c r="P2985" s="6">
        <f t="shared" si="324"/>
        <v>155.23827397260274</v>
      </c>
      <c r="Q2985" t="str">
        <f t="shared" si="325"/>
        <v>theater</v>
      </c>
      <c r="R2985" t="str">
        <f t="shared" si="326"/>
        <v>spaces</v>
      </c>
      <c r="S2985" s="11">
        <f t="shared" si="327"/>
        <v>41894</v>
      </c>
      <c r="T2985" s="11">
        <f t="shared" si="328"/>
        <v>41954.465694444443</v>
      </c>
      <c r="U2985">
        <f t="shared" si="329"/>
        <v>2014</v>
      </c>
    </row>
    <row r="2986" spans="1:21"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323"/>
        <v>100.352</v>
      </c>
      <c r="P2986" s="6">
        <f t="shared" si="324"/>
        <v>115.08256880733946</v>
      </c>
      <c r="Q2986" t="str">
        <f t="shared" si="325"/>
        <v>theater</v>
      </c>
      <c r="R2986" t="str">
        <f t="shared" si="326"/>
        <v>spaces</v>
      </c>
      <c r="S2986" s="11">
        <f t="shared" si="327"/>
        <v>42576</v>
      </c>
      <c r="T2986" s="11">
        <f t="shared" si="328"/>
        <v>42606.070381944439</v>
      </c>
      <c r="U2986">
        <f t="shared" si="329"/>
        <v>2016</v>
      </c>
    </row>
    <row r="2987" spans="1:21"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323"/>
        <v>121.64999999999999</v>
      </c>
      <c r="P2987" s="6">
        <f t="shared" si="324"/>
        <v>109.5945945945946</v>
      </c>
      <c r="Q2987" t="str">
        <f t="shared" si="325"/>
        <v>theater</v>
      </c>
      <c r="R2987" t="str">
        <f t="shared" si="326"/>
        <v>spaces</v>
      </c>
      <c r="S2987" s="11">
        <f t="shared" si="327"/>
        <v>42654</v>
      </c>
      <c r="T2987" s="11">
        <f t="shared" si="328"/>
        <v>42673.958333333336</v>
      </c>
      <c r="U2987">
        <f t="shared" si="329"/>
        <v>2016</v>
      </c>
    </row>
    <row r="2988" spans="1:21"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323"/>
        <v>105.5</v>
      </c>
      <c r="P2988" s="6">
        <f t="shared" si="324"/>
        <v>45.214285714285715</v>
      </c>
      <c r="Q2988" t="str">
        <f t="shared" si="325"/>
        <v>theater</v>
      </c>
      <c r="R2988" t="str">
        <f t="shared" si="326"/>
        <v>spaces</v>
      </c>
      <c r="S2988" s="11">
        <f t="shared" si="327"/>
        <v>42431</v>
      </c>
      <c r="T2988" s="11">
        <f t="shared" si="328"/>
        <v>42491.250069444439</v>
      </c>
      <c r="U2988">
        <f t="shared" si="329"/>
        <v>2016</v>
      </c>
    </row>
    <row r="2989" spans="1:21"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323"/>
        <v>110.4008</v>
      </c>
      <c r="P2989" s="6">
        <f t="shared" si="324"/>
        <v>104.15169811320754</v>
      </c>
      <c r="Q2989" t="str">
        <f t="shared" si="325"/>
        <v>theater</v>
      </c>
      <c r="R2989" t="str">
        <f t="shared" si="326"/>
        <v>spaces</v>
      </c>
      <c r="S2989" s="11">
        <f t="shared" si="327"/>
        <v>42627</v>
      </c>
      <c r="T2989" s="11">
        <f t="shared" si="328"/>
        <v>42655.791666666664</v>
      </c>
      <c r="U2989">
        <f t="shared" si="329"/>
        <v>2016</v>
      </c>
    </row>
    <row r="2990" spans="1:21"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323"/>
        <v>100</v>
      </c>
      <c r="P2990" s="6">
        <f t="shared" si="324"/>
        <v>35.714285714285715</v>
      </c>
      <c r="Q2990" t="str">
        <f t="shared" si="325"/>
        <v>theater</v>
      </c>
      <c r="R2990" t="str">
        <f t="shared" si="326"/>
        <v>spaces</v>
      </c>
      <c r="S2990" s="11">
        <f t="shared" si="327"/>
        <v>42511</v>
      </c>
      <c r="T2990" s="11">
        <f t="shared" si="328"/>
        <v>42541.153715277782</v>
      </c>
      <c r="U2990">
        <f t="shared" si="329"/>
        <v>2016</v>
      </c>
    </row>
    <row r="2991" spans="1:21"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323"/>
        <v>176.535</v>
      </c>
      <c r="P2991" s="6">
        <f t="shared" si="324"/>
        <v>96.997252747252745</v>
      </c>
      <c r="Q2991" t="str">
        <f t="shared" si="325"/>
        <v>theater</v>
      </c>
      <c r="R2991" t="str">
        <f t="shared" si="326"/>
        <v>spaces</v>
      </c>
      <c r="S2991" s="11">
        <f t="shared" si="327"/>
        <v>42336</v>
      </c>
      <c r="T2991" s="11">
        <f t="shared" si="328"/>
        <v>42358.999305555553</v>
      </c>
      <c r="U2991">
        <f t="shared" si="329"/>
        <v>2015</v>
      </c>
    </row>
    <row r="2992" spans="1:21"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323"/>
        <v>100</v>
      </c>
      <c r="P2992" s="6">
        <f t="shared" si="324"/>
        <v>370.37037037037038</v>
      </c>
      <c r="Q2992" t="str">
        <f t="shared" si="325"/>
        <v>theater</v>
      </c>
      <c r="R2992" t="str">
        <f t="shared" si="326"/>
        <v>spaces</v>
      </c>
      <c r="S2992" s="11">
        <f t="shared" si="327"/>
        <v>42341</v>
      </c>
      <c r="T2992" s="11">
        <f t="shared" si="328"/>
        <v>42376.365972222215</v>
      </c>
      <c r="U2992">
        <f t="shared" si="329"/>
        <v>2015</v>
      </c>
    </row>
    <row r="2993" spans="1:21"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323"/>
        <v>103.29411764705883</v>
      </c>
      <c r="P2993" s="6">
        <f t="shared" si="324"/>
        <v>94.408602150537632</v>
      </c>
      <c r="Q2993" t="str">
        <f t="shared" si="325"/>
        <v>theater</v>
      </c>
      <c r="R2993" t="str">
        <f t="shared" si="326"/>
        <v>spaces</v>
      </c>
      <c r="S2993" s="11">
        <f t="shared" si="327"/>
        <v>42740</v>
      </c>
      <c r="T2993" s="11">
        <f t="shared" si="328"/>
        <v>42762.628819444442</v>
      </c>
      <c r="U2993">
        <f t="shared" si="329"/>
        <v>2017</v>
      </c>
    </row>
    <row r="2994" spans="1:21"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323"/>
        <v>104.5</v>
      </c>
      <c r="P2994" s="6">
        <f t="shared" si="324"/>
        <v>48.984375</v>
      </c>
      <c r="Q2994" t="str">
        <f t="shared" si="325"/>
        <v>theater</v>
      </c>
      <c r="R2994" t="str">
        <f t="shared" si="326"/>
        <v>spaces</v>
      </c>
      <c r="S2994" s="11">
        <f t="shared" si="327"/>
        <v>42622</v>
      </c>
      <c r="T2994" s="11">
        <f t="shared" si="328"/>
        <v>42652.559143518512</v>
      </c>
      <c r="U2994">
        <f t="shared" si="329"/>
        <v>2016</v>
      </c>
    </row>
    <row r="2995" spans="1:21"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323"/>
        <v>100.29999999999998</v>
      </c>
      <c r="P2995" s="6">
        <f t="shared" si="324"/>
        <v>45.590909090909093</v>
      </c>
      <c r="Q2995" t="str">
        <f t="shared" si="325"/>
        <v>theater</v>
      </c>
      <c r="R2995" t="str">
        <f t="shared" si="326"/>
        <v>spaces</v>
      </c>
      <c r="S2995" s="11">
        <f t="shared" si="327"/>
        <v>42390</v>
      </c>
      <c r="T2995" s="11">
        <f t="shared" si="328"/>
        <v>42420.63040509259</v>
      </c>
      <c r="U2995">
        <f t="shared" si="329"/>
        <v>2016</v>
      </c>
    </row>
    <row r="2996" spans="1:21"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323"/>
        <v>457.74666666666673</v>
      </c>
      <c r="P2996" s="6">
        <f t="shared" si="324"/>
        <v>23.275254237288134</v>
      </c>
      <c r="Q2996" t="str">
        <f t="shared" si="325"/>
        <v>theater</v>
      </c>
      <c r="R2996" t="str">
        <f t="shared" si="326"/>
        <v>spaces</v>
      </c>
      <c r="S2996" s="11">
        <f t="shared" si="327"/>
        <v>41885</v>
      </c>
      <c r="T2996" s="11">
        <f t="shared" si="328"/>
        <v>41915.270509259259</v>
      </c>
      <c r="U2996">
        <f t="shared" si="329"/>
        <v>2014</v>
      </c>
    </row>
    <row r="2997" spans="1:21"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323"/>
        <v>104.96000000000001</v>
      </c>
      <c r="P2997" s="6">
        <f t="shared" si="324"/>
        <v>63.2289156626506</v>
      </c>
      <c r="Q2997" t="str">
        <f t="shared" si="325"/>
        <v>theater</v>
      </c>
      <c r="R2997" t="str">
        <f t="shared" si="326"/>
        <v>spaces</v>
      </c>
      <c r="S2997" s="11">
        <f t="shared" si="327"/>
        <v>42724</v>
      </c>
      <c r="T2997" s="11">
        <f t="shared" si="328"/>
        <v>42754.456840277773</v>
      </c>
      <c r="U2997">
        <f t="shared" si="329"/>
        <v>2016</v>
      </c>
    </row>
    <row r="2998" spans="1:21"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323"/>
        <v>171.94285714285715</v>
      </c>
      <c r="P2998" s="6">
        <f t="shared" si="324"/>
        <v>153.5204081632653</v>
      </c>
      <c r="Q2998" t="str">
        <f t="shared" si="325"/>
        <v>theater</v>
      </c>
      <c r="R2998" t="str">
        <f t="shared" si="326"/>
        <v>spaces</v>
      </c>
      <c r="S2998" s="11">
        <f t="shared" si="327"/>
        <v>42090</v>
      </c>
      <c r="T2998" s="11">
        <f t="shared" si="328"/>
        <v>42150.70416666667</v>
      </c>
      <c r="U2998">
        <f t="shared" si="329"/>
        <v>2015</v>
      </c>
    </row>
    <row r="2999" spans="1:21"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323"/>
        <v>103.73000000000002</v>
      </c>
      <c r="P2999" s="6">
        <f t="shared" si="324"/>
        <v>90.2</v>
      </c>
      <c r="Q2999" t="str">
        <f t="shared" si="325"/>
        <v>theater</v>
      </c>
      <c r="R2999" t="str">
        <f t="shared" si="326"/>
        <v>spaces</v>
      </c>
      <c r="S2999" s="11">
        <f t="shared" si="327"/>
        <v>42775</v>
      </c>
      <c r="T2999" s="11">
        <f t="shared" si="328"/>
        <v>42792.999305555553</v>
      </c>
      <c r="U2999">
        <f t="shared" si="329"/>
        <v>2017</v>
      </c>
    </row>
    <row r="3000" spans="1:21"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323"/>
        <v>103.029</v>
      </c>
      <c r="P3000" s="6">
        <f t="shared" si="324"/>
        <v>118.97113163972287</v>
      </c>
      <c r="Q3000" t="str">
        <f t="shared" si="325"/>
        <v>theater</v>
      </c>
      <c r="R3000" t="str">
        <f t="shared" si="326"/>
        <v>spaces</v>
      </c>
      <c r="S3000" s="11">
        <f t="shared" si="327"/>
        <v>41777</v>
      </c>
      <c r="T3000" s="11">
        <f t="shared" si="328"/>
        <v>41805.975694444445</v>
      </c>
      <c r="U3000">
        <f t="shared" si="329"/>
        <v>2014</v>
      </c>
    </row>
    <row r="3001" spans="1:21"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323"/>
        <v>118.88888888888889</v>
      </c>
      <c r="P3001" s="6">
        <f t="shared" si="324"/>
        <v>80.25</v>
      </c>
      <c r="Q3001" t="str">
        <f t="shared" si="325"/>
        <v>theater</v>
      </c>
      <c r="R3001" t="str">
        <f t="shared" si="326"/>
        <v>spaces</v>
      </c>
      <c r="S3001" s="11">
        <f t="shared" si="327"/>
        <v>42780</v>
      </c>
      <c r="T3001" s="11">
        <f t="shared" si="328"/>
        <v>42794.874999999993</v>
      </c>
      <c r="U3001">
        <f t="shared" si="329"/>
        <v>2017</v>
      </c>
    </row>
    <row r="3002" spans="1:21"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323"/>
        <v>100</v>
      </c>
      <c r="P3002" s="6">
        <f t="shared" si="324"/>
        <v>62.5</v>
      </c>
      <c r="Q3002" t="str">
        <f t="shared" si="325"/>
        <v>theater</v>
      </c>
      <c r="R3002" t="str">
        <f t="shared" si="326"/>
        <v>spaces</v>
      </c>
      <c r="S3002" s="11">
        <f t="shared" si="327"/>
        <v>42752</v>
      </c>
      <c r="T3002" s="11">
        <f t="shared" si="328"/>
        <v>42766.541666666664</v>
      </c>
      <c r="U3002">
        <f t="shared" si="329"/>
        <v>2017</v>
      </c>
    </row>
    <row r="3003" spans="1:21"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323"/>
        <v>318.69988910451895</v>
      </c>
      <c r="P3003" s="6">
        <f t="shared" si="324"/>
        <v>131.37719999999999</v>
      </c>
      <c r="Q3003" t="str">
        <f t="shared" si="325"/>
        <v>theater</v>
      </c>
      <c r="R3003" t="str">
        <f t="shared" si="326"/>
        <v>spaces</v>
      </c>
      <c r="S3003" s="11">
        <f t="shared" si="327"/>
        <v>42534</v>
      </c>
      <c r="T3003" s="11">
        <f t="shared" si="328"/>
        <v>42564.687291666669</v>
      </c>
      <c r="U3003">
        <f t="shared" si="329"/>
        <v>2016</v>
      </c>
    </row>
    <row r="3004" spans="1:21"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323"/>
        <v>108.50614285714286</v>
      </c>
      <c r="P3004" s="6">
        <f t="shared" si="324"/>
        <v>73.032980769230775</v>
      </c>
      <c r="Q3004" t="str">
        <f t="shared" si="325"/>
        <v>theater</v>
      </c>
      <c r="R3004" t="str">
        <f t="shared" si="326"/>
        <v>spaces</v>
      </c>
      <c r="S3004" s="11">
        <f t="shared" si="327"/>
        <v>41239</v>
      </c>
      <c r="T3004" s="11">
        <f t="shared" si="328"/>
        <v>41269.627916666665</v>
      </c>
      <c r="U3004">
        <f t="shared" si="329"/>
        <v>2012</v>
      </c>
    </row>
    <row r="3005" spans="1:21"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323"/>
        <v>101.16666666666667</v>
      </c>
      <c r="P3005" s="6">
        <f t="shared" si="324"/>
        <v>178.52941176470588</v>
      </c>
      <c r="Q3005" t="str">
        <f t="shared" si="325"/>
        <v>theater</v>
      </c>
      <c r="R3005" t="str">
        <f t="shared" si="326"/>
        <v>spaces</v>
      </c>
      <c r="S3005" s="11">
        <f t="shared" si="327"/>
        <v>42398</v>
      </c>
      <c r="T3005" s="11">
        <f t="shared" si="328"/>
        <v>42430.040972222218</v>
      </c>
      <c r="U3005">
        <f t="shared" si="329"/>
        <v>2016</v>
      </c>
    </row>
    <row r="3006" spans="1:21"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323"/>
        <v>112.815</v>
      </c>
      <c r="P3006" s="6">
        <f t="shared" si="324"/>
        <v>162.90974729241879</v>
      </c>
      <c r="Q3006" t="str">
        <f t="shared" si="325"/>
        <v>theater</v>
      </c>
      <c r="R3006" t="str">
        <f t="shared" si="326"/>
        <v>spaces</v>
      </c>
      <c r="S3006" s="11">
        <f t="shared" si="327"/>
        <v>41928</v>
      </c>
      <c r="T3006" s="11">
        <f t="shared" si="328"/>
        <v>41958.714398148142</v>
      </c>
      <c r="U3006">
        <f t="shared" si="329"/>
        <v>2014</v>
      </c>
    </row>
    <row r="3007" spans="1:21"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323"/>
        <v>120.49622641509434</v>
      </c>
      <c r="P3007" s="6">
        <f t="shared" si="324"/>
        <v>108.24237288135593</v>
      </c>
      <c r="Q3007" t="str">
        <f t="shared" si="325"/>
        <v>theater</v>
      </c>
      <c r="R3007" t="str">
        <f t="shared" si="326"/>
        <v>spaces</v>
      </c>
      <c r="S3007" s="11">
        <f t="shared" si="327"/>
        <v>41888</v>
      </c>
      <c r="T3007" s="11">
        <f t="shared" si="328"/>
        <v>41918.466493055552</v>
      </c>
      <c r="U3007">
        <f t="shared" si="329"/>
        <v>2014</v>
      </c>
    </row>
    <row r="3008" spans="1:21"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323"/>
        <v>107.74999999999999</v>
      </c>
      <c r="P3008" s="6">
        <f t="shared" si="324"/>
        <v>88.865979381443296</v>
      </c>
      <c r="Q3008" t="str">
        <f t="shared" si="325"/>
        <v>theater</v>
      </c>
      <c r="R3008" t="str">
        <f t="shared" si="326"/>
        <v>spaces</v>
      </c>
      <c r="S3008" s="11">
        <f t="shared" si="327"/>
        <v>41957</v>
      </c>
      <c r="T3008" s="11">
        <f t="shared" si="328"/>
        <v>41987.548506944448</v>
      </c>
      <c r="U3008">
        <f t="shared" si="329"/>
        <v>2014</v>
      </c>
    </row>
    <row r="3009" spans="1:21"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323"/>
        <v>180</v>
      </c>
      <c r="P3009" s="6">
        <f t="shared" si="324"/>
        <v>54</v>
      </c>
      <c r="Q3009" t="str">
        <f t="shared" si="325"/>
        <v>theater</v>
      </c>
      <c r="R3009" t="str">
        <f t="shared" si="326"/>
        <v>spaces</v>
      </c>
      <c r="S3009" s="11">
        <f t="shared" si="327"/>
        <v>42098</v>
      </c>
      <c r="T3009" s="11">
        <f t="shared" si="328"/>
        <v>42119.007905092592</v>
      </c>
      <c r="U3009">
        <f t="shared" si="329"/>
        <v>2015</v>
      </c>
    </row>
    <row r="3010" spans="1:21"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323"/>
        <v>101.16666666666667</v>
      </c>
      <c r="P3010" s="6">
        <f t="shared" si="324"/>
        <v>116.73076923076923</v>
      </c>
      <c r="Q3010" t="str">
        <f t="shared" si="325"/>
        <v>theater</v>
      </c>
      <c r="R3010" t="str">
        <f t="shared" si="326"/>
        <v>spaces</v>
      </c>
      <c r="S3010" s="11">
        <f t="shared" si="327"/>
        <v>42360</v>
      </c>
      <c r="T3010" s="11">
        <f t="shared" si="328"/>
        <v>42390.003692129627</v>
      </c>
      <c r="U3010">
        <f t="shared" si="329"/>
        <v>2015</v>
      </c>
    </row>
    <row r="3011" spans="1:21"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330">E3011/D3011*100</f>
        <v>119.756</v>
      </c>
      <c r="P3011" s="6">
        <f t="shared" ref="P3011:P3074" si="331">IF(E3011=0,0,E3011/L3011)</f>
        <v>233.8984375</v>
      </c>
      <c r="Q3011" t="str">
        <f t="shared" ref="Q3011:Q3074" si="332">LEFT(N3011,LEN(N3011)-(LEN(N3011)-SEARCH("/",N3011))-1)</f>
        <v>theater</v>
      </c>
      <c r="R3011" t="str">
        <f t="shared" ref="R3011:R3074" si="333">RIGHT(N3011,(LEN(N3011)-SEARCH("/",N3011)))</f>
        <v>spaces</v>
      </c>
      <c r="S3011" s="11">
        <f t="shared" ref="S3011:S3074" si="334">VALUE(TEXT(CONCATENATE(YEAR(((J3011/60)/60/24)+DATE(1970,1,1)+(-5/24)),"/",MONTH(((J3011/60)/60/24)+DATE(1970,1,1)+(-5/24)),"/",DAY(((J3011/60)/60/24)+DATE(1970,1,1)+(-5/24))),"YYYY/MM/DD"))</f>
        <v>41939</v>
      </c>
      <c r="T3011" s="11">
        <f t="shared" ref="T3011:T3074" si="335">((I3011/60)/60/24)+DATE(1970,1,1)+(-5/24)</f>
        <v>41969.403240740743</v>
      </c>
      <c r="U3011">
        <f t="shared" ref="U3011:U3074" si="336">YEAR(((J3011/60)/60/24)+DATE(1970,1,1)+(-5/24))</f>
        <v>2014</v>
      </c>
    </row>
    <row r="3012" spans="1:21"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330"/>
        <v>158</v>
      </c>
      <c r="P3012" s="6">
        <f t="shared" si="331"/>
        <v>158</v>
      </c>
      <c r="Q3012" t="str">
        <f t="shared" si="332"/>
        <v>theater</v>
      </c>
      <c r="R3012" t="str">
        <f t="shared" si="333"/>
        <v>spaces</v>
      </c>
      <c r="S3012" s="11">
        <f t="shared" si="334"/>
        <v>41996</v>
      </c>
      <c r="T3012" s="11">
        <f t="shared" si="335"/>
        <v>42056.624062499999</v>
      </c>
      <c r="U3012">
        <f t="shared" si="336"/>
        <v>2014</v>
      </c>
    </row>
    <row r="3013" spans="1:21"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330"/>
        <v>123.66666666666666</v>
      </c>
      <c r="P3013" s="6">
        <f t="shared" si="331"/>
        <v>14.84</v>
      </c>
      <c r="Q3013" t="str">
        <f t="shared" si="332"/>
        <v>theater</v>
      </c>
      <c r="R3013" t="str">
        <f t="shared" si="333"/>
        <v>spaces</v>
      </c>
      <c r="S3013" s="11">
        <f t="shared" si="334"/>
        <v>42334</v>
      </c>
      <c r="T3013" s="11">
        <f t="shared" si="335"/>
        <v>42361.749305555553</v>
      </c>
      <c r="U3013">
        <f t="shared" si="336"/>
        <v>2015</v>
      </c>
    </row>
    <row r="3014" spans="1:21"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330"/>
        <v>117.12499999999999</v>
      </c>
      <c r="P3014" s="6">
        <f t="shared" si="331"/>
        <v>85.181818181818187</v>
      </c>
      <c r="Q3014" t="str">
        <f t="shared" si="332"/>
        <v>theater</v>
      </c>
      <c r="R3014" t="str">
        <f t="shared" si="333"/>
        <v>spaces</v>
      </c>
      <c r="S3014" s="11">
        <f t="shared" si="334"/>
        <v>42024</v>
      </c>
      <c r="T3014" s="11">
        <f t="shared" si="335"/>
        <v>42045.494560185187</v>
      </c>
      <c r="U3014">
        <f t="shared" si="336"/>
        <v>2015</v>
      </c>
    </row>
    <row r="3015" spans="1:21"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330"/>
        <v>156.96</v>
      </c>
      <c r="P3015" s="6">
        <f t="shared" si="331"/>
        <v>146.69158878504672</v>
      </c>
      <c r="Q3015" t="str">
        <f t="shared" si="332"/>
        <v>theater</v>
      </c>
      <c r="R3015" t="str">
        <f t="shared" si="333"/>
        <v>spaces</v>
      </c>
      <c r="S3015" s="11">
        <f t="shared" si="334"/>
        <v>42146</v>
      </c>
      <c r="T3015" s="11">
        <f t="shared" si="335"/>
        <v>42176.627881944441</v>
      </c>
      <c r="U3015">
        <f t="shared" si="336"/>
        <v>2015</v>
      </c>
    </row>
    <row r="3016" spans="1:21"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330"/>
        <v>113.104</v>
      </c>
      <c r="P3016" s="6">
        <f t="shared" si="331"/>
        <v>50.764811490125673</v>
      </c>
      <c r="Q3016" t="str">
        <f t="shared" si="332"/>
        <v>theater</v>
      </c>
      <c r="R3016" t="str">
        <f t="shared" si="333"/>
        <v>spaces</v>
      </c>
      <c r="S3016" s="11">
        <f t="shared" si="334"/>
        <v>41919</v>
      </c>
      <c r="T3016" s="11">
        <f t="shared" si="335"/>
        <v>41948</v>
      </c>
      <c r="U3016">
        <f t="shared" si="336"/>
        <v>2014</v>
      </c>
    </row>
    <row r="3017" spans="1:21"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330"/>
        <v>103.17647058823529</v>
      </c>
      <c r="P3017" s="6">
        <f t="shared" si="331"/>
        <v>87.7</v>
      </c>
      <c r="Q3017" t="str">
        <f t="shared" si="332"/>
        <v>theater</v>
      </c>
      <c r="R3017" t="str">
        <f t="shared" si="333"/>
        <v>spaces</v>
      </c>
      <c r="S3017" s="11">
        <f t="shared" si="334"/>
        <v>41785</v>
      </c>
      <c r="T3017" s="11">
        <f t="shared" si="335"/>
        <v>41800.958333333328</v>
      </c>
      <c r="U3017">
        <f t="shared" si="336"/>
        <v>2014</v>
      </c>
    </row>
    <row r="3018" spans="1:21"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330"/>
        <v>102.61176470588236</v>
      </c>
      <c r="P3018" s="6">
        <f t="shared" si="331"/>
        <v>242.27777777777777</v>
      </c>
      <c r="Q3018" t="str">
        <f t="shared" si="332"/>
        <v>theater</v>
      </c>
      <c r="R3018" t="str">
        <f t="shared" si="333"/>
        <v>spaces</v>
      </c>
      <c r="S3018" s="11">
        <f t="shared" si="334"/>
        <v>41778</v>
      </c>
      <c r="T3018" s="11">
        <f t="shared" si="335"/>
        <v>41838.339722222219</v>
      </c>
      <c r="U3018">
        <f t="shared" si="336"/>
        <v>2014</v>
      </c>
    </row>
    <row r="3019" spans="1:21"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330"/>
        <v>105.84090909090908</v>
      </c>
      <c r="P3019" s="6">
        <f t="shared" si="331"/>
        <v>146.44654088050314</v>
      </c>
      <c r="Q3019" t="str">
        <f t="shared" si="332"/>
        <v>theater</v>
      </c>
      <c r="R3019" t="str">
        <f t="shared" si="333"/>
        <v>spaces</v>
      </c>
      <c r="S3019" s="11">
        <f t="shared" si="334"/>
        <v>41841</v>
      </c>
      <c r="T3019" s="11">
        <f t="shared" si="335"/>
        <v>41871.641701388886</v>
      </c>
      <c r="U3019">
        <f t="shared" si="336"/>
        <v>2014</v>
      </c>
    </row>
    <row r="3020" spans="1:21"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330"/>
        <v>100.71428571428571</v>
      </c>
      <c r="P3020" s="6">
        <f t="shared" si="331"/>
        <v>103.17073170731707</v>
      </c>
      <c r="Q3020" t="str">
        <f t="shared" si="332"/>
        <v>theater</v>
      </c>
      <c r="R3020" t="str">
        <f t="shared" si="333"/>
        <v>spaces</v>
      </c>
      <c r="S3020" s="11">
        <f t="shared" si="334"/>
        <v>42163</v>
      </c>
      <c r="T3020" s="11">
        <f t="shared" si="335"/>
        <v>42205.708333333336</v>
      </c>
      <c r="U3020">
        <f t="shared" si="336"/>
        <v>2015</v>
      </c>
    </row>
    <row r="3021" spans="1:21"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330"/>
        <v>121.23333333333332</v>
      </c>
      <c r="P3021" s="6">
        <f t="shared" si="331"/>
        <v>80.464601769911511</v>
      </c>
      <c r="Q3021" t="str">
        <f t="shared" si="332"/>
        <v>theater</v>
      </c>
      <c r="R3021" t="str">
        <f t="shared" si="333"/>
        <v>spaces</v>
      </c>
      <c r="S3021" s="11">
        <f t="shared" si="334"/>
        <v>41758</v>
      </c>
      <c r="T3021" s="11">
        <f t="shared" si="335"/>
        <v>41785.916666666664</v>
      </c>
      <c r="U3021">
        <f t="shared" si="336"/>
        <v>2014</v>
      </c>
    </row>
    <row r="3022" spans="1:21"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330"/>
        <v>100.57142857142858</v>
      </c>
      <c r="P3022" s="6">
        <f t="shared" si="331"/>
        <v>234.66666666666666</v>
      </c>
      <c r="Q3022" t="str">
        <f t="shared" si="332"/>
        <v>theater</v>
      </c>
      <c r="R3022" t="str">
        <f t="shared" si="333"/>
        <v>spaces</v>
      </c>
      <c r="S3022" s="11">
        <f t="shared" si="334"/>
        <v>42170</v>
      </c>
      <c r="T3022" s="11">
        <f t="shared" si="335"/>
        <v>42230.638113425921</v>
      </c>
      <c r="U3022">
        <f t="shared" si="336"/>
        <v>2015</v>
      </c>
    </row>
    <row r="3023" spans="1:21"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330"/>
        <v>116.02222222222223</v>
      </c>
      <c r="P3023" s="6">
        <f t="shared" si="331"/>
        <v>50.689320388349515</v>
      </c>
      <c r="Q3023" t="str">
        <f t="shared" si="332"/>
        <v>theater</v>
      </c>
      <c r="R3023" t="str">
        <f t="shared" si="333"/>
        <v>spaces</v>
      </c>
      <c r="S3023" s="11">
        <f t="shared" si="334"/>
        <v>42660</v>
      </c>
      <c r="T3023" s="11">
        <f t="shared" si="335"/>
        <v>42696.040972222218</v>
      </c>
      <c r="U3023">
        <f t="shared" si="336"/>
        <v>2016</v>
      </c>
    </row>
    <row r="3024" spans="1:21"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330"/>
        <v>100.88</v>
      </c>
      <c r="P3024" s="6">
        <f t="shared" si="331"/>
        <v>162.70967741935485</v>
      </c>
      <c r="Q3024" t="str">
        <f t="shared" si="332"/>
        <v>theater</v>
      </c>
      <c r="R3024" t="str">
        <f t="shared" si="333"/>
        <v>spaces</v>
      </c>
      <c r="S3024" s="11">
        <f t="shared" si="334"/>
        <v>42564</v>
      </c>
      <c r="T3024" s="11">
        <f t="shared" si="335"/>
        <v>42609.745474537034</v>
      </c>
      <c r="U3024">
        <f t="shared" si="336"/>
        <v>2016</v>
      </c>
    </row>
    <row r="3025" spans="1:21"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330"/>
        <v>103</v>
      </c>
      <c r="P3025" s="6">
        <f t="shared" si="331"/>
        <v>120.16666666666667</v>
      </c>
      <c r="Q3025" t="str">
        <f t="shared" si="332"/>
        <v>theater</v>
      </c>
      <c r="R3025" t="str">
        <f t="shared" si="333"/>
        <v>spaces</v>
      </c>
      <c r="S3025" s="11">
        <f t="shared" si="334"/>
        <v>42121</v>
      </c>
      <c r="T3025" s="11">
        <f t="shared" si="335"/>
        <v>42166.46743055556</v>
      </c>
      <c r="U3025">
        <f t="shared" si="336"/>
        <v>2015</v>
      </c>
    </row>
    <row r="3026" spans="1:21"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330"/>
        <v>246.42</v>
      </c>
      <c r="P3026" s="6">
        <f t="shared" si="331"/>
        <v>67.697802197802204</v>
      </c>
      <c r="Q3026" t="str">
        <f t="shared" si="332"/>
        <v>theater</v>
      </c>
      <c r="R3026" t="str">
        <f t="shared" si="333"/>
        <v>spaces</v>
      </c>
      <c r="S3026" s="11">
        <f t="shared" si="334"/>
        <v>41158</v>
      </c>
      <c r="T3026" s="11">
        <f t="shared" si="335"/>
        <v>41188.785590277774</v>
      </c>
      <c r="U3026">
        <f t="shared" si="336"/>
        <v>2012</v>
      </c>
    </row>
    <row r="3027" spans="1:21"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330"/>
        <v>302.2</v>
      </c>
      <c r="P3027" s="6">
        <f t="shared" si="331"/>
        <v>52.103448275862071</v>
      </c>
      <c r="Q3027" t="str">
        <f t="shared" si="332"/>
        <v>theater</v>
      </c>
      <c r="R3027" t="str">
        <f t="shared" si="333"/>
        <v>spaces</v>
      </c>
      <c r="S3027" s="11">
        <f t="shared" si="334"/>
        <v>41761</v>
      </c>
      <c r="T3027" s="11">
        <f t="shared" si="335"/>
        <v>41789.458333333328</v>
      </c>
      <c r="U3027">
        <f t="shared" si="336"/>
        <v>2014</v>
      </c>
    </row>
    <row r="3028" spans="1:21"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330"/>
        <v>143.33333333333334</v>
      </c>
      <c r="P3028" s="6">
        <f t="shared" si="331"/>
        <v>51.6</v>
      </c>
      <c r="Q3028" t="str">
        <f t="shared" si="332"/>
        <v>theater</v>
      </c>
      <c r="R3028" t="str">
        <f t="shared" si="333"/>
        <v>spaces</v>
      </c>
      <c r="S3028" s="11">
        <f t="shared" si="334"/>
        <v>42783</v>
      </c>
      <c r="T3028" s="11">
        <f t="shared" si="335"/>
        <v>42797.251064814809</v>
      </c>
      <c r="U3028">
        <f t="shared" si="336"/>
        <v>2017</v>
      </c>
    </row>
    <row r="3029" spans="1:21"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330"/>
        <v>131.44</v>
      </c>
      <c r="P3029" s="6">
        <f t="shared" si="331"/>
        <v>164.3</v>
      </c>
      <c r="Q3029" t="str">
        <f t="shared" si="332"/>
        <v>theater</v>
      </c>
      <c r="R3029" t="str">
        <f t="shared" si="333"/>
        <v>spaces</v>
      </c>
      <c r="S3029" s="11">
        <f t="shared" si="334"/>
        <v>42053</v>
      </c>
      <c r="T3029" s="11">
        <f t="shared" si="335"/>
        <v>42083.454293981478</v>
      </c>
      <c r="U3029">
        <f t="shared" si="336"/>
        <v>2015</v>
      </c>
    </row>
    <row r="3030" spans="1:21"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330"/>
        <v>168.01999999999998</v>
      </c>
      <c r="P3030" s="6">
        <f t="shared" si="331"/>
        <v>84.858585858585855</v>
      </c>
      <c r="Q3030" t="str">
        <f t="shared" si="332"/>
        <v>theater</v>
      </c>
      <c r="R3030" t="str">
        <f t="shared" si="333"/>
        <v>spaces</v>
      </c>
      <c r="S3030" s="11">
        <f t="shared" si="334"/>
        <v>42567</v>
      </c>
      <c r="T3030" s="11">
        <f t="shared" si="335"/>
        <v>42597.055844907409</v>
      </c>
      <c r="U3030">
        <f t="shared" si="336"/>
        <v>2016</v>
      </c>
    </row>
    <row r="3031" spans="1:21"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330"/>
        <v>109.67666666666666</v>
      </c>
      <c r="P3031" s="6">
        <f t="shared" si="331"/>
        <v>94.548850574712645</v>
      </c>
      <c r="Q3031" t="str">
        <f t="shared" si="332"/>
        <v>theater</v>
      </c>
      <c r="R3031" t="str">
        <f t="shared" si="333"/>
        <v>spaces</v>
      </c>
      <c r="S3031" s="11">
        <f t="shared" si="334"/>
        <v>41932</v>
      </c>
      <c r="T3031" s="11">
        <f t="shared" si="335"/>
        <v>41960.982638888883</v>
      </c>
      <c r="U3031">
        <f t="shared" si="336"/>
        <v>2014</v>
      </c>
    </row>
    <row r="3032" spans="1:21"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330"/>
        <v>106.6857142857143</v>
      </c>
      <c r="P3032" s="6">
        <f t="shared" si="331"/>
        <v>45.536585365853661</v>
      </c>
      <c r="Q3032" t="str">
        <f t="shared" si="332"/>
        <v>theater</v>
      </c>
      <c r="R3032" t="str">
        <f t="shared" si="333"/>
        <v>spaces</v>
      </c>
      <c r="S3032" s="11">
        <f t="shared" si="334"/>
        <v>42233</v>
      </c>
      <c r="T3032" s="11">
        <f t="shared" si="335"/>
        <v>42263.5390162037</v>
      </c>
      <c r="U3032">
        <f t="shared" si="336"/>
        <v>2015</v>
      </c>
    </row>
    <row r="3033" spans="1:21"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330"/>
        <v>100</v>
      </c>
      <c r="P3033" s="6">
        <f t="shared" si="331"/>
        <v>51.724137931034484</v>
      </c>
      <c r="Q3033" t="str">
        <f t="shared" si="332"/>
        <v>theater</v>
      </c>
      <c r="R3033" t="str">
        <f t="shared" si="333"/>
        <v>spaces</v>
      </c>
      <c r="S3033" s="11">
        <f t="shared" si="334"/>
        <v>42597</v>
      </c>
      <c r="T3033" s="11">
        <f t="shared" si="335"/>
        <v>42657.674155092587</v>
      </c>
      <c r="U3033">
        <f t="shared" si="336"/>
        <v>2016</v>
      </c>
    </row>
    <row r="3034" spans="1:21"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330"/>
        <v>127.2</v>
      </c>
      <c r="P3034" s="6">
        <f t="shared" si="331"/>
        <v>50.88</v>
      </c>
      <c r="Q3034" t="str">
        <f t="shared" si="332"/>
        <v>theater</v>
      </c>
      <c r="R3034" t="str">
        <f t="shared" si="333"/>
        <v>spaces</v>
      </c>
      <c r="S3034" s="11">
        <f t="shared" si="334"/>
        <v>42227</v>
      </c>
      <c r="T3034" s="11">
        <f t="shared" si="335"/>
        <v>42257.836331018516</v>
      </c>
      <c r="U3034">
        <f t="shared" si="336"/>
        <v>2015</v>
      </c>
    </row>
    <row r="3035" spans="1:21"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330"/>
        <v>146.53333333333333</v>
      </c>
      <c r="P3035" s="6">
        <f t="shared" si="331"/>
        <v>191.13043478260869</v>
      </c>
      <c r="Q3035" t="str">
        <f t="shared" si="332"/>
        <v>theater</v>
      </c>
      <c r="R3035" t="str">
        <f t="shared" si="333"/>
        <v>spaces</v>
      </c>
      <c r="S3035" s="11">
        <f t="shared" si="334"/>
        <v>42569</v>
      </c>
      <c r="T3035" s="11">
        <f t="shared" si="335"/>
        <v>42599.901909722219</v>
      </c>
      <c r="U3035">
        <f t="shared" si="336"/>
        <v>2016</v>
      </c>
    </row>
    <row r="3036" spans="1:21"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330"/>
        <v>112.53599999999999</v>
      </c>
      <c r="P3036" s="6">
        <f t="shared" si="331"/>
        <v>89.314285714285717</v>
      </c>
      <c r="Q3036" t="str">
        <f t="shared" si="332"/>
        <v>theater</v>
      </c>
      <c r="R3036" t="str">
        <f t="shared" si="333"/>
        <v>spaces</v>
      </c>
      <c r="S3036" s="11">
        <f t="shared" si="334"/>
        <v>42644</v>
      </c>
      <c r="T3036" s="11">
        <f t="shared" si="335"/>
        <v>42674.957638888889</v>
      </c>
      <c r="U3036">
        <f t="shared" si="336"/>
        <v>2016</v>
      </c>
    </row>
    <row r="3037" spans="1:21"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330"/>
        <v>108.78684000000001</v>
      </c>
      <c r="P3037" s="6">
        <f t="shared" si="331"/>
        <v>88.588631921824103</v>
      </c>
      <c r="Q3037" t="str">
        <f t="shared" si="332"/>
        <v>theater</v>
      </c>
      <c r="R3037" t="str">
        <f t="shared" si="333"/>
        <v>spaces</v>
      </c>
      <c r="S3037" s="11">
        <f t="shared" si="334"/>
        <v>41368</v>
      </c>
      <c r="T3037" s="11">
        <f t="shared" si="335"/>
        <v>41398.351956018516</v>
      </c>
      <c r="U3037">
        <f t="shared" si="336"/>
        <v>2013</v>
      </c>
    </row>
    <row r="3038" spans="1:21"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330"/>
        <v>126.732</v>
      </c>
      <c r="P3038" s="6">
        <f t="shared" si="331"/>
        <v>96.300911854103347</v>
      </c>
      <c r="Q3038" t="str">
        <f t="shared" si="332"/>
        <v>theater</v>
      </c>
      <c r="R3038" t="str">
        <f t="shared" si="333"/>
        <v>spaces</v>
      </c>
      <c r="S3038" s="11">
        <f t="shared" si="334"/>
        <v>41466</v>
      </c>
      <c r="T3038" s="11">
        <f t="shared" si="335"/>
        <v>41502.290972222218</v>
      </c>
      <c r="U3038">
        <f t="shared" si="336"/>
        <v>2013</v>
      </c>
    </row>
    <row r="3039" spans="1:21"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330"/>
        <v>213.20000000000002</v>
      </c>
      <c r="P3039" s="6">
        <f t="shared" si="331"/>
        <v>33.3125</v>
      </c>
      <c r="Q3039" t="str">
        <f t="shared" si="332"/>
        <v>theater</v>
      </c>
      <c r="R3039" t="str">
        <f t="shared" si="333"/>
        <v>spaces</v>
      </c>
      <c r="S3039" s="11">
        <f t="shared" si="334"/>
        <v>40378</v>
      </c>
      <c r="T3039" s="11">
        <f t="shared" si="335"/>
        <v>40452.999305555553</v>
      </c>
      <c r="U3039">
        <f t="shared" si="336"/>
        <v>2010</v>
      </c>
    </row>
    <row r="3040" spans="1:21"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330"/>
        <v>100.49999999999999</v>
      </c>
      <c r="P3040" s="6">
        <f t="shared" si="331"/>
        <v>37.222222222222221</v>
      </c>
      <c r="Q3040" t="str">
        <f t="shared" si="332"/>
        <v>theater</v>
      </c>
      <c r="R3040" t="str">
        <f t="shared" si="333"/>
        <v>spaces</v>
      </c>
      <c r="S3040" s="11">
        <f t="shared" si="334"/>
        <v>42373</v>
      </c>
      <c r="T3040" s="11">
        <f t="shared" si="335"/>
        <v>42433.043946759259</v>
      </c>
      <c r="U3040">
        <f t="shared" si="336"/>
        <v>2016</v>
      </c>
    </row>
    <row r="3041" spans="1:21"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330"/>
        <v>108.71389999999998</v>
      </c>
      <c r="P3041" s="6">
        <f t="shared" si="331"/>
        <v>92.130423728813554</v>
      </c>
      <c r="Q3041" t="str">
        <f t="shared" si="332"/>
        <v>theater</v>
      </c>
      <c r="R3041" t="str">
        <f t="shared" si="333"/>
        <v>spaces</v>
      </c>
      <c r="S3041" s="11">
        <f t="shared" si="334"/>
        <v>41610</v>
      </c>
      <c r="T3041" s="11">
        <f t="shared" si="335"/>
        <v>41637.124305555553</v>
      </c>
      <c r="U3041">
        <f t="shared" si="336"/>
        <v>2013</v>
      </c>
    </row>
    <row r="3042" spans="1:21"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330"/>
        <v>107.5</v>
      </c>
      <c r="P3042" s="6">
        <f t="shared" si="331"/>
        <v>76.785714285714292</v>
      </c>
      <c r="Q3042" t="str">
        <f t="shared" si="332"/>
        <v>theater</v>
      </c>
      <c r="R3042" t="str">
        <f t="shared" si="333"/>
        <v>spaces</v>
      </c>
      <c r="S3042" s="11">
        <f t="shared" si="334"/>
        <v>42177</v>
      </c>
      <c r="T3042" s="11">
        <f t="shared" si="335"/>
        <v>42181.749999999993</v>
      </c>
      <c r="U3042">
        <f t="shared" si="336"/>
        <v>2015</v>
      </c>
    </row>
    <row r="3043" spans="1:21"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330"/>
        <v>110.48192771084338</v>
      </c>
      <c r="P3043" s="6">
        <f t="shared" si="331"/>
        <v>96.526315789473685</v>
      </c>
      <c r="Q3043" t="str">
        <f t="shared" si="332"/>
        <v>theater</v>
      </c>
      <c r="R3043" t="str">
        <f t="shared" si="333"/>
        <v>spaces</v>
      </c>
      <c r="S3043" s="11">
        <f t="shared" si="334"/>
        <v>42359</v>
      </c>
      <c r="T3043" s="11">
        <f t="shared" si="335"/>
        <v>42389.660277777781</v>
      </c>
      <c r="U3043">
        <f t="shared" si="336"/>
        <v>2015</v>
      </c>
    </row>
    <row r="3044" spans="1:21"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330"/>
        <v>128</v>
      </c>
      <c r="P3044" s="6">
        <f t="shared" si="331"/>
        <v>51.891891891891895</v>
      </c>
      <c r="Q3044" t="str">
        <f t="shared" si="332"/>
        <v>theater</v>
      </c>
      <c r="R3044" t="str">
        <f t="shared" si="333"/>
        <v>spaces</v>
      </c>
      <c r="S3044" s="11">
        <f t="shared" si="334"/>
        <v>42253</v>
      </c>
      <c r="T3044" s="11">
        <f t="shared" si="335"/>
        <v>42283.479710648149</v>
      </c>
      <c r="U3044">
        <f t="shared" si="336"/>
        <v>2015</v>
      </c>
    </row>
    <row r="3045" spans="1:21"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330"/>
        <v>110.00666666666667</v>
      </c>
      <c r="P3045" s="6">
        <f t="shared" si="331"/>
        <v>128.9140625</v>
      </c>
      <c r="Q3045" t="str">
        <f t="shared" si="332"/>
        <v>theater</v>
      </c>
      <c r="R3045" t="str">
        <f t="shared" si="333"/>
        <v>spaces</v>
      </c>
      <c r="S3045" s="11">
        <f t="shared" si="334"/>
        <v>42082</v>
      </c>
      <c r="T3045" s="11">
        <f t="shared" si="335"/>
        <v>42109.909722222219</v>
      </c>
      <c r="U3045">
        <f t="shared" si="336"/>
        <v>2015</v>
      </c>
    </row>
    <row r="3046" spans="1:21"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330"/>
        <v>109.34166666666667</v>
      </c>
      <c r="P3046" s="6">
        <f t="shared" si="331"/>
        <v>84.108974358974365</v>
      </c>
      <c r="Q3046" t="str">
        <f t="shared" si="332"/>
        <v>theater</v>
      </c>
      <c r="R3046" t="str">
        <f t="shared" si="333"/>
        <v>spaces</v>
      </c>
      <c r="S3046" s="11">
        <f t="shared" si="334"/>
        <v>42387</v>
      </c>
      <c r="T3046" s="11">
        <f t="shared" si="335"/>
        <v>42402.518495370365</v>
      </c>
      <c r="U3046">
        <f t="shared" si="336"/>
        <v>2016</v>
      </c>
    </row>
    <row r="3047" spans="1:21"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330"/>
        <v>132.70650000000001</v>
      </c>
      <c r="P3047" s="6">
        <f t="shared" si="331"/>
        <v>82.941562500000003</v>
      </c>
      <c r="Q3047" t="str">
        <f t="shared" si="332"/>
        <v>theater</v>
      </c>
      <c r="R3047" t="str">
        <f t="shared" si="333"/>
        <v>spaces</v>
      </c>
      <c r="S3047" s="11">
        <f t="shared" si="334"/>
        <v>41842</v>
      </c>
      <c r="T3047" s="11">
        <f t="shared" si="335"/>
        <v>41872.947395833333</v>
      </c>
      <c r="U3047">
        <f t="shared" si="336"/>
        <v>2014</v>
      </c>
    </row>
    <row r="3048" spans="1:21"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330"/>
        <v>190.84810126582278</v>
      </c>
      <c r="P3048" s="6">
        <f t="shared" si="331"/>
        <v>259.94827586206895</v>
      </c>
      <c r="Q3048" t="str">
        <f t="shared" si="332"/>
        <v>theater</v>
      </c>
      <c r="R3048" t="str">
        <f t="shared" si="333"/>
        <v>spaces</v>
      </c>
      <c r="S3048" s="11">
        <f t="shared" si="334"/>
        <v>41862</v>
      </c>
      <c r="T3048" s="11">
        <f t="shared" si="335"/>
        <v>41891.994444444441</v>
      </c>
      <c r="U3048">
        <f t="shared" si="336"/>
        <v>2014</v>
      </c>
    </row>
    <row r="3049" spans="1:21"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330"/>
        <v>149</v>
      </c>
      <c r="P3049" s="6">
        <f t="shared" si="331"/>
        <v>37.25</v>
      </c>
      <c r="Q3049" t="str">
        <f t="shared" si="332"/>
        <v>theater</v>
      </c>
      <c r="R3049" t="str">
        <f t="shared" si="333"/>
        <v>spaces</v>
      </c>
      <c r="S3049" s="11">
        <f t="shared" si="334"/>
        <v>42443</v>
      </c>
      <c r="T3049" s="11">
        <f t="shared" si="335"/>
        <v>42487.344444444439</v>
      </c>
      <c r="U3049">
        <f t="shared" si="336"/>
        <v>2016</v>
      </c>
    </row>
    <row r="3050" spans="1:21"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330"/>
        <v>166.4</v>
      </c>
      <c r="P3050" s="6">
        <f t="shared" si="331"/>
        <v>177.02127659574469</v>
      </c>
      <c r="Q3050" t="str">
        <f t="shared" si="332"/>
        <v>theater</v>
      </c>
      <c r="R3050" t="str">
        <f t="shared" si="333"/>
        <v>spaces</v>
      </c>
      <c r="S3050" s="11">
        <f t="shared" si="334"/>
        <v>41975</v>
      </c>
      <c r="T3050" s="11">
        <f t="shared" si="335"/>
        <v>42004.681944444441</v>
      </c>
      <c r="U3050">
        <f t="shared" si="336"/>
        <v>2014</v>
      </c>
    </row>
    <row r="3051" spans="1:21"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330"/>
        <v>106.66666666666667</v>
      </c>
      <c r="P3051" s="6">
        <f t="shared" si="331"/>
        <v>74.074074074074076</v>
      </c>
      <c r="Q3051" t="str">
        <f t="shared" si="332"/>
        <v>theater</v>
      </c>
      <c r="R3051" t="str">
        <f t="shared" si="333"/>
        <v>spaces</v>
      </c>
      <c r="S3051" s="11">
        <f t="shared" si="334"/>
        <v>42138</v>
      </c>
      <c r="T3051" s="11">
        <f t="shared" si="335"/>
        <v>42168.806192129625</v>
      </c>
      <c r="U3051">
        <f t="shared" si="336"/>
        <v>2015</v>
      </c>
    </row>
    <row r="3052" spans="1:21"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330"/>
        <v>106</v>
      </c>
      <c r="P3052" s="6">
        <f t="shared" si="331"/>
        <v>70.666666666666671</v>
      </c>
      <c r="Q3052" t="str">
        <f t="shared" si="332"/>
        <v>theater</v>
      </c>
      <c r="R3052" t="str">
        <f t="shared" si="333"/>
        <v>spaces</v>
      </c>
      <c r="S3052" s="11">
        <f t="shared" si="334"/>
        <v>42464</v>
      </c>
      <c r="T3052" s="11">
        <f t="shared" si="335"/>
        <v>42494.960185185184</v>
      </c>
      <c r="U3052">
        <f t="shared" si="336"/>
        <v>2016</v>
      </c>
    </row>
    <row r="3053" spans="1:21"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330"/>
        <v>23.62857142857143</v>
      </c>
      <c r="P3053" s="6">
        <f t="shared" si="331"/>
        <v>23.62857142857143</v>
      </c>
      <c r="Q3053" t="str">
        <f t="shared" si="332"/>
        <v>theater</v>
      </c>
      <c r="R3053" t="str">
        <f t="shared" si="333"/>
        <v>spaces</v>
      </c>
      <c r="S3053" s="11">
        <f t="shared" si="334"/>
        <v>42744</v>
      </c>
      <c r="T3053" s="11">
        <f t="shared" si="335"/>
        <v>42774.207696759251</v>
      </c>
      <c r="U3053">
        <f t="shared" si="336"/>
        <v>2017</v>
      </c>
    </row>
    <row r="3054" spans="1:21"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330"/>
        <v>0.15</v>
      </c>
      <c r="P3054" s="6">
        <f t="shared" si="331"/>
        <v>37.5</v>
      </c>
      <c r="Q3054" t="str">
        <f t="shared" si="332"/>
        <v>theater</v>
      </c>
      <c r="R3054" t="str">
        <f t="shared" si="333"/>
        <v>spaces</v>
      </c>
      <c r="S3054" s="11">
        <f t="shared" si="334"/>
        <v>42122</v>
      </c>
      <c r="T3054" s="11">
        <f t="shared" si="335"/>
        <v>42152.457638888889</v>
      </c>
      <c r="U3054">
        <f t="shared" si="336"/>
        <v>2015</v>
      </c>
    </row>
    <row r="3055" spans="1:21"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330"/>
        <v>0.4</v>
      </c>
      <c r="P3055" s="6">
        <f t="shared" si="331"/>
        <v>13.333333333333334</v>
      </c>
      <c r="Q3055" t="str">
        <f t="shared" si="332"/>
        <v>theater</v>
      </c>
      <c r="R3055" t="str">
        <f t="shared" si="333"/>
        <v>spaces</v>
      </c>
      <c r="S3055" s="11">
        <f t="shared" si="334"/>
        <v>41862</v>
      </c>
      <c r="T3055" s="11">
        <f t="shared" si="335"/>
        <v>41913.957638888889</v>
      </c>
      <c r="U3055">
        <f t="shared" si="336"/>
        <v>2014</v>
      </c>
    </row>
    <row r="3056" spans="1:21"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330"/>
        <v>0</v>
      </c>
      <c r="P3056" s="6">
        <f t="shared" si="331"/>
        <v>0</v>
      </c>
      <c r="Q3056" t="str">
        <f t="shared" si="332"/>
        <v>theater</v>
      </c>
      <c r="R3056" t="str">
        <f t="shared" si="333"/>
        <v>spaces</v>
      </c>
      <c r="S3056" s="11">
        <f t="shared" si="334"/>
        <v>42027</v>
      </c>
      <c r="T3056" s="11">
        <f t="shared" si="335"/>
        <v>42064.836111111108</v>
      </c>
      <c r="U3056">
        <f t="shared" si="336"/>
        <v>2015</v>
      </c>
    </row>
    <row r="3057" spans="1:21"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330"/>
        <v>5.0000000000000001E-3</v>
      </c>
      <c r="P3057" s="6">
        <f t="shared" si="331"/>
        <v>1</v>
      </c>
      <c r="Q3057" t="str">
        <f t="shared" si="332"/>
        <v>theater</v>
      </c>
      <c r="R3057" t="str">
        <f t="shared" si="333"/>
        <v>spaces</v>
      </c>
      <c r="S3057" s="11">
        <f t="shared" si="334"/>
        <v>41953</v>
      </c>
      <c r="T3057" s="11">
        <f t="shared" si="335"/>
        <v>42013.749884259254</v>
      </c>
      <c r="U3057">
        <f t="shared" si="336"/>
        <v>2014</v>
      </c>
    </row>
    <row r="3058" spans="1:21"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330"/>
        <v>0</v>
      </c>
      <c r="P3058" s="6">
        <f t="shared" si="331"/>
        <v>0</v>
      </c>
      <c r="Q3058" t="str">
        <f t="shared" si="332"/>
        <v>theater</v>
      </c>
      <c r="R3058" t="str">
        <f t="shared" si="333"/>
        <v>spaces</v>
      </c>
      <c r="S3058" s="11">
        <f t="shared" si="334"/>
        <v>41851</v>
      </c>
      <c r="T3058" s="11">
        <f t="shared" si="335"/>
        <v>41911.428055555552</v>
      </c>
      <c r="U3058">
        <f t="shared" si="336"/>
        <v>2014</v>
      </c>
    </row>
    <row r="3059" spans="1:21"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330"/>
        <v>0</v>
      </c>
      <c r="P3059" s="6">
        <f t="shared" si="331"/>
        <v>0</v>
      </c>
      <c r="Q3059" t="str">
        <f t="shared" si="332"/>
        <v>theater</v>
      </c>
      <c r="R3059" t="str">
        <f t="shared" si="333"/>
        <v>spaces</v>
      </c>
      <c r="S3059" s="11">
        <f t="shared" si="334"/>
        <v>42433</v>
      </c>
      <c r="T3059" s="11">
        <f t="shared" si="335"/>
        <v>42463.400590277779</v>
      </c>
      <c r="U3059">
        <f t="shared" si="336"/>
        <v>2016</v>
      </c>
    </row>
    <row r="3060" spans="1:21"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330"/>
        <v>1.6666666666666666E-2</v>
      </c>
      <c r="P3060" s="6">
        <f t="shared" si="331"/>
        <v>1</v>
      </c>
      <c r="Q3060" t="str">
        <f t="shared" si="332"/>
        <v>theater</v>
      </c>
      <c r="R3060" t="str">
        <f t="shared" si="333"/>
        <v>spaces</v>
      </c>
      <c r="S3060" s="11">
        <f t="shared" si="334"/>
        <v>42460</v>
      </c>
      <c r="T3060" s="11">
        <f t="shared" si="335"/>
        <v>42510.165972222218</v>
      </c>
      <c r="U3060">
        <f t="shared" si="336"/>
        <v>2016</v>
      </c>
    </row>
    <row r="3061" spans="1:21"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330"/>
        <v>3.0066666666666664</v>
      </c>
      <c r="P3061" s="6">
        <f t="shared" si="331"/>
        <v>41</v>
      </c>
      <c r="Q3061" t="str">
        <f t="shared" si="332"/>
        <v>theater</v>
      </c>
      <c r="R3061" t="str">
        <f t="shared" si="333"/>
        <v>spaces</v>
      </c>
      <c r="S3061" s="11">
        <f t="shared" si="334"/>
        <v>41829</v>
      </c>
      <c r="T3061" s="11">
        <f t="shared" si="335"/>
        <v>41859.727384259255</v>
      </c>
      <c r="U3061">
        <f t="shared" si="336"/>
        <v>2014</v>
      </c>
    </row>
    <row r="3062" spans="1:21"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330"/>
        <v>0.15227272727272728</v>
      </c>
      <c r="P3062" s="6">
        <f t="shared" si="331"/>
        <v>55.833333333333336</v>
      </c>
      <c r="Q3062" t="str">
        <f t="shared" si="332"/>
        <v>theater</v>
      </c>
      <c r="R3062" t="str">
        <f t="shared" si="333"/>
        <v>spaces</v>
      </c>
      <c r="S3062" s="11">
        <f t="shared" si="334"/>
        <v>42245</v>
      </c>
      <c r="T3062" s="11">
        <f t="shared" si="335"/>
        <v>42275.066365740735</v>
      </c>
      <c r="U3062">
        <f t="shared" si="336"/>
        <v>2015</v>
      </c>
    </row>
    <row r="3063" spans="1:21"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330"/>
        <v>0</v>
      </c>
      <c r="P3063" s="6">
        <f t="shared" si="331"/>
        <v>0</v>
      </c>
      <c r="Q3063" t="str">
        <f t="shared" si="332"/>
        <v>theater</v>
      </c>
      <c r="R3063" t="str">
        <f t="shared" si="333"/>
        <v>spaces</v>
      </c>
      <c r="S3063" s="11">
        <f t="shared" si="334"/>
        <v>41834</v>
      </c>
      <c r="T3063" s="11">
        <f t="shared" si="335"/>
        <v>41864.575787037036</v>
      </c>
      <c r="U3063">
        <f t="shared" si="336"/>
        <v>2014</v>
      </c>
    </row>
    <row r="3064" spans="1:21"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330"/>
        <v>66.84</v>
      </c>
      <c r="P3064" s="6">
        <f t="shared" si="331"/>
        <v>99.761194029850742</v>
      </c>
      <c r="Q3064" t="str">
        <f t="shared" si="332"/>
        <v>theater</v>
      </c>
      <c r="R3064" t="str">
        <f t="shared" si="333"/>
        <v>spaces</v>
      </c>
      <c r="S3064" s="11">
        <f t="shared" si="334"/>
        <v>42248</v>
      </c>
      <c r="T3064" s="11">
        <f t="shared" si="335"/>
        <v>42277.541666666664</v>
      </c>
      <c r="U3064">
        <f t="shared" si="336"/>
        <v>2015</v>
      </c>
    </row>
    <row r="3065" spans="1:21"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330"/>
        <v>19.566666666666666</v>
      </c>
      <c r="P3065" s="6">
        <f t="shared" si="331"/>
        <v>25.521739130434781</v>
      </c>
      <c r="Q3065" t="str">
        <f t="shared" si="332"/>
        <v>theater</v>
      </c>
      <c r="R3065" t="str">
        <f t="shared" si="333"/>
        <v>spaces</v>
      </c>
      <c r="S3065" s="11">
        <f t="shared" si="334"/>
        <v>42630</v>
      </c>
      <c r="T3065" s="11">
        <f t="shared" si="335"/>
        <v>42665.714560185181</v>
      </c>
      <c r="U3065">
        <f t="shared" si="336"/>
        <v>2016</v>
      </c>
    </row>
    <row r="3066" spans="1:21"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330"/>
        <v>11.294666666666666</v>
      </c>
      <c r="P3066" s="6">
        <f t="shared" si="331"/>
        <v>117.65277777777777</v>
      </c>
      <c r="Q3066" t="str">
        <f t="shared" si="332"/>
        <v>theater</v>
      </c>
      <c r="R3066" t="str">
        <f t="shared" si="333"/>
        <v>spaces</v>
      </c>
      <c r="S3066" s="11">
        <f t="shared" si="334"/>
        <v>42298</v>
      </c>
      <c r="T3066" s="11">
        <f t="shared" si="335"/>
        <v>42330.082638888889</v>
      </c>
      <c r="U3066">
        <f t="shared" si="336"/>
        <v>2015</v>
      </c>
    </row>
    <row r="3067" spans="1:21"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330"/>
        <v>0.04</v>
      </c>
      <c r="P3067" s="6">
        <f t="shared" si="331"/>
        <v>5</v>
      </c>
      <c r="Q3067" t="str">
        <f t="shared" si="332"/>
        <v>theater</v>
      </c>
      <c r="R3067" t="str">
        <f t="shared" si="333"/>
        <v>spaces</v>
      </c>
      <c r="S3067" s="11">
        <f t="shared" si="334"/>
        <v>41824</v>
      </c>
      <c r="T3067" s="11">
        <f t="shared" si="335"/>
        <v>41849.846898148149</v>
      </c>
      <c r="U3067">
        <f t="shared" si="336"/>
        <v>2014</v>
      </c>
    </row>
    <row r="3068" spans="1:21"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330"/>
        <v>11.985714285714286</v>
      </c>
      <c r="P3068" s="6">
        <f t="shared" si="331"/>
        <v>2796.6666666666665</v>
      </c>
      <c r="Q3068" t="str">
        <f t="shared" si="332"/>
        <v>theater</v>
      </c>
      <c r="R3068" t="str">
        <f t="shared" si="333"/>
        <v>spaces</v>
      </c>
      <c r="S3068" s="11">
        <f t="shared" si="334"/>
        <v>42531</v>
      </c>
      <c r="T3068" s="11">
        <f t="shared" si="335"/>
        <v>42561.020104166666</v>
      </c>
      <c r="U3068">
        <f t="shared" si="336"/>
        <v>2016</v>
      </c>
    </row>
    <row r="3069" spans="1:21"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330"/>
        <v>2.5</v>
      </c>
      <c r="P3069" s="6">
        <f t="shared" si="331"/>
        <v>200</v>
      </c>
      <c r="Q3069" t="str">
        <f t="shared" si="332"/>
        <v>theater</v>
      </c>
      <c r="R3069" t="str">
        <f t="shared" si="333"/>
        <v>spaces</v>
      </c>
      <c r="S3069" s="11">
        <f t="shared" si="334"/>
        <v>42226</v>
      </c>
      <c r="T3069" s="11">
        <f t="shared" si="335"/>
        <v>42256.730081018519</v>
      </c>
      <c r="U3069">
        <f t="shared" si="336"/>
        <v>2015</v>
      </c>
    </row>
    <row r="3070" spans="1:21"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330"/>
        <v>6.9999999999999993E-2</v>
      </c>
      <c r="P3070" s="6">
        <f t="shared" si="331"/>
        <v>87.5</v>
      </c>
      <c r="Q3070" t="str">
        <f t="shared" si="332"/>
        <v>theater</v>
      </c>
      <c r="R3070" t="str">
        <f t="shared" si="333"/>
        <v>spaces</v>
      </c>
      <c r="S3070" s="11">
        <f t="shared" si="334"/>
        <v>42263</v>
      </c>
      <c r="T3070" s="11">
        <f t="shared" si="335"/>
        <v>42293.483240740738</v>
      </c>
      <c r="U3070">
        <f t="shared" si="336"/>
        <v>2015</v>
      </c>
    </row>
    <row r="3071" spans="1:21"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330"/>
        <v>14.099999999999998</v>
      </c>
      <c r="P3071" s="6">
        <f t="shared" si="331"/>
        <v>20.142857142857142</v>
      </c>
      <c r="Q3071" t="str">
        <f t="shared" si="332"/>
        <v>theater</v>
      </c>
      <c r="R3071" t="str">
        <f t="shared" si="333"/>
        <v>spaces</v>
      </c>
      <c r="S3071" s="11">
        <f t="shared" si="334"/>
        <v>41957</v>
      </c>
      <c r="T3071" s="11">
        <f t="shared" si="335"/>
        <v>41987.625393518516</v>
      </c>
      <c r="U3071">
        <f t="shared" si="336"/>
        <v>2014</v>
      </c>
    </row>
    <row r="3072" spans="1:21"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330"/>
        <v>3.34</v>
      </c>
      <c r="P3072" s="6">
        <f t="shared" si="331"/>
        <v>20.875</v>
      </c>
      <c r="Q3072" t="str">
        <f t="shared" si="332"/>
        <v>theater</v>
      </c>
      <c r="R3072" t="str">
        <f t="shared" si="333"/>
        <v>spaces</v>
      </c>
      <c r="S3072" s="11">
        <f t="shared" si="334"/>
        <v>42690</v>
      </c>
      <c r="T3072" s="11">
        <f t="shared" si="335"/>
        <v>42711.525104166663</v>
      </c>
      <c r="U3072">
        <f t="shared" si="336"/>
        <v>2016</v>
      </c>
    </row>
    <row r="3073" spans="1:21"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330"/>
        <v>59.774999999999999</v>
      </c>
      <c r="P3073" s="6">
        <f t="shared" si="331"/>
        <v>61.307692307692307</v>
      </c>
      <c r="Q3073" t="str">
        <f t="shared" si="332"/>
        <v>theater</v>
      </c>
      <c r="R3073" t="str">
        <f t="shared" si="333"/>
        <v>spaces</v>
      </c>
      <c r="S3073" s="11">
        <f t="shared" si="334"/>
        <v>42097</v>
      </c>
      <c r="T3073" s="11">
        <f t="shared" si="335"/>
        <v>42115.040972222218</v>
      </c>
      <c r="U3073">
        <f t="shared" si="336"/>
        <v>2015</v>
      </c>
    </row>
    <row r="3074" spans="1:21"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330"/>
        <v>1.6666666666666666E-2</v>
      </c>
      <c r="P3074" s="6">
        <f t="shared" si="331"/>
        <v>1</v>
      </c>
      <c r="Q3074" t="str">
        <f t="shared" si="332"/>
        <v>theater</v>
      </c>
      <c r="R3074" t="str">
        <f t="shared" si="333"/>
        <v>spaces</v>
      </c>
      <c r="S3074" s="11">
        <f t="shared" si="334"/>
        <v>42658</v>
      </c>
      <c r="T3074" s="11">
        <f t="shared" si="335"/>
        <v>42672.865277777775</v>
      </c>
      <c r="U3074">
        <f t="shared" si="336"/>
        <v>2016</v>
      </c>
    </row>
    <row r="3075" spans="1:21"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337">E3075/D3075*100</f>
        <v>2.3035714285714284E-2</v>
      </c>
      <c r="P3075" s="6">
        <f t="shared" ref="P3075:P3138" si="338">IF(E3075=0,0,E3075/L3075)</f>
        <v>92.142857142857139</v>
      </c>
      <c r="Q3075" t="str">
        <f t="shared" ref="Q3075:Q3138" si="339">LEFT(N3075,LEN(N3075)-(LEN(N3075)-SEARCH("/",N3075))-1)</f>
        <v>theater</v>
      </c>
      <c r="R3075" t="str">
        <f t="shared" ref="R3075:R3138" si="340">RIGHT(N3075,(LEN(N3075)-SEARCH("/",N3075)))</f>
        <v>spaces</v>
      </c>
      <c r="S3075" s="11">
        <f t="shared" ref="S3075:S3138" si="341">VALUE(TEXT(CONCATENATE(YEAR(((J3075/60)/60/24)+DATE(1970,1,1)+(-5/24)),"/",MONTH(((J3075/60)/60/24)+DATE(1970,1,1)+(-5/24)),"/",DAY(((J3075/60)/60/24)+DATE(1970,1,1)+(-5/24))),"YYYY/MM/DD"))</f>
        <v>42111</v>
      </c>
      <c r="T3075" s="11">
        <f t="shared" ref="T3075:T3138" si="342">((I3075/60)/60/24)+DATE(1970,1,1)+(-5/24)</f>
        <v>42169.59652777778</v>
      </c>
      <c r="U3075">
        <f t="shared" ref="U3075:U3138" si="343">YEAR(((J3075/60)/60/24)+DATE(1970,1,1)+(-5/24))</f>
        <v>2015</v>
      </c>
    </row>
    <row r="3076" spans="1:21"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337"/>
        <v>8.8000000000000009E-2</v>
      </c>
      <c r="P3076" s="6">
        <f t="shared" si="338"/>
        <v>7.333333333333333</v>
      </c>
      <c r="Q3076" t="str">
        <f t="shared" si="339"/>
        <v>theater</v>
      </c>
      <c r="R3076" t="str">
        <f t="shared" si="340"/>
        <v>spaces</v>
      </c>
      <c r="S3076" s="11">
        <f t="shared" si="341"/>
        <v>42409</v>
      </c>
      <c r="T3076" s="11">
        <f t="shared" si="342"/>
        <v>42439.362951388881</v>
      </c>
      <c r="U3076">
        <f t="shared" si="343"/>
        <v>2016</v>
      </c>
    </row>
    <row r="3077" spans="1:21"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337"/>
        <v>8.64</v>
      </c>
      <c r="P3077" s="6">
        <f t="shared" si="338"/>
        <v>64.8</v>
      </c>
      <c r="Q3077" t="str">
        <f t="shared" si="339"/>
        <v>theater</v>
      </c>
      <c r="R3077" t="str">
        <f t="shared" si="340"/>
        <v>spaces</v>
      </c>
      <c r="S3077" s="11">
        <f t="shared" si="341"/>
        <v>42550</v>
      </c>
      <c r="T3077" s="11">
        <f t="shared" si="342"/>
        <v>42600.893981481473</v>
      </c>
      <c r="U3077">
        <f t="shared" si="343"/>
        <v>2016</v>
      </c>
    </row>
    <row r="3078" spans="1:21"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337"/>
        <v>15.06</v>
      </c>
      <c r="P3078" s="6">
        <f t="shared" si="338"/>
        <v>30.12</v>
      </c>
      <c r="Q3078" t="str">
        <f t="shared" si="339"/>
        <v>theater</v>
      </c>
      <c r="R3078" t="str">
        <f t="shared" si="340"/>
        <v>spaces</v>
      </c>
      <c r="S3078" s="11">
        <f t="shared" si="341"/>
        <v>42226</v>
      </c>
      <c r="T3078" s="11">
        <f t="shared" si="342"/>
        <v>42286.443553240737</v>
      </c>
      <c r="U3078">
        <f t="shared" si="343"/>
        <v>2015</v>
      </c>
    </row>
    <row r="3079" spans="1:21"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337"/>
        <v>0.47727272727272729</v>
      </c>
      <c r="P3079" s="6">
        <f t="shared" si="338"/>
        <v>52.5</v>
      </c>
      <c r="Q3079" t="str">
        <f t="shared" si="339"/>
        <v>theater</v>
      </c>
      <c r="R3079" t="str">
        <f t="shared" si="340"/>
        <v>spaces</v>
      </c>
      <c r="S3079" s="11">
        <f t="shared" si="341"/>
        <v>42766</v>
      </c>
      <c r="T3079" s="11">
        <f t="shared" si="342"/>
        <v>42796.74858796296</v>
      </c>
      <c r="U3079">
        <f t="shared" si="343"/>
        <v>2017</v>
      </c>
    </row>
    <row r="3080" spans="1:21"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337"/>
        <v>0.11833333333333333</v>
      </c>
      <c r="P3080" s="6">
        <f t="shared" si="338"/>
        <v>23.666666666666668</v>
      </c>
      <c r="Q3080" t="str">
        <f t="shared" si="339"/>
        <v>theater</v>
      </c>
      <c r="R3080" t="str">
        <f t="shared" si="340"/>
        <v>spaces</v>
      </c>
      <c r="S3080" s="11">
        <f t="shared" si="341"/>
        <v>42030</v>
      </c>
      <c r="T3080" s="11">
        <f t="shared" si="342"/>
        <v>42060.930497685178</v>
      </c>
      <c r="U3080">
        <f t="shared" si="343"/>
        <v>2015</v>
      </c>
    </row>
    <row r="3081" spans="1:21"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337"/>
        <v>0.8417399858735245</v>
      </c>
      <c r="P3081" s="6">
        <f t="shared" si="338"/>
        <v>415.77777777777777</v>
      </c>
      <c r="Q3081" t="str">
        <f t="shared" si="339"/>
        <v>theater</v>
      </c>
      <c r="R3081" t="str">
        <f t="shared" si="340"/>
        <v>spaces</v>
      </c>
      <c r="S3081" s="11">
        <f t="shared" si="341"/>
        <v>42055</v>
      </c>
      <c r="T3081" s="11">
        <f t="shared" si="342"/>
        <v>42085.463368055549</v>
      </c>
      <c r="U3081">
        <f t="shared" si="343"/>
        <v>2015</v>
      </c>
    </row>
    <row r="3082" spans="1:21"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337"/>
        <v>1.8799999999999997E-2</v>
      </c>
      <c r="P3082" s="6">
        <f t="shared" si="338"/>
        <v>53.714285714285715</v>
      </c>
      <c r="Q3082" t="str">
        <f t="shared" si="339"/>
        <v>theater</v>
      </c>
      <c r="R3082" t="str">
        <f t="shared" si="340"/>
        <v>spaces</v>
      </c>
      <c r="S3082" s="11">
        <f t="shared" si="341"/>
        <v>41939</v>
      </c>
      <c r="T3082" s="11">
        <f t="shared" si="342"/>
        <v>41999.861620370364</v>
      </c>
      <c r="U3082">
        <f t="shared" si="343"/>
        <v>2014</v>
      </c>
    </row>
    <row r="3083" spans="1:21"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337"/>
        <v>0.21029999999999999</v>
      </c>
      <c r="P3083" s="6">
        <f t="shared" si="338"/>
        <v>420.6</v>
      </c>
      <c r="Q3083" t="str">
        <f t="shared" si="339"/>
        <v>theater</v>
      </c>
      <c r="R3083" t="str">
        <f t="shared" si="340"/>
        <v>spaces</v>
      </c>
      <c r="S3083" s="11">
        <f t="shared" si="341"/>
        <v>42236</v>
      </c>
      <c r="T3083" s="11">
        <f t="shared" si="342"/>
        <v>42266.973275462959</v>
      </c>
      <c r="U3083">
        <f t="shared" si="343"/>
        <v>2015</v>
      </c>
    </row>
    <row r="3084" spans="1:21"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337"/>
        <v>0</v>
      </c>
      <c r="P3084" s="6">
        <f t="shared" si="338"/>
        <v>0</v>
      </c>
      <c r="Q3084" t="str">
        <f t="shared" si="339"/>
        <v>theater</v>
      </c>
      <c r="R3084" t="str">
        <f t="shared" si="340"/>
        <v>spaces</v>
      </c>
      <c r="S3084" s="11">
        <f t="shared" si="341"/>
        <v>42293</v>
      </c>
      <c r="T3084" s="11">
        <f t="shared" si="342"/>
        <v>42323.756319444445</v>
      </c>
      <c r="U3084">
        <f t="shared" si="343"/>
        <v>2015</v>
      </c>
    </row>
    <row r="3085" spans="1:21"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337"/>
        <v>0.27999999999999997</v>
      </c>
      <c r="P3085" s="6">
        <f t="shared" si="338"/>
        <v>18.666666666666668</v>
      </c>
      <c r="Q3085" t="str">
        <f t="shared" si="339"/>
        <v>theater</v>
      </c>
      <c r="R3085" t="str">
        <f t="shared" si="340"/>
        <v>spaces</v>
      </c>
      <c r="S3085" s="11">
        <f t="shared" si="341"/>
        <v>41853</v>
      </c>
      <c r="T3085" s="11">
        <f t="shared" si="342"/>
        <v>41883</v>
      </c>
      <c r="U3085">
        <f t="shared" si="343"/>
        <v>2014</v>
      </c>
    </row>
    <row r="3086" spans="1:21"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337"/>
        <v>11.57920670115792</v>
      </c>
      <c r="P3086" s="6">
        <f t="shared" si="338"/>
        <v>78.333333333333329</v>
      </c>
      <c r="Q3086" t="str">
        <f t="shared" si="339"/>
        <v>theater</v>
      </c>
      <c r="R3086" t="str">
        <f t="shared" si="340"/>
        <v>spaces</v>
      </c>
      <c r="S3086" s="11">
        <f t="shared" si="341"/>
        <v>42100</v>
      </c>
      <c r="T3086" s="11">
        <f t="shared" si="342"/>
        <v>42129.574999999997</v>
      </c>
      <c r="U3086">
        <f t="shared" si="343"/>
        <v>2015</v>
      </c>
    </row>
    <row r="3087" spans="1:21"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337"/>
        <v>2.44</v>
      </c>
      <c r="P3087" s="6">
        <f t="shared" si="338"/>
        <v>67.777777777777771</v>
      </c>
      <c r="Q3087" t="str">
        <f t="shared" si="339"/>
        <v>theater</v>
      </c>
      <c r="R3087" t="str">
        <f t="shared" si="340"/>
        <v>spaces</v>
      </c>
      <c r="S3087" s="11">
        <f t="shared" si="341"/>
        <v>42246</v>
      </c>
      <c r="T3087" s="11">
        <f t="shared" si="342"/>
        <v>42276.675451388881</v>
      </c>
      <c r="U3087">
        <f t="shared" si="343"/>
        <v>2015</v>
      </c>
    </row>
    <row r="3088" spans="1:21"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337"/>
        <v>0.25</v>
      </c>
      <c r="P3088" s="6">
        <f t="shared" si="338"/>
        <v>16.666666666666668</v>
      </c>
      <c r="Q3088" t="str">
        <f t="shared" si="339"/>
        <v>theater</v>
      </c>
      <c r="R3088" t="str">
        <f t="shared" si="340"/>
        <v>spaces</v>
      </c>
      <c r="S3088" s="11">
        <f t="shared" si="341"/>
        <v>42173</v>
      </c>
      <c r="T3088" s="11">
        <f t="shared" si="342"/>
        <v>42233.462488425925</v>
      </c>
      <c r="U3088">
        <f t="shared" si="343"/>
        <v>2015</v>
      </c>
    </row>
    <row r="3089" spans="1:21"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337"/>
        <v>0.625</v>
      </c>
      <c r="P3089" s="6">
        <f t="shared" si="338"/>
        <v>62.5</v>
      </c>
      <c r="Q3089" t="str">
        <f t="shared" si="339"/>
        <v>theater</v>
      </c>
      <c r="R3089" t="str">
        <f t="shared" si="340"/>
        <v>spaces</v>
      </c>
      <c r="S3089" s="11">
        <f t="shared" si="341"/>
        <v>42664</v>
      </c>
      <c r="T3089" s="11">
        <f t="shared" si="342"/>
        <v>42724.983680555553</v>
      </c>
      <c r="U3089">
        <f t="shared" si="343"/>
        <v>2016</v>
      </c>
    </row>
    <row r="3090" spans="1:21"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337"/>
        <v>0.19384615384615383</v>
      </c>
      <c r="P3090" s="6">
        <f t="shared" si="338"/>
        <v>42</v>
      </c>
      <c r="Q3090" t="str">
        <f t="shared" si="339"/>
        <v>theater</v>
      </c>
      <c r="R3090" t="str">
        <f t="shared" si="340"/>
        <v>spaces</v>
      </c>
      <c r="S3090" s="11">
        <f t="shared" si="341"/>
        <v>41981</v>
      </c>
      <c r="T3090" s="11">
        <f t="shared" si="342"/>
        <v>42012.361805555549</v>
      </c>
      <c r="U3090">
        <f t="shared" si="343"/>
        <v>2014</v>
      </c>
    </row>
    <row r="3091" spans="1:21"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337"/>
        <v>23.416</v>
      </c>
      <c r="P3091" s="6">
        <f t="shared" si="338"/>
        <v>130.0888888888889</v>
      </c>
      <c r="Q3091" t="str">
        <f t="shared" si="339"/>
        <v>theater</v>
      </c>
      <c r="R3091" t="str">
        <f t="shared" si="340"/>
        <v>spaces</v>
      </c>
      <c r="S3091" s="11">
        <f t="shared" si="341"/>
        <v>42528</v>
      </c>
      <c r="T3091" s="11">
        <f t="shared" si="342"/>
        <v>42559.874305555553</v>
      </c>
      <c r="U3091">
        <f t="shared" si="343"/>
        <v>2016</v>
      </c>
    </row>
    <row r="3092" spans="1:21"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337"/>
        <v>5.0808888888888886</v>
      </c>
      <c r="P3092" s="6">
        <f t="shared" si="338"/>
        <v>1270.2222222222222</v>
      </c>
      <c r="Q3092" t="str">
        <f t="shared" si="339"/>
        <v>theater</v>
      </c>
      <c r="R3092" t="str">
        <f t="shared" si="340"/>
        <v>spaces</v>
      </c>
      <c r="S3092" s="11">
        <f t="shared" si="341"/>
        <v>42065</v>
      </c>
      <c r="T3092" s="11">
        <f t="shared" si="342"/>
        <v>42125.568807870368</v>
      </c>
      <c r="U3092">
        <f t="shared" si="343"/>
        <v>2015</v>
      </c>
    </row>
    <row r="3093" spans="1:21"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337"/>
        <v>15.920000000000002</v>
      </c>
      <c r="P3093" s="6">
        <f t="shared" si="338"/>
        <v>88.444444444444443</v>
      </c>
      <c r="Q3093" t="str">
        <f t="shared" si="339"/>
        <v>theater</v>
      </c>
      <c r="R3093" t="str">
        <f t="shared" si="340"/>
        <v>spaces</v>
      </c>
      <c r="S3093" s="11">
        <f t="shared" si="341"/>
        <v>42566</v>
      </c>
      <c r="T3093" s="11">
        <f t="shared" si="342"/>
        <v>42596.740081018514</v>
      </c>
      <c r="U3093">
        <f t="shared" si="343"/>
        <v>2016</v>
      </c>
    </row>
    <row r="3094" spans="1:21"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337"/>
        <v>1.1831900000000002</v>
      </c>
      <c r="P3094" s="6">
        <f t="shared" si="338"/>
        <v>56.342380952380957</v>
      </c>
      <c r="Q3094" t="str">
        <f t="shared" si="339"/>
        <v>theater</v>
      </c>
      <c r="R3094" t="str">
        <f t="shared" si="340"/>
        <v>spaces</v>
      </c>
      <c r="S3094" s="11">
        <f t="shared" si="341"/>
        <v>42255</v>
      </c>
      <c r="T3094" s="11">
        <f t="shared" si="342"/>
        <v>42292.708333333336</v>
      </c>
      <c r="U3094">
        <f t="shared" si="343"/>
        <v>2015</v>
      </c>
    </row>
    <row r="3095" spans="1:21"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337"/>
        <v>22.75</v>
      </c>
      <c r="P3095" s="6">
        <f t="shared" si="338"/>
        <v>53.529411764705884</v>
      </c>
      <c r="Q3095" t="str">
        <f t="shared" si="339"/>
        <v>theater</v>
      </c>
      <c r="R3095" t="str">
        <f t="shared" si="340"/>
        <v>spaces</v>
      </c>
      <c r="S3095" s="11">
        <f t="shared" si="341"/>
        <v>41760</v>
      </c>
      <c r="T3095" s="11">
        <f t="shared" si="342"/>
        <v>41790.957638888889</v>
      </c>
      <c r="U3095">
        <f t="shared" si="343"/>
        <v>2014</v>
      </c>
    </row>
    <row r="3096" spans="1:21"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337"/>
        <v>2.5000000000000001E-2</v>
      </c>
      <c r="P3096" s="6">
        <f t="shared" si="338"/>
        <v>25</v>
      </c>
      <c r="Q3096" t="str">
        <f t="shared" si="339"/>
        <v>theater</v>
      </c>
      <c r="R3096" t="str">
        <f t="shared" si="340"/>
        <v>spaces</v>
      </c>
      <c r="S3096" s="11">
        <f t="shared" si="341"/>
        <v>42207</v>
      </c>
      <c r="T3096" s="11">
        <f t="shared" si="342"/>
        <v>42267.587453703702</v>
      </c>
      <c r="U3096">
        <f t="shared" si="343"/>
        <v>2015</v>
      </c>
    </row>
    <row r="3097" spans="1:21"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337"/>
        <v>0.33512064343163539</v>
      </c>
      <c r="P3097" s="6">
        <f t="shared" si="338"/>
        <v>50</v>
      </c>
      <c r="Q3097" t="str">
        <f t="shared" si="339"/>
        <v>theater</v>
      </c>
      <c r="R3097" t="str">
        <f t="shared" si="340"/>
        <v>spaces</v>
      </c>
      <c r="S3097" s="11">
        <f t="shared" si="341"/>
        <v>42522</v>
      </c>
      <c r="T3097" s="11">
        <f t="shared" si="342"/>
        <v>42582.81689814815</v>
      </c>
      <c r="U3097">
        <f t="shared" si="343"/>
        <v>2016</v>
      </c>
    </row>
    <row r="3098" spans="1:21"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337"/>
        <v>3.9750000000000001</v>
      </c>
      <c r="P3098" s="6">
        <f t="shared" si="338"/>
        <v>56.785714285714285</v>
      </c>
      <c r="Q3098" t="str">
        <f t="shared" si="339"/>
        <v>theater</v>
      </c>
      <c r="R3098" t="str">
        <f t="shared" si="340"/>
        <v>spaces</v>
      </c>
      <c r="S3098" s="11">
        <f t="shared" si="341"/>
        <v>42114</v>
      </c>
      <c r="T3098" s="11">
        <f t="shared" si="342"/>
        <v>42144.617199074077</v>
      </c>
      <c r="U3098">
        <f t="shared" si="343"/>
        <v>2015</v>
      </c>
    </row>
    <row r="3099" spans="1:21"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337"/>
        <v>17.150000000000002</v>
      </c>
      <c r="P3099" s="6">
        <f t="shared" si="338"/>
        <v>40.833333333333336</v>
      </c>
      <c r="Q3099" t="str">
        <f t="shared" si="339"/>
        <v>theater</v>
      </c>
      <c r="R3099" t="str">
        <f t="shared" si="340"/>
        <v>spaces</v>
      </c>
      <c r="S3099" s="11">
        <f t="shared" si="341"/>
        <v>42629</v>
      </c>
      <c r="T3099" s="11">
        <f t="shared" si="342"/>
        <v>42650.374999999993</v>
      </c>
      <c r="U3099">
        <f t="shared" si="343"/>
        <v>2016</v>
      </c>
    </row>
    <row r="3100" spans="1:21"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337"/>
        <v>3.6080041046690612</v>
      </c>
      <c r="P3100" s="6">
        <f t="shared" si="338"/>
        <v>65.111111111111114</v>
      </c>
      <c r="Q3100" t="str">
        <f t="shared" si="339"/>
        <v>theater</v>
      </c>
      <c r="R3100" t="str">
        <f t="shared" si="340"/>
        <v>spaces</v>
      </c>
      <c r="S3100" s="11">
        <f t="shared" si="341"/>
        <v>42359</v>
      </c>
      <c r="T3100" s="11">
        <f t="shared" si="342"/>
        <v>42407.803472222215</v>
      </c>
      <c r="U3100">
        <f t="shared" si="343"/>
        <v>2015</v>
      </c>
    </row>
    <row r="3101" spans="1:21"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337"/>
        <v>13.900000000000002</v>
      </c>
      <c r="P3101" s="6">
        <f t="shared" si="338"/>
        <v>55.6</v>
      </c>
      <c r="Q3101" t="str">
        <f t="shared" si="339"/>
        <v>theater</v>
      </c>
      <c r="R3101" t="str">
        <f t="shared" si="340"/>
        <v>spaces</v>
      </c>
      <c r="S3101" s="11">
        <f t="shared" si="341"/>
        <v>42381</v>
      </c>
      <c r="T3101" s="11">
        <f t="shared" si="342"/>
        <v>42411.981377314813</v>
      </c>
      <c r="U3101">
        <f t="shared" si="343"/>
        <v>2016</v>
      </c>
    </row>
    <row r="3102" spans="1:21"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337"/>
        <v>15.225</v>
      </c>
      <c r="P3102" s="6">
        <f t="shared" si="338"/>
        <v>140.53846153846155</v>
      </c>
      <c r="Q3102" t="str">
        <f t="shared" si="339"/>
        <v>theater</v>
      </c>
      <c r="R3102" t="str">
        <f t="shared" si="340"/>
        <v>spaces</v>
      </c>
      <c r="S3102" s="11">
        <f t="shared" si="341"/>
        <v>41902</v>
      </c>
      <c r="T3102" s="11">
        <f t="shared" si="342"/>
        <v>41932.4140625</v>
      </c>
      <c r="U3102">
        <f t="shared" si="343"/>
        <v>2014</v>
      </c>
    </row>
    <row r="3103" spans="1:21"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337"/>
        <v>12</v>
      </c>
      <c r="P3103" s="6">
        <f t="shared" si="338"/>
        <v>25</v>
      </c>
      <c r="Q3103" t="str">
        <f t="shared" si="339"/>
        <v>theater</v>
      </c>
      <c r="R3103" t="str">
        <f t="shared" si="340"/>
        <v>spaces</v>
      </c>
      <c r="S3103" s="11">
        <f t="shared" si="341"/>
        <v>42171</v>
      </c>
      <c r="T3103" s="11">
        <f t="shared" si="342"/>
        <v>42201.12222222222</v>
      </c>
      <c r="U3103">
        <f t="shared" si="343"/>
        <v>2015</v>
      </c>
    </row>
    <row r="3104" spans="1:21"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337"/>
        <v>39.112499999999997</v>
      </c>
      <c r="P3104" s="6">
        <f t="shared" si="338"/>
        <v>69.533333333333331</v>
      </c>
      <c r="Q3104" t="str">
        <f t="shared" si="339"/>
        <v>theater</v>
      </c>
      <c r="R3104" t="str">
        <f t="shared" si="340"/>
        <v>spaces</v>
      </c>
      <c r="S3104" s="11">
        <f t="shared" si="341"/>
        <v>42555</v>
      </c>
      <c r="T3104" s="11">
        <f t="shared" si="342"/>
        <v>42605.132152777776</v>
      </c>
      <c r="U3104">
        <f t="shared" si="343"/>
        <v>2016</v>
      </c>
    </row>
    <row r="3105" spans="1:21"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337"/>
        <v>0.26829268292682928</v>
      </c>
      <c r="P3105" s="6">
        <f t="shared" si="338"/>
        <v>5.5</v>
      </c>
      <c r="Q3105" t="str">
        <f t="shared" si="339"/>
        <v>theater</v>
      </c>
      <c r="R3105" t="str">
        <f t="shared" si="340"/>
        <v>spaces</v>
      </c>
      <c r="S3105" s="11">
        <f t="shared" si="341"/>
        <v>42106</v>
      </c>
      <c r="T3105" s="11">
        <f t="shared" si="342"/>
        <v>42166.94798611111</v>
      </c>
      <c r="U3105">
        <f t="shared" si="343"/>
        <v>2015</v>
      </c>
    </row>
    <row r="3106" spans="1:21"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337"/>
        <v>29.625</v>
      </c>
      <c r="P3106" s="6">
        <f t="shared" si="338"/>
        <v>237</v>
      </c>
      <c r="Q3106" t="str">
        <f t="shared" si="339"/>
        <v>theater</v>
      </c>
      <c r="R3106" t="str">
        <f t="shared" si="340"/>
        <v>spaces</v>
      </c>
      <c r="S3106" s="11">
        <f t="shared" si="341"/>
        <v>42006</v>
      </c>
      <c r="T3106" s="11">
        <f t="shared" si="342"/>
        <v>42037.874999999993</v>
      </c>
      <c r="U3106">
        <f t="shared" si="343"/>
        <v>2015</v>
      </c>
    </row>
    <row r="3107" spans="1:21"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337"/>
        <v>42.360992301112063</v>
      </c>
      <c r="P3107" s="6">
        <f t="shared" si="338"/>
        <v>79.870967741935488</v>
      </c>
      <c r="Q3107" t="str">
        <f t="shared" si="339"/>
        <v>theater</v>
      </c>
      <c r="R3107" t="str">
        <f t="shared" si="340"/>
        <v>spaces</v>
      </c>
      <c r="S3107" s="11">
        <f t="shared" si="341"/>
        <v>41876</v>
      </c>
      <c r="T3107" s="11">
        <f t="shared" si="342"/>
        <v>41931</v>
      </c>
      <c r="U3107">
        <f t="shared" si="343"/>
        <v>2014</v>
      </c>
    </row>
    <row r="3108" spans="1:21"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337"/>
        <v>4.1000000000000005</v>
      </c>
      <c r="P3108" s="6">
        <f t="shared" si="338"/>
        <v>10.25</v>
      </c>
      <c r="Q3108" t="str">
        <f t="shared" si="339"/>
        <v>theater</v>
      </c>
      <c r="R3108" t="str">
        <f t="shared" si="340"/>
        <v>spaces</v>
      </c>
      <c r="S3108" s="11">
        <f t="shared" si="341"/>
        <v>42241</v>
      </c>
      <c r="T3108" s="11">
        <f t="shared" si="342"/>
        <v>42263.708333333336</v>
      </c>
      <c r="U3108">
        <f t="shared" si="343"/>
        <v>2015</v>
      </c>
    </row>
    <row r="3109" spans="1:21"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337"/>
        <v>19.762499999999999</v>
      </c>
      <c r="P3109" s="6">
        <f t="shared" si="338"/>
        <v>272.58620689655174</v>
      </c>
      <c r="Q3109" t="str">
        <f t="shared" si="339"/>
        <v>theater</v>
      </c>
      <c r="R3109" t="str">
        <f t="shared" si="340"/>
        <v>spaces</v>
      </c>
      <c r="S3109" s="11">
        <f t="shared" si="341"/>
        <v>42128</v>
      </c>
      <c r="T3109" s="11">
        <f t="shared" si="342"/>
        <v>42135.605914351843</v>
      </c>
      <c r="U3109">
        <f t="shared" si="343"/>
        <v>2015</v>
      </c>
    </row>
    <row r="3110" spans="1:21"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337"/>
        <v>5.1999999999999998E-2</v>
      </c>
      <c r="P3110" s="6">
        <f t="shared" si="338"/>
        <v>13</v>
      </c>
      <c r="Q3110" t="str">
        <f t="shared" si="339"/>
        <v>theater</v>
      </c>
      <c r="R3110" t="str">
        <f t="shared" si="340"/>
        <v>spaces</v>
      </c>
      <c r="S3110" s="11">
        <f t="shared" si="341"/>
        <v>42062</v>
      </c>
      <c r="T3110" s="11">
        <f t="shared" si="342"/>
        <v>42122.430486111109</v>
      </c>
      <c r="U3110">
        <f t="shared" si="343"/>
        <v>2015</v>
      </c>
    </row>
    <row r="3111" spans="1:21"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337"/>
        <v>25.030188679245285</v>
      </c>
      <c r="P3111" s="6">
        <f t="shared" si="338"/>
        <v>58.184210526315788</v>
      </c>
      <c r="Q3111" t="str">
        <f t="shared" si="339"/>
        <v>theater</v>
      </c>
      <c r="R3111" t="str">
        <f t="shared" si="340"/>
        <v>spaces</v>
      </c>
      <c r="S3111" s="11">
        <f t="shared" si="341"/>
        <v>41843</v>
      </c>
      <c r="T3111" s="11">
        <f t="shared" si="342"/>
        <v>41878.916782407403</v>
      </c>
      <c r="U3111">
        <f t="shared" si="343"/>
        <v>2014</v>
      </c>
    </row>
    <row r="3112" spans="1:21"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337"/>
        <v>0.04</v>
      </c>
      <c r="P3112" s="6">
        <f t="shared" si="338"/>
        <v>10</v>
      </c>
      <c r="Q3112" t="str">
        <f t="shared" si="339"/>
        <v>theater</v>
      </c>
      <c r="R3112" t="str">
        <f t="shared" si="340"/>
        <v>spaces</v>
      </c>
      <c r="S3112" s="11">
        <f t="shared" si="341"/>
        <v>42744</v>
      </c>
      <c r="T3112" s="11">
        <f t="shared" si="342"/>
        <v>42784.823136574072</v>
      </c>
      <c r="U3112">
        <f t="shared" si="343"/>
        <v>2017</v>
      </c>
    </row>
    <row r="3113" spans="1:21"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337"/>
        <v>26.640000000000004</v>
      </c>
      <c r="P3113" s="6">
        <f t="shared" si="338"/>
        <v>70.10526315789474</v>
      </c>
      <c r="Q3113" t="str">
        <f t="shared" si="339"/>
        <v>theater</v>
      </c>
      <c r="R3113" t="str">
        <f t="shared" si="340"/>
        <v>spaces</v>
      </c>
      <c r="S3113" s="11">
        <f t="shared" si="341"/>
        <v>41885</v>
      </c>
      <c r="T3113" s="11">
        <f t="shared" si="342"/>
        <v>41916.38680555555</v>
      </c>
      <c r="U3113">
        <f t="shared" si="343"/>
        <v>2014</v>
      </c>
    </row>
    <row r="3114" spans="1:21"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337"/>
        <v>4.7363636363636363</v>
      </c>
      <c r="P3114" s="6">
        <f t="shared" si="338"/>
        <v>57.888888888888886</v>
      </c>
      <c r="Q3114" t="str">
        <f t="shared" si="339"/>
        <v>theater</v>
      </c>
      <c r="R3114" t="str">
        <f t="shared" si="340"/>
        <v>spaces</v>
      </c>
      <c r="S3114" s="11">
        <f t="shared" si="341"/>
        <v>42614</v>
      </c>
      <c r="T3114" s="11">
        <f t="shared" si="342"/>
        <v>42674.913587962961</v>
      </c>
      <c r="U3114">
        <f t="shared" si="343"/>
        <v>2016</v>
      </c>
    </row>
    <row r="3115" spans="1:21"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337"/>
        <v>4.2435339894712749</v>
      </c>
      <c r="P3115" s="6">
        <f t="shared" si="338"/>
        <v>125.27027027027027</v>
      </c>
      <c r="Q3115" t="str">
        <f t="shared" si="339"/>
        <v>theater</v>
      </c>
      <c r="R3115" t="str">
        <f t="shared" si="340"/>
        <v>spaces</v>
      </c>
      <c r="S3115" s="11">
        <f t="shared" si="341"/>
        <v>42081</v>
      </c>
      <c r="T3115" s="11">
        <f t="shared" si="342"/>
        <v>42111.522939814815</v>
      </c>
      <c r="U3115">
        <f t="shared" si="343"/>
        <v>2015</v>
      </c>
    </row>
    <row r="3116" spans="1:21"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337"/>
        <v>0</v>
      </c>
      <c r="P3116" s="6">
        <f t="shared" si="338"/>
        <v>0</v>
      </c>
      <c r="Q3116" t="str">
        <f t="shared" si="339"/>
        <v>theater</v>
      </c>
      <c r="R3116" t="str">
        <f t="shared" si="340"/>
        <v>spaces</v>
      </c>
      <c r="S3116" s="11">
        <f t="shared" si="341"/>
        <v>41843</v>
      </c>
      <c r="T3116" s="11">
        <f t="shared" si="342"/>
        <v>41903.42418981481</v>
      </c>
      <c r="U3116">
        <f t="shared" si="343"/>
        <v>2014</v>
      </c>
    </row>
    <row r="3117" spans="1:21"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337"/>
        <v>3</v>
      </c>
      <c r="P3117" s="6">
        <f t="shared" si="338"/>
        <v>300</v>
      </c>
      <c r="Q3117" t="str">
        <f t="shared" si="339"/>
        <v>theater</v>
      </c>
      <c r="R3117" t="str">
        <f t="shared" si="340"/>
        <v>spaces</v>
      </c>
      <c r="S3117" s="11">
        <f t="shared" si="341"/>
        <v>42496</v>
      </c>
      <c r="T3117" s="11">
        <f t="shared" si="342"/>
        <v>42526.238738425927</v>
      </c>
      <c r="U3117">
        <f t="shared" si="343"/>
        <v>2016</v>
      </c>
    </row>
    <row r="3118" spans="1:21"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337"/>
        <v>57.333333333333336</v>
      </c>
      <c r="P3118" s="6">
        <f t="shared" si="338"/>
        <v>43</v>
      </c>
      <c r="Q3118" t="str">
        <f t="shared" si="339"/>
        <v>theater</v>
      </c>
      <c r="R3118" t="str">
        <f t="shared" si="340"/>
        <v>spaces</v>
      </c>
      <c r="S3118" s="11">
        <f t="shared" si="341"/>
        <v>42081</v>
      </c>
      <c r="T3118" s="11">
        <f t="shared" si="342"/>
        <v>42095.30700231481</v>
      </c>
      <c r="U3118">
        <f t="shared" si="343"/>
        <v>2015</v>
      </c>
    </row>
    <row r="3119" spans="1:21"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337"/>
        <v>0.1</v>
      </c>
      <c r="P3119" s="6">
        <f t="shared" si="338"/>
        <v>1</v>
      </c>
      <c r="Q3119" t="str">
        <f t="shared" si="339"/>
        <v>theater</v>
      </c>
      <c r="R3119" t="str">
        <f t="shared" si="340"/>
        <v>spaces</v>
      </c>
      <c r="S3119" s="11">
        <f t="shared" si="341"/>
        <v>42509</v>
      </c>
      <c r="T3119" s="11">
        <f t="shared" si="342"/>
        <v>42517.341666666667</v>
      </c>
      <c r="U3119">
        <f t="shared" si="343"/>
        <v>2016</v>
      </c>
    </row>
    <row r="3120" spans="1:21"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337"/>
        <v>0.31</v>
      </c>
      <c r="P3120" s="6">
        <f t="shared" si="338"/>
        <v>775</v>
      </c>
      <c r="Q3120" t="str">
        <f t="shared" si="339"/>
        <v>theater</v>
      </c>
      <c r="R3120" t="str">
        <f t="shared" si="340"/>
        <v>spaces</v>
      </c>
      <c r="S3120" s="11">
        <f t="shared" si="341"/>
        <v>42534</v>
      </c>
      <c r="T3120" s="11">
        <f t="shared" si="342"/>
        <v>42553.441238425927</v>
      </c>
      <c r="U3120">
        <f t="shared" si="343"/>
        <v>2016</v>
      </c>
    </row>
    <row r="3121" spans="1:21"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337"/>
        <v>0.05</v>
      </c>
      <c r="P3121" s="6">
        <f t="shared" si="338"/>
        <v>5</v>
      </c>
      <c r="Q3121" t="str">
        <f t="shared" si="339"/>
        <v>theater</v>
      </c>
      <c r="R3121" t="str">
        <f t="shared" si="340"/>
        <v>spaces</v>
      </c>
      <c r="S3121" s="11">
        <f t="shared" si="341"/>
        <v>42059</v>
      </c>
      <c r="T3121" s="11">
        <f t="shared" si="342"/>
        <v>42089.795509259253</v>
      </c>
      <c r="U3121">
        <f t="shared" si="343"/>
        <v>2015</v>
      </c>
    </row>
    <row r="3122" spans="1:21"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337"/>
        <v>9.8461538461538465E-3</v>
      </c>
      <c r="P3122" s="6">
        <f t="shared" si="338"/>
        <v>12.8</v>
      </c>
      <c r="Q3122" t="str">
        <f t="shared" si="339"/>
        <v>theater</v>
      </c>
      <c r="R3122" t="str">
        <f t="shared" si="340"/>
        <v>spaces</v>
      </c>
      <c r="S3122" s="11">
        <f t="shared" si="341"/>
        <v>42435</v>
      </c>
      <c r="T3122" s="11">
        <f t="shared" si="342"/>
        <v>42495.692083333335</v>
      </c>
      <c r="U3122">
        <f t="shared" si="343"/>
        <v>2016</v>
      </c>
    </row>
    <row r="3123" spans="1:21"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337"/>
        <v>0.66666666666666674</v>
      </c>
      <c r="P3123" s="6">
        <f t="shared" si="338"/>
        <v>10</v>
      </c>
      <c r="Q3123" t="str">
        <f t="shared" si="339"/>
        <v>theater</v>
      </c>
      <c r="R3123" t="str">
        <f t="shared" si="340"/>
        <v>spaces</v>
      </c>
      <c r="S3123" s="11">
        <f t="shared" si="341"/>
        <v>41848</v>
      </c>
      <c r="T3123" s="11">
        <f t="shared" si="342"/>
        <v>41908.471469907403</v>
      </c>
      <c r="U3123">
        <f t="shared" si="343"/>
        <v>2014</v>
      </c>
    </row>
    <row r="3124" spans="1:21"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337"/>
        <v>58.291457286432156</v>
      </c>
      <c r="P3124" s="6">
        <f t="shared" si="338"/>
        <v>58</v>
      </c>
      <c r="Q3124" t="str">
        <f t="shared" si="339"/>
        <v>theater</v>
      </c>
      <c r="R3124" t="str">
        <f t="shared" si="340"/>
        <v>spaces</v>
      </c>
      <c r="S3124" s="11">
        <f t="shared" si="341"/>
        <v>42678</v>
      </c>
      <c r="T3124" s="11">
        <f t="shared" si="342"/>
        <v>42683.765416666669</v>
      </c>
      <c r="U3124">
        <f t="shared" si="343"/>
        <v>2016</v>
      </c>
    </row>
    <row r="3125" spans="1:21"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337"/>
        <v>68.153599999999997</v>
      </c>
      <c r="P3125" s="6">
        <f t="shared" si="338"/>
        <v>244.80459770114942</v>
      </c>
      <c r="Q3125" t="str">
        <f t="shared" si="339"/>
        <v>theater</v>
      </c>
      <c r="R3125" t="str">
        <f t="shared" si="340"/>
        <v>spaces</v>
      </c>
      <c r="S3125" s="11">
        <f t="shared" si="341"/>
        <v>42530</v>
      </c>
      <c r="T3125" s="11">
        <f t="shared" si="342"/>
        <v>42560.784699074073</v>
      </c>
      <c r="U3125">
        <f t="shared" si="343"/>
        <v>2016</v>
      </c>
    </row>
    <row r="3126" spans="1:21"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337"/>
        <v>3.2499999999999999E-3</v>
      </c>
      <c r="P3126" s="6">
        <f t="shared" si="338"/>
        <v>6.5</v>
      </c>
      <c r="Q3126" t="str">
        <f t="shared" si="339"/>
        <v>theater</v>
      </c>
      <c r="R3126" t="str">
        <f t="shared" si="340"/>
        <v>spaces</v>
      </c>
      <c r="S3126" s="11">
        <f t="shared" si="341"/>
        <v>41977</v>
      </c>
      <c r="T3126" s="11">
        <f t="shared" si="342"/>
        <v>42037.571770833332</v>
      </c>
      <c r="U3126">
        <f t="shared" si="343"/>
        <v>2014</v>
      </c>
    </row>
    <row r="3127" spans="1:21"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337"/>
        <v>0</v>
      </c>
      <c r="P3127" s="6">
        <f t="shared" si="338"/>
        <v>0</v>
      </c>
      <c r="Q3127" t="str">
        <f t="shared" si="339"/>
        <v>theater</v>
      </c>
      <c r="R3127" t="str">
        <f t="shared" si="340"/>
        <v>spaces</v>
      </c>
      <c r="S3127" s="11">
        <f t="shared" si="341"/>
        <v>42345</v>
      </c>
      <c r="T3127" s="11">
        <f t="shared" si="342"/>
        <v>42375.998518518514</v>
      </c>
      <c r="U3127">
        <f t="shared" si="343"/>
        <v>2015</v>
      </c>
    </row>
    <row r="3128" spans="1:21"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337"/>
        <v>4.16</v>
      </c>
      <c r="P3128" s="6">
        <f t="shared" si="338"/>
        <v>61.176470588235297</v>
      </c>
      <c r="Q3128" t="str">
        <f t="shared" si="339"/>
        <v>theater</v>
      </c>
      <c r="R3128" t="str">
        <f t="shared" si="340"/>
        <v>spaces</v>
      </c>
      <c r="S3128" s="11">
        <f t="shared" si="341"/>
        <v>42426</v>
      </c>
      <c r="T3128" s="11">
        <f t="shared" si="342"/>
        <v>42456.768078703702</v>
      </c>
      <c r="U3128">
        <f t="shared" si="343"/>
        <v>2016</v>
      </c>
    </row>
    <row r="3129" spans="1:21"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337"/>
        <v>0</v>
      </c>
      <c r="P3129" s="6">
        <f t="shared" si="338"/>
        <v>0</v>
      </c>
      <c r="Q3129" t="str">
        <f t="shared" si="339"/>
        <v>theater</v>
      </c>
      <c r="R3129" t="str">
        <f t="shared" si="340"/>
        <v>spaces</v>
      </c>
      <c r="S3129" s="11">
        <f t="shared" si="341"/>
        <v>42034</v>
      </c>
      <c r="T3129" s="11">
        <f t="shared" si="342"/>
        <v>42064.648483796293</v>
      </c>
      <c r="U3129">
        <f t="shared" si="343"/>
        <v>2015</v>
      </c>
    </row>
    <row r="3130" spans="1:21"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337"/>
        <v>108.60666666666667</v>
      </c>
      <c r="P3130" s="6">
        <f t="shared" si="338"/>
        <v>139.23931623931625</v>
      </c>
      <c r="Q3130" t="str">
        <f t="shared" si="339"/>
        <v>theater</v>
      </c>
      <c r="R3130" t="str">
        <f t="shared" si="340"/>
        <v>plays</v>
      </c>
      <c r="S3130" s="11">
        <f t="shared" si="341"/>
        <v>42780</v>
      </c>
      <c r="T3130" s="11">
        <f t="shared" si="342"/>
        <v>42810.575706018521</v>
      </c>
      <c r="U3130">
        <f t="shared" si="343"/>
        <v>2017</v>
      </c>
    </row>
    <row r="3131" spans="1:21"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337"/>
        <v>0.8</v>
      </c>
      <c r="P3131" s="6">
        <f t="shared" si="338"/>
        <v>10</v>
      </c>
      <c r="Q3131" t="str">
        <f t="shared" si="339"/>
        <v>theater</v>
      </c>
      <c r="R3131" t="str">
        <f t="shared" si="340"/>
        <v>plays</v>
      </c>
      <c r="S3131" s="11">
        <f t="shared" si="341"/>
        <v>42803</v>
      </c>
      <c r="T3131" s="11">
        <f t="shared" si="342"/>
        <v>42843.592812499999</v>
      </c>
      <c r="U3131">
        <f t="shared" si="343"/>
        <v>2017</v>
      </c>
    </row>
    <row r="3132" spans="1:21"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337"/>
        <v>3.75</v>
      </c>
      <c r="P3132" s="6">
        <f t="shared" si="338"/>
        <v>93.75</v>
      </c>
      <c r="Q3132" t="str">
        <f t="shared" si="339"/>
        <v>theater</v>
      </c>
      <c r="R3132" t="str">
        <f t="shared" si="340"/>
        <v>plays</v>
      </c>
      <c r="S3132" s="11">
        <f t="shared" si="341"/>
        <v>42808</v>
      </c>
      <c r="T3132" s="11">
        <f t="shared" si="342"/>
        <v>42838.999305555553</v>
      </c>
      <c r="U3132">
        <f t="shared" si="343"/>
        <v>2017</v>
      </c>
    </row>
    <row r="3133" spans="1:21"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337"/>
        <v>15.731707317073171</v>
      </c>
      <c r="P3133" s="6">
        <f t="shared" si="338"/>
        <v>53.75</v>
      </c>
      <c r="Q3133" t="str">
        <f t="shared" si="339"/>
        <v>theater</v>
      </c>
      <c r="R3133" t="str">
        <f t="shared" si="340"/>
        <v>plays</v>
      </c>
      <c r="S3133" s="11">
        <f t="shared" si="341"/>
        <v>42803</v>
      </c>
      <c r="T3133" s="11">
        <f t="shared" si="342"/>
        <v>42833.329224537032</v>
      </c>
      <c r="U3133">
        <f t="shared" si="343"/>
        <v>2017</v>
      </c>
    </row>
    <row r="3134" spans="1:21"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337"/>
        <v>3.3333333333333333E-2</v>
      </c>
      <c r="P3134" s="6">
        <f t="shared" si="338"/>
        <v>10</v>
      </c>
      <c r="Q3134" t="str">
        <f t="shared" si="339"/>
        <v>theater</v>
      </c>
      <c r="R3134" t="str">
        <f t="shared" si="340"/>
        <v>plays</v>
      </c>
      <c r="S3134" s="11">
        <f t="shared" si="341"/>
        <v>42786</v>
      </c>
      <c r="T3134" s="11">
        <f t="shared" si="342"/>
        <v>42846.100231481476</v>
      </c>
      <c r="U3134">
        <f t="shared" si="343"/>
        <v>2017</v>
      </c>
    </row>
    <row r="3135" spans="1:21"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337"/>
        <v>108</v>
      </c>
      <c r="P3135" s="6">
        <f t="shared" si="338"/>
        <v>33.75</v>
      </c>
      <c r="Q3135" t="str">
        <f t="shared" si="339"/>
        <v>theater</v>
      </c>
      <c r="R3135" t="str">
        <f t="shared" si="340"/>
        <v>plays</v>
      </c>
      <c r="S3135" s="11">
        <f t="shared" si="341"/>
        <v>42788</v>
      </c>
      <c r="T3135" s="11">
        <f t="shared" si="342"/>
        <v>42818.315208333333</v>
      </c>
      <c r="U3135">
        <f t="shared" si="343"/>
        <v>2017</v>
      </c>
    </row>
    <row r="3136" spans="1:21"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337"/>
        <v>22.5</v>
      </c>
      <c r="P3136" s="6">
        <f t="shared" si="338"/>
        <v>18.75</v>
      </c>
      <c r="Q3136" t="str">
        <f t="shared" si="339"/>
        <v>theater</v>
      </c>
      <c r="R3136" t="str">
        <f t="shared" si="340"/>
        <v>plays</v>
      </c>
      <c r="S3136" s="11">
        <f t="shared" si="341"/>
        <v>42800</v>
      </c>
      <c r="T3136" s="11">
        <f t="shared" si="342"/>
        <v>42821.470127314817</v>
      </c>
      <c r="U3136">
        <f t="shared" si="343"/>
        <v>2017</v>
      </c>
    </row>
    <row r="3137" spans="1:21"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337"/>
        <v>20.849420849420849</v>
      </c>
      <c r="P3137" s="6">
        <f t="shared" si="338"/>
        <v>23.142857142857142</v>
      </c>
      <c r="Q3137" t="str">
        <f t="shared" si="339"/>
        <v>theater</v>
      </c>
      <c r="R3137" t="str">
        <f t="shared" si="340"/>
        <v>plays</v>
      </c>
      <c r="S3137" s="11">
        <f t="shared" si="341"/>
        <v>42806</v>
      </c>
      <c r="T3137" s="11">
        <f t="shared" si="342"/>
        <v>42828.943530092591</v>
      </c>
      <c r="U3137">
        <f t="shared" si="343"/>
        <v>2017</v>
      </c>
    </row>
    <row r="3138" spans="1:21"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337"/>
        <v>127.8</v>
      </c>
      <c r="P3138" s="6">
        <f t="shared" si="338"/>
        <v>29.045454545454547</v>
      </c>
      <c r="Q3138" t="str">
        <f t="shared" si="339"/>
        <v>theater</v>
      </c>
      <c r="R3138" t="str">
        <f t="shared" si="340"/>
        <v>plays</v>
      </c>
      <c r="S3138" s="11">
        <f t="shared" si="341"/>
        <v>42789</v>
      </c>
      <c r="T3138" s="11">
        <f t="shared" si="342"/>
        <v>42825.749305555553</v>
      </c>
      <c r="U3138">
        <f t="shared" si="343"/>
        <v>2017</v>
      </c>
    </row>
    <row r="3139" spans="1:21"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344">E3139/D3139*100</f>
        <v>3.3333333333333335</v>
      </c>
      <c r="P3139" s="6">
        <f t="shared" ref="P3139:P3202" si="345">IF(E3139=0,0,E3139/L3139)</f>
        <v>50</v>
      </c>
      <c r="Q3139" t="str">
        <f t="shared" ref="Q3139:Q3202" si="346">LEFT(N3139,LEN(N3139)-(LEN(N3139)-SEARCH("/",N3139))-1)</f>
        <v>theater</v>
      </c>
      <c r="R3139" t="str">
        <f t="shared" ref="R3139:R3202" si="347">RIGHT(N3139,(LEN(N3139)-SEARCH("/",N3139)))</f>
        <v>plays</v>
      </c>
      <c r="S3139" s="11">
        <f t="shared" ref="S3139:S3202" si="348">VALUE(TEXT(CONCATENATE(YEAR(((J3139/60)/60/24)+DATE(1970,1,1)+(-5/24)),"/",MONTH(((J3139/60)/60/24)+DATE(1970,1,1)+(-5/24)),"/",DAY(((J3139/60)/60/24)+DATE(1970,1,1)+(-5/24))),"YYYY/MM/DD"))</f>
        <v>42807</v>
      </c>
      <c r="T3139" s="11">
        <f t="shared" ref="T3139:T3202" si="349">((I3139/60)/60/24)+DATE(1970,1,1)+(-5/24)</f>
        <v>42858.591666666667</v>
      </c>
      <c r="U3139">
        <f t="shared" ref="U3139:U3202" si="350">YEAR(((J3139/60)/60/24)+DATE(1970,1,1)+(-5/24))</f>
        <v>2017</v>
      </c>
    </row>
    <row r="3140" spans="1:21"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344"/>
        <v>0</v>
      </c>
      <c r="P3140" s="6">
        <f t="shared" si="345"/>
        <v>0</v>
      </c>
      <c r="Q3140" t="str">
        <f t="shared" si="346"/>
        <v>theater</v>
      </c>
      <c r="R3140" t="str">
        <f t="shared" si="347"/>
        <v>plays</v>
      </c>
      <c r="S3140" s="11">
        <f t="shared" si="348"/>
        <v>42809</v>
      </c>
      <c r="T3140" s="11">
        <f t="shared" si="349"/>
        <v>42828.437581018516</v>
      </c>
      <c r="U3140">
        <f t="shared" si="350"/>
        <v>2017</v>
      </c>
    </row>
    <row r="3141" spans="1:21"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344"/>
        <v>5.4</v>
      </c>
      <c r="P3141" s="6">
        <f t="shared" si="345"/>
        <v>450</v>
      </c>
      <c r="Q3141" t="str">
        <f t="shared" si="346"/>
        <v>theater</v>
      </c>
      <c r="R3141" t="str">
        <f t="shared" si="347"/>
        <v>plays</v>
      </c>
      <c r="S3141" s="11">
        <f t="shared" si="348"/>
        <v>42785</v>
      </c>
      <c r="T3141" s="11">
        <f t="shared" si="349"/>
        <v>42818.981249999997</v>
      </c>
      <c r="U3141">
        <f t="shared" si="350"/>
        <v>2017</v>
      </c>
    </row>
    <row r="3142" spans="1:21"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344"/>
        <v>0.96</v>
      </c>
      <c r="P3142" s="6">
        <f t="shared" si="345"/>
        <v>24</v>
      </c>
      <c r="Q3142" t="str">
        <f t="shared" si="346"/>
        <v>theater</v>
      </c>
      <c r="R3142" t="str">
        <f t="shared" si="347"/>
        <v>plays</v>
      </c>
      <c r="S3142" s="11">
        <f t="shared" si="348"/>
        <v>42802</v>
      </c>
      <c r="T3142" s="11">
        <f t="shared" si="349"/>
        <v>42832.468784722216</v>
      </c>
      <c r="U3142">
        <f t="shared" si="350"/>
        <v>2017</v>
      </c>
    </row>
    <row r="3143" spans="1:21"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344"/>
        <v>51.6</v>
      </c>
      <c r="P3143" s="6">
        <f t="shared" si="345"/>
        <v>32.25</v>
      </c>
      <c r="Q3143" t="str">
        <f t="shared" si="346"/>
        <v>theater</v>
      </c>
      <c r="R3143" t="str">
        <f t="shared" si="347"/>
        <v>plays</v>
      </c>
      <c r="S3143" s="11">
        <f t="shared" si="348"/>
        <v>42800</v>
      </c>
      <c r="T3143" s="11">
        <f t="shared" si="349"/>
        <v>42841.624999999993</v>
      </c>
      <c r="U3143">
        <f t="shared" si="350"/>
        <v>2017</v>
      </c>
    </row>
    <row r="3144" spans="1:21"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344"/>
        <v>1.6363636363636365</v>
      </c>
      <c r="P3144" s="6">
        <f t="shared" si="345"/>
        <v>15</v>
      </c>
      <c r="Q3144" t="str">
        <f t="shared" si="346"/>
        <v>theater</v>
      </c>
      <c r="R3144" t="str">
        <f t="shared" si="347"/>
        <v>plays</v>
      </c>
      <c r="S3144" s="11">
        <f t="shared" si="348"/>
        <v>42783</v>
      </c>
      <c r="T3144" s="11">
        <f t="shared" si="349"/>
        <v>42813.263182870367</v>
      </c>
      <c r="U3144">
        <f t="shared" si="350"/>
        <v>2017</v>
      </c>
    </row>
    <row r="3145" spans="1:21"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344"/>
        <v>0</v>
      </c>
      <c r="P3145" s="6">
        <f t="shared" si="345"/>
        <v>0</v>
      </c>
      <c r="Q3145" t="str">
        <f t="shared" si="346"/>
        <v>theater</v>
      </c>
      <c r="R3145" t="str">
        <f t="shared" si="347"/>
        <v>plays</v>
      </c>
      <c r="S3145" s="11">
        <f t="shared" si="348"/>
        <v>42808</v>
      </c>
      <c r="T3145" s="11">
        <f t="shared" si="349"/>
        <v>42834.149953703702</v>
      </c>
      <c r="U3145">
        <f t="shared" si="350"/>
        <v>2017</v>
      </c>
    </row>
    <row r="3146" spans="1:21"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344"/>
        <v>75.400000000000006</v>
      </c>
      <c r="P3146" s="6">
        <f t="shared" si="345"/>
        <v>251.33333333333334</v>
      </c>
      <c r="Q3146" t="str">
        <f t="shared" si="346"/>
        <v>theater</v>
      </c>
      <c r="R3146" t="str">
        <f t="shared" si="347"/>
        <v>plays</v>
      </c>
      <c r="S3146" s="11">
        <f t="shared" si="348"/>
        <v>42796</v>
      </c>
      <c r="T3146" s="11">
        <f t="shared" si="349"/>
        <v>42813.041666666664</v>
      </c>
      <c r="U3146">
        <f t="shared" si="350"/>
        <v>2017</v>
      </c>
    </row>
    <row r="3147" spans="1:21"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344"/>
        <v>0</v>
      </c>
      <c r="P3147" s="6">
        <f t="shared" si="345"/>
        <v>0</v>
      </c>
      <c r="Q3147" t="str">
        <f t="shared" si="346"/>
        <v>theater</v>
      </c>
      <c r="R3147" t="str">
        <f t="shared" si="347"/>
        <v>plays</v>
      </c>
      <c r="S3147" s="11">
        <f t="shared" si="348"/>
        <v>42761</v>
      </c>
      <c r="T3147" s="11">
        <f t="shared" si="349"/>
        <v>42821.790902777771</v>
      </c>
      <c r="U3147">
        <f t="shared" si="350"/>
        <v>2017</v>
      </c>
    </row>
    <row r="3148" spans="1:21"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344"/>
        <v>10.5</v>
      </c>
      <c r="P3148" s="6">
        <f t="shared" si="345"/>
        <v>437.5</v>
      </c>
      <c r="Q3148" t="str">
        <f t="shared" si="346"/>
        <v>theater</v>
      </c>
      <c r="R3148" t="str">
        <f t="shared" si="347"/>
        <v>plays</v>
      </c>
      <c r="S3148" s="11">
        <f t="shared" si="348"/>
        <v>42796</v>
      </c>
      <c r="T3148" s="11">
        <f t="shared" si="349"/>
        <v>42841.432476851849</v>
      </c>
      <c r="U3148">
        <f t="shared" si="350"/>
        <v>2017</v>
      </c>
    </row>
    <row r="3149" spans="1:21"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344"/>
        <v>117.52499999999999</v>
      </c>
      <c r="P3149" s="6">
        <f t="shared" si="345"/>
        <v>110.35211267605634</v>
      </c>
      <c r="Q3149" t="str">
        <f t="shared" si="346"/>
        <v>theater</v>
      </c>
      <c r="R3149" t="str">
        <f t="shared" si="347"/>
        <v>plays</v>
      </c>
      <c r="S3149" s="11">
        <f t="shared" si="348"/>
        <v>41909</v>
      </c>
      <c r="T3149" s="11">
        <f t="shared" si="349"/>
        <v>41949.802719907406</v>
      </c>
      <c r="U3149">
        <f t="shared" si="350"/>
        <v>2014</v>
      </c>
    </row>
    <row r="3150" spans="1:21"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344"/>
        <v>131.16666666666669</v>
      </c>
      <c r="P3150" s="6">
        <f t="shared" si="345"/>
        <v>41.421052631578945</v>
      </c>
      <c r="Q3150" t="str">
        <f t="shared" si="346"/>
        <v>theater</v>
      </c>
      <c r="R3150" t="str">
        <f t="shared" si="347"/>
        <v>plays</v>
      </c>
      <c r="S3150" s="11">
        <f t="shared" si="348"/>
        <v>41891</v>
      </c>
      <c r="T3150" s="11">
        <f t="shared" si="349"/>
        <v>41912.958333333328</v>
      </c>
      <c r="U3150">
        <f t="shared" si="350"/>
        <v>2014</v>
      </c>
    </row>
    <row r="3151" spans="1:21"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344"/>
        <v>104</v>
      </c>
      <c r="P3151" s="6">
        <f t="shared" si="345"/>
        <v>52</v>
      </c>
      <c r="Q3151" t="str">
        <f t="shared" si="346"/>
        <v>theater</v>
      </c>
      <c r="R3151" t="str">
        <f t="shared" si="347"/>
        <v>plays</v>
      </c>
      <c r="S3151" s="11">
        <f t="shared" si="348"/>
        <v>41225</v>
      </c>
      <c r="T3151" s="11">
        <f t="shared" si="349"/>
        <v>41249.875</v>
      </c>
      <c r="U3151">
        <f t="shared" si="350"/>
        <v>2012</v>
      </c>
    </row>
    <row r="3152" spans="1:21"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344"/>
        <v>101</v>
      </c>
      <c r="P3152" s="6">
        <f t="shared" si="345"/>
        <v>33.990384615384613</v>
      </c>
      <c r="Q3152" t="str">
        <f t="shared" si="346"/>
        <v>theater</v>
      </c>
      <c r="R3152" t="str">
        <f t="shared" si="347"/>
        <v>plays</v>
      </c>
      <c r="S3152" s="11">
        <f t="shared" si="348"/>
        <v>40478</v>
      </c>
      <c r="T3152" s="11">
        <f t="shared" si="349"/>
        <v>40567.958333333328</v>
      </c>
      <c r="U3152">
        <f t="shared" si="350"/>
        <v>2010</v>
      </c>
    </row>
    <row r="3153" spans="1:21"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344"/>
        <v>100.4</v>
      </c>
      <c r="P3153" s="6">
        <f t="shared" si="345"/>
        <v>103.35294117647059</v>
      </c>
      <c r="Q3153" t="str">
        <f t="shared" si="346"/>
        <v>theater</v>
      </c>
      <c r="R3153" t="str">
        <f t="shared" si="347"/>
        <v>plays</v>
      </c>
      <c r="S3153" s="11">
        <f t="shared" si="348"/>
        <v>41862</v>
      </c>
      <c r="T3153" s="11">
        <f t="shared" si="349"/>
        <v>41892.631643518514</v>
      </c>
      <c r="U3153">
        <f t="shared" si="350"/>
        <v>2014</v>
      </c>
    </row>
    <row r="3154" spans="1:21"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344"/>
        <v>105.95454545454545</v>
      </c>
      <c r="P3154" s="6">
        <f t="shared" si="345"/>
        <v>34.791044776119406</v>
      </c>
      <c r="Q3154" t="str">
        <f t="shared" si="346"/>
        <v>theater</v>
      </c>
      <c r="R3154" t="str">
        <f t="shared" si="347"/>
        <v>plays</v>
      </c>
      <c r="S3154" s="11">
        <f t="shared" si="348"/>
        <v>41550</v>
      </c>
      <c r="T3154" s="11">
        <f t="shared" si="349"/>
        <v>41580.659340277773</v>
      </c>
      <c r="U3154">
        <f t="shared" si="350"/>
        <v>2013</v>
      </c>
    </row>
    <row r="3155" spans="1:21"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344"/>
        <v>335.58333333333337</v>
      </c>
      <c r="P3155" s="6">
        <f t="shared" si="345"/>
        <v>41.773858921161825</v>
      </c>
      <c r="Q3155" t="str">
        <f t="shared" si="346"/>
        <v>theater</v>
      </c>
      <c r="R3155" t="str">
        <f t="shared" si="347"/>
        <v>plays</v>
      </c>
      <c r="S3155" s="11">
        <f t="shared" si="348"/>
        <v>40632</v>
      </c>
      <c r="T3155" s="11">
        <f t="shared" si="349"/>
        <v>40663.999305555553</v>
      </c>
      <c r="U3155">
        <f t="shared" si="350"/>
        <v>2011</v>
      </c>
    </row>
    <row r="3156" spans="1:21"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344"/>
        <v>112.92857142857142</v>
      </c>
      <c r="P3156" s="6">
        <f t="shared" si="345"/>
        <v>64.268292682926827</v>
      </c>
      <c r="Q3156" t="str">
        <f t="shared" si="346"/>
        <v>theater</v>
      </c>
      <c r="R3156" t="str">
        <f t="shared" si="347"/>
        <v>plays</v>
      </c>
      <c r="S3156" s="11">
        <f t="shared" si="348"/>
        <v>40970</v>
      </c>
      <c r="T3156" s="11">
        <f t="shared" si="349"/>
        <v>41000.625671296293</v>
      </c>
      <c r="U3156">
        <f t="shared" si="350"/>
        <v>2012</v>
      </c>
    </row>
    <row r="3157" spans="1:21"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344"/>
        <v>188.50460000000001</v>
      </c>
      <c r="P3157" s="6">
        <f t="shared" si="345"/>
        <v>31.209370860927152</v>
      </c>
      <c r="Q3157" t="str">
        <f t="shared" si="346"/>
        <v>theater</v>
      </c>
      <c r="R3157" t="str">
        <f t="shared" si="347"/>
        <v>plays</v>
      </c>
      <c r="S3157" s="11">
        <f t="shared" si="348"/>
        <v>41233</v>
      </c>
      <c r="T3157" s="11">
        <f t="shared" si="349"/>
        <v>41263.290798611109</v>
      </c>
      <c r="U3157">
        <f t="shared" si="350"/>
        <v>2012</v>
      </c>
    </row>
    <row r="3158" spans="1:21"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344"/>
        <v>101.81818181818181</v>
      </c>
      <c r="P3158" s="6">
        <f t="shared" si="345"/>
        <v>62.921348314606739</v>
      </c>
      <c r="Q3158" t="str">
        <f t="shared" si="346"/>
        <v>theater</v>
      </c>
      <c r="R3158" t="str">
        <f t="shared" si="347"/>
        <v>plays</v>
      </c>
      <c r="S3158" s="11">
        <f t="shared" si="348"/>
        <v>41026</v>
      </c>
      <c r="T3158" s="11">
        <f t="shared" si="349"/>
        <v>41061.744722222218</v>
      </c>
      <c r="U3158">
        <f t="shared" si="350"/>
        <v>2012</v>
      </c>
    </row>
    <row r="3159" spans="1:21"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344"/>
        <v>101</v>
      </c>
      <c r="P3159" s="6">
        <f t="shared" si="345"/>
        <v>98.536585365853654</v>
      </c>
      <c r="Q3159" t="str">
        <f t="shared" si="346"/>
        <v>theater</v>
      </c>
      <c r="R3159" t="str">
        <f t="shared" si="347"/>
        <v>plays</v>
      </c>
      <c r="S3159" s="11">
        <f t="shared" si="348"/>
        <v>41829</v>
      </c>
      <c r="T3159" s="11">
        <f t="shared" si="349"/>
        <v>41839</v>
      </c>
      <c r="U3159">
        <f t="shared" si="350"/>
        <v>2014</v>
      </c>
    </row>
    <row r="3160" spans="1:21"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344"/>
        <v>113.99999999999999</v>
      </c>
      <c r="P3160" s="6">
        <f t="shared" si="345"/>
        <v>82.608695652173907</v>
      </c>
      <c r="Q3160" t="str">
        <f t="shared" si="346"/>
        <v>theater</v>
      </c>
      <c r="R3160" t="str">
        <f t="shared" si="347"/>
        <v>plays</v>
      </c>
      <c r="S3160" s="11">
        <f t="shared" si="348"/>
        <v>41447</v>
      </c>
      <c r="T3160" s="11">
        <f t="shared" si="349"/>
        <v>41477.631388888884</v>
      </c>
      <c r="U3160">
        <f t="shared" si="350"/>
        <v>2013</v>
      </c>
    </row>
    <row r="3161" spans="1:21"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344"/>
        <v>133.48133333333334</v>
      </c>
      <c r="P3161" s="6">
        <f t="shared" si="345"/>
        <v>38.504230769230773</v>
      </c>
      <c r="Q3161" t="str">
        <f t="shared" si="346"/>
        <v>theater</v>
      </c>
      <c r="R3161" t="str">
        <f t="shared" si="347"/>
        <v>plays</v>
      </c>
      <c r="S3161" s="11">
        <f t="shared" si="348"/>
        <v>40883</v>
      </c>
      <c r="T3161" s="11">
        <f t="shared" si="349"/>
        <v>40926.75</v>
      </c>
      <c r="U3161">
        <f t="shared" si="350"/>
        <v>2011</v>
      </c>
    </row>
    <row r="3162" spans="1:21"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344"/>
        <v>101.53333333333335</v>
      </c>
      <c r="P3162" s="6">
        <f t="shared" si="345"/>
        <v>80.15789473684211</v>
      </c>
      <c r="Q3162" t="str">
        <f t="shared" si="346"/>
        <v>theater</v>
      </c>
      <c r="R3162" t="str">
        <f t="shared" si="347"/>
        <v>plays</v>
      </c>
      <c r="S3162" s="11">
        <f t="shared" si="348"/>
        <v>41841</v>
      </c>
      <c r="T3162" s="11">
        <f t="shared" si="349"/>
        <v>41863.999305555553</v>
      </c>
      <c r="U3162">
        <f t="shared" si="350"/>
        <v>2014</v>
      </c>
    </row>
    <row r="3163" spans="1:21"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344"/>
        <v>105.1</v>
      </c>
      <c r="P3163" s="6">
        <f t="shared" si="345"/>
        <v>28.405405405405407</v>
      </c>
      <c r="Q3163" t="str">
        <f t="shared" si="346"/>
        <v>theater</v>
      </c>
      <c r="R3163" t="str">
        <f t="shared" si="347"/>
        <v>plays</v>
      </c>
      <c r="S3163" s="11">
        <f t="shared" si="348"/>
        <v>41897</v>
      </c>
      <c r="T3163" s="11">
        <f t="shared" si="349"/>
        <v>41927.327800925923</v>
      </c>
      <c r="U3163">
        <f t="shared" si="350"/>
        <v>2014</v>
      </c>
    </row>
    <row r="3164" spans="1:21"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344"/>
        <v>127.15</v>
      </c>
      <c r="P3164" s="6">
        <f t="shared" si="345"/>
        <v>80.730158730158735</v>
      </c>
      <c r="Q3164" t="str">
        <f t="shared" si="346"/>
        <v>theater</v>
      </c>
      <c r="R3164" t="str">
        <f t="shared" si="347"/>
        <v>plays</v>
      </c>
      <c r="S3164" s="11">
        <f t="shared" si="348"/>
        <v>41799</v>
      </c>
      <c r="T3164" s="11">
        <f t="shared" si="349"/>
        <v>41826.875</v>
      </c>
      <c r="U3164">
        <f t="shared" si="350"/>
        <v>2014</v>
      </c>
    </row>
    <row r="3165" spans="1:21"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344"/>
        <v>111.15384615384616</v>
      </c>
      <c r="P3165" s="6">
        <f t="shared" si="345"/>
        <v>200.69444444444446</v>
      </c>
      <c r="Q3165" t="str">
        <f t="shared" si="346"/>
        <v>theater</v>
      </c>
      <c r="R3165" t="str">
        <f t="shared" si="347"/>
        <v>plays</v>
      </c>
      <c r="S3165" s="11">
        <f t="shared" si="348"/>
        <v>41775</v>
      </c>
      <c r="T3165" s="11">
        <f t="shared" si="349"/>
        <v>41805.545428240737</v>
      </c>
      <c r="U3165">
        <f t="shared" si="350"/>
        <v>2014</v>
      </c>
    </row>
    <row r="3166" spans="1:21"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344"/>
        <v>106.76</v>
      </c>
      <c r="P3166" s="6">
        <f t="shared" si="345"/>
        <v>37.591549295774648</v>
      </c>
      <c r="Q3166" t="str">
        <f t="shared" si="346"/>
        <v>theater</v>
      </c>
      <c r="R3166" t="str">
        <f t="shared" si="347"/>
        <v>plays</v>
      </c>
      <c r="S3166" s="11">
        <f t="shared" si="348"/>
        <v>41766</v>
      </c>
      <c r="T3166" s="11">
        <f t="shared" si="349"/>
        <v>41799.597395833334</v>
      </c>
      <c r="U3166">
        <f t="shared" si="350"/>
        <v>2014</v>
      </c>
    </row>
    <row r="3167" spans="1:21"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344"/>
        <v>162.66666666666666</v>
      </c>
      <c r="P3167" s="6">
        <f t="shared" si="345"/>
        <v>58.095238095238095</v>
      </c>
      <c r="Q3167" t="str">
        <f t="shared" si="346"/>
        <v>theater</v>
      </c>
      <c r="R3167" t="str">
        <f t="shared" si="347"/>
        <v>plays</v>
      </c>
      <c r="S3167" s="11">
        <f t="shared" si="348"/>
        <v>40643</v>
      </c>
      <c r="T3167" s="11">
        <f t="shared" si="349"/>
        <v>40665.957638888889</v>
      </c>
      <c r="U3167">
        <f t="shared" si="350"/>
        <v>2011</v>
      </c>
    </row>
    <row r="3168" spans="1:21"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344"/>
        <v>160.22808571428573</v>
      </c>
      <c r="P3168" s="6">
        <f t="shared" si="345"/>
        <v>60.300892473118282</v>
      </c>
      <c r="Q3168" t="str">
        <f t="shared" si="346"/>
        <v>theater</v>
      </c>
      <c r="R3168" t="str">
        <f t="shared" si="347"/>
        <v>plays</v>
      </c>
      <c r="S3168" s="11">
        <f t="shared" si="348"/>
        <v>41940</v>
      </c>
      <c r="T3168" s="11">
        <f t="shared" si="349"/>
        <v>41969.124305555553</v>
      </c>
      <c r="U3168">
        <f t="shared" si="350"/>
        <v>2014</v>
      </c>
    </row>
    <row r="3169" spans="1:21"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344"/>
        <v>116.16666666666666</v>
      </c>
      <c r="P3169" s="6">
        <f t="shared" si="345"/>
        <v>63.363636363636367</v>
      </c>
      <c r="Q3169" t="str">
        <f t="shared" si="346"/>
        <v>theater</v>
      </c>
      <c r="R3169" t="str">
        <f t="shared" si="347"/>
        <v>plays</v>
      </c>
      <c r="S3169" s="11">
        <f t="shared" si="348"/>
        <v>41838</v>
      </c>
      <c r="T3169" s="11">
        <f t="shared" si="349"/>
        <v>41852.967372685183</v>
      </c>
      <c r="U3169">
        <f t="shared" si="350"/>
        <v>2014</v>
      </c>
    </row>
    <row r="3170" spans="1:21"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344"/>
        <v>124.2</v>
      </c>
      <c r="P3170" s="6">
        <f t="shared" si="345"/>
        <v>50.901639344262293</v>
      </c>
      <c r="Q3170" t="str">
        <f t="shared" si="346"/>
        <v>theater</v>
      </c>
      <c r="R3170" t="str">
        <f t="shared" si="347"/>
        <v>plays</v>
      </c>
      <c r="S3170" s="11">
        <f t="shared" si="348"/>
        <v>41771</v>
      </c>
      <c r="T3170" s="11">
        <f t="shared" si="349"/>
        <v>41803.708333333328</v>
      </c>
      <c r="U3170">
        <f t="shared" si="350"/>
        <v>2014</v>
      </c>
    </row>
    <row r="3171" spans="1:21"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344"/>
        <v>103.01249999999999</v>
      </c>
      <c r="P3171" s="6">
        <f t="shared" si="345"/>
        <v>100.5</v>
      </c>
      <c r="Q3171" t="str">
        <f t="shared" si="346"/>
        <v>theater</v>
      </c>
      <c r="R3171" t="str">
        <f t="shared" si="347"/>
        <v>plays</v>
      </c>
      <c r="S3171" s="11">
        <f t="shared" si="348"/>
        <v>41591</v>
      </c>
      <c r="T3171" s="11">
        <f t="shared" si="349"/>
        <v>41620.999305555553</v>
      </c>
      <c r="U3171">
        <f t="shared" si="350"/>
        <v>2013</v>
      </c>
    </row>
    <row r="3172" spans="1:21"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344"/>
        <v>112.25</v>
      </c>
      <c r="P3172" s="6">
        <f t="shared" si="345"/>
        <v>31.619718309859156</v>
      </c>
      <c r="Q3172" t="str">
        <f t="shared" si="346"/>
        <v>theater</v>
      </c>
      <c r="R3172" t="str">
        <f t="shared" si="347"/>
        <v>plays</v>
      </c>
      <c r="S3172" s="11">
        <f t="shared" si="348"/>
        <v>41788</v>
      </c>
      <c r="T3172" s="11">
        <f t="shared" si="349"/>
        <v>41821.958333333328</v>
      </c>
      <c r="U3172">
        <f t="shared" si="350"/>
        <v>2014</v>
      </c>
    </row>
    <row r="3173" spans="1:21"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344"/>
        <v>108.8142857142857</v>
      </c>
      <c r="P3173" s="6">
        <f t="shared" si="345"/>
        <v>65.102564102564102</v>
      </c>
      <c r="Q3173" t="str">
        <f t="shared" si="346"/>
        <v>theater</v>
      </c>
      <c r="R3173" t="str">
        <f t="shared" si="347"/>
        <v>plays</v>
      </c>
      <c r="S3173" s="11">
        <f t="shared" si="348"/>
        <v>42466</v>
      </c>
      <c r="T3173" s="11">
        <f t="shared" si="349"/>
        <v>42496.399976851848</v>
      </c>
      <c r="U3173">
        <f t="shared" si="350"/>
        <v>2016</v>
      </c>
    </row>
    <row r="3174" spans="1:21"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344"/>
        <v>114.99999999999999</v>
      </c>
      <c r="P3174" s="6">
        <f t="shared" si="345"/>
        <v>79.310344827586206</v>
      </c>
      <c r="Q3174" t="str">
        <f t="shared" si="346"/>
        <v>theater</v>
      </c>
      <c r="R3174" t="str">
        <f t="shared" si="347"/>
        <v>plays</v>
      </c>
      <c r="S3174" s="11">
        <f t="shared" si="348"/>
        <v>40923</v>
      </c>
      <c r="T3174" s="11">
        <f t="shared" si="349"/>
        <v>40953.521620370368</v>
      </c>
      <c r="U3174">
        <f t="shared" si="350"/>
        <v>2012</v>
      </c>
    </row>
    <row r="3175" spans="1:21"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344"/>
        <v>103</v>
      </c>
      <c r="P3175" s="6">
        <f t="shared" si="345"/>
        <v>139.18918918918919</v>
      </c>
      <c r="Q3175" t="str">
        <f t="shared" si="346"/>
        <v>theater</v>
      </c>
      <c r="R3175" t="str">
        <f t="shared" si="347"/>
        <v>plays</v>
      </c>
      <c r="S3175" s="11">
        <f t="shared" si="348"/>
        <v>41878</v>
      </c>
      <c r="T3175" s="11">
        <f t="shared" si="349"/>
        <v>41908.670046296291</v>
      </c>
      <c r="U3175">
        <f t="shared" si="350"/>
        <v>2014</v>
      </c>
    </row>
    <row r="3176" spans="1:21"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344"/>
        <v>101.13333333333334</v>
      </c>
      <c r="P3176" s="6">
        <f t="shared" si="345"/>
        <v>131.91304347826087</v>
      </c>
      <c r="Q3176" t="str">
        <f t="shared" si="346"/>
        <v>theater</v>
      </c>
      <c r="R3176" t="str">
        <f t="shared" si="347"/>
        <v>plays</v>
      </c>
      <c r="S3176" s="11">
        <f t="shared" si="348"/>
        <v>41862</v>
      </c>
      <c r="T3176" s="11">
        <f t="shared" si="349"/>
        <v>41876.656342592592</v>
      </c>
      <c r="U3176">
        <f t="shared" si="350"/>
        <v>2014</v>
      </c>
    </row>
    <row r="3177" spans="1:21"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344"/>
        <v>109.55999999999999</v>
      </c>
      <c r="P3177" s="6">
        <f t="shared" si="345"/>
        <v>91.3</v>
      </c>
      <c r="Q3177" t="str">
        <f t="shared" si="346"/>
        <v>theater</v>
      </c>
      <c r="R3177" t="str">
        <f t="shared" si="347"/>
        <v>plays</v>
      </c>
      <c r="S3177" s="11">
        <f t="shared" si="348"/>
        <v>40531</v>
      </c>
      <c r="T3177" s="11">
        <f t="shared" si="349"/>
        <v>40591.678553240738</v>
      </c>
      <c r="U3177">
        <f t="shared" si="350"/>
        <v>2010</v>
      </c>
    </row>
    <row r="3178" spans="1:21"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344"/>
        <v>114.8421052631579</v>
      </c>
      <c r="P3178" s="6">
        <f t="shared" si="345"/>
        <v>39.672727272727272</v>
      </c>
      <c r="Q3178" t="str">
        <f t="shared" si="346"/>
        <v>theater</v>
      </c>
      <c r="R3178" t="str">
        <f t="shared" si="347"/>
        <v>plays</v>
      </c>
      <c r="S3178" s="11">
        <f t="shared" si="348"/>
        <v>41477</v>
      </c>
      <c r="T3178" s="11">
        <f t="shared" si="349"/>
        <v>41504.416666666664</v>
      </c>
      <c r="U3178">
        <f t="shared" si="350"/>
        <v>2013</v>
      </c>
    </row>
    <row r="3179" spans="1:21"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344"/>
        <v>117.39999999999999</v>
      </c>
      <c r="P3179" s="6">
        <f t="shared" si="345"/>
        <v>57.549019607843135</v>
      </c>
      <c r="Q3179" t="str">
        <f t="shared" si="346"/>
        <v>theater</v>
      </c>
      <c r="R3179" t="str">
        <f t="shared" si="347"/>
        <v>plays</v>
      </c>
      <c r="S3179" s="11">
        <f t="shared" si="348"/>
        <v>41781</v>
      </c>
      <c r="T3179" s="11">
        <f t="shared" si="349"/>
        <v>41811.458437499998</v>
      </c>
      <c r="U3179">
        <f t="shared" si="350"/>
        <v>2014</v>
      </c>
    </row>
    <row r="3180" spans="1:21"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344"/>
        <v>171.73333333333335</v>
      </c>
      <c r="P3180" s="6">
        <f t="shared" si="345"/>
        <v>33.025641025641029</v>
      </c>
      <c r="Q3180" t="str">
        <f t="shared" si="346"/>
        <v>theater</v>
      </c>
      <c r="R3180" t="str">
        <f t="shared" si="347"/>
        <v>plays</v>
      </c>
      <c r="S3180" s="11">
        <f t="shared" si="348"/>
        <v>41806</v>
      </c>
      <c r="T3180" s="11">
        <f t="shared" si="349"/>
        <v>41836.396701388883</v>
      </c>
      <c r="U3180">
        <f t="shared" si="350"/>
        <v>2014</v>
      </c>
    </row>
    <row r="3181" spans="1:21"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344"/>
        <v>114.16238095238094</v>
      </c>
      <c r="P3181" s="6">
        <f t="shared" si="345"/>
        <v>77.335806451612896</v>
      </c>
      <c r="Q3181" t="str">
        <f t="shared" si="346"/>
        <v>theater</v>
      </c>
      <c r="R3181" t="str">
        <f t="shared" si="347"/>
        <v>plays</v>
      </c>
      <c r="S3181" s="11">
        <f t="shared" si="348"/>
        <v>41375</v>
      </c>
      <c r="T3181" s="11">
        <f t="shared" si="349"/>
        <v>41400.49387731481</v>
      </c>
      <c r="U3181">
        <f t="shared" si="350"/>
        <v>2013</v>
      </c>
    </row>
    <row r="3182" spans="1:21"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344"/>
        <v>119.75</v>
      </c>
      <c r="P3182" s="6">
        <f t="shared" si="345"/>
        <v>31.933333333333334</v>
      </c>
      <c r="Q3182" t="str">
        <f t="shared" si="346"/>
        <v>theater</v>
      </c>
      <c r="R3182" t="str">
        <f t="shared" si="347"/>
        <v>plays</v>
      </c>
      <c r="S3182" s="11">
        <f t="shared" si="348"/>
        <v>41780</v>
      </c>
      <c r="T3182" s="11">
        <f t="shared" si="349"/>
        <v>41810.204270833332</v>
      </c>
      <c r="U3182">
        <f t="shared" si="350"/>
        <v>2014</v>
      </c>
    </row>
    <row r="3183" spans="1:21"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344"/>
        <v>109.00000000000001</v>
      </c>
      <c r="P3183" s="6">
        <f t="shared" si="345"/>
        <v>36.333333333333336</v>
      </c>
      <c r="Q3183" t="str">
        <f t="shared" si="346"/>
        <v>theater</v>
      </c>
      <c r="R3183" t="str">
        <f t="shared" si="347"/>
        <v>plays</v>
      </c>
      <c r="S3183" s="11">
        <f t="shared" si="348"/>
        <v>41779</v>
      </c>
      <c r="T3183" s="11">
        <f t="shared" si="349"/>
        <v>41805.458333333328</v>
      </c>
      <c r="U3183">
        <f t="shared" si="350"/>
        <v>2014</v>
      </c>
    </row>
    <row r="3184" spans="1:21"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344"/>
        <v>100.88571428571429</v>
      </c>
      <c r="P3184" s="6">
        <f t="shared" si="345"/>
        <v>46.768211920529801</v>
      </c>
      <c r="Q3184" t="str">
        <f t="shared" si="346"/>
        <v>theater</v>
      </c>
      <c r="R3184" t="str">
        <f t="shared" si="347"/>
        <v>plays</v>
      </c>
      <c r="S3184" s="11">
        <f t="shared" si="348"/>
        <v>40883</v>
      </c>
      <c r="T3184" s="11">
        <f t="shared" si="349"/>
        <v>40939.5</v>
      </c>
      <c r="U3184">
        <f t="shared" si="350"/>
        <v>2011</v>
      </c>
    </row>
    <row r="3185" spans="1:21"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344"/>
        <v>109.00000000000001</v>
      </c>
      <c r="P3185" s="6">
        <f t="shared" si="345"/>
        <v>40.073529411764703</v>
      </c>
      <c r="Q3185" t="str">
        <f t="shared" si="346"/>
        <v>theater</v>
      </c>
      <c r="R3185" t="str">
        <f t="shared" si="347"/>
        <v>plays</v>
      </c>
      <c r="S3185" s="11">
        <f t="shared" si="348"/>
        <v>41491</v>
      </c>
      <c r="T3185" s="11">
        <f t="shared" si="349"/>
        <v>41509.586446759255</v>
      </c>
      <c r="U3185">
        <f t="shared" si="350"/>
        <v>2013</v>
      </c>
    </row>
    <row r="3186" spans="1:21"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344"/>
        <v>107.20930232558139</v>
      </c>
      <c r="P3186" s="6">
        <f t="shared" si="345"/>
        <v>100.21739130434783</v>
      </c>
      <c r="Q3186" t="str">
        <f t="shared" si="346"/>
        <v>theater</v>
      </c>
      <c r="R3186" t="str">
        <f t="shared" si="347"/>
        <v>plays</v>
      </c>
      <c r="S3186" s="11">
        <f t="shared" si="348"/>
        <v>41791</v>
      </c>
      <c r="T3186" s="11">
        <f t="shared" si="349"/>
        <v>41821.785081018512</v>
      </c>
      <c r="U3186">
        <f t="shared" si="350"/>
        <v>2014</v>
      </c>
    </row>
    <row r="3187" spans="1:21"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344"/>
        <v>100</v>
      </c>
      <c r="P3187" s="6">
        <f t="shared" si="345"/>
        <v>41.666666666666664</v>
      </c>
      <c r="Q3187" t="str">
        <f t="shared" si="346"/>
        <v>theater</v>
      </c>
      <c r="R3187" t="str">
        <f t="shared" si="347"/>
        <v>plays</v>
      </c>
      <c r="S3187" s="11">
        <f t="shared" si="348"/>
        <v>41829</v>
      </c>
      <c r="T3187" s="11">
        <f t="shared" si="349"/>
        <v>41836.768993055557</v>
      </c>
      <c r="U3187">
        <f t="shared" si="350"/>
        <v>2014</v>
      </c>
    </row>
    <row r="3188" spans="1:21"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344"/>
        <v>102.18750000000001</v>
      </c>
      <c r="P3188" s="6">
        <f t="shared" si="345"/>
        <v>46.714285714285715</v>
      </c>
      <c r="Q3188" t="str">
        <f t="shared" si="346"/>
        <v>theater</v>
      </c>
      <c r="R3188" t="str">
        <f t="shared" si="347"/>
        <v>plays</v>
      </c>
      <c r="S3188" s="11">
        <f t="shared" si="348"/>
        <v>41868</v>
      </c>
      <c r="T3188" s="11">
        <f t="shared" si="349"/>
        <v>41898.666666666664</v>
      </c>
      <c r="U3188">
        <f t="shared" si="350"/>
        <v>2014</v>
      </c>
    </row>
    <row r="3189" spans="1:21"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344"/>
        <v>116.29333333333334</v>
      </c>
      <c r="P3189" s="6">
        <f t="shared" si="345"/>
        <v>71.491803278688522</v>
      </c>
      <c r="Q3189" t="str">
        <f t="shared" si="346"/>
        <v>theater</v>
      </c>
      <c r="R3189" t="str">
        <f t="shared" si="347"/>
        <v>plays</v>
      </c>
      <c r="S3189" s="11">
        <f t="shared" si="348"/>
        <v>41835</v>
      </c>
      <c r="T3189" s="11">
        <f t="shared" si="349"/>
        <v>41855.458020833328</v>
      </c>
      <c r="U3189">
        <f t="shared" si="350"/>
        <v>2014</v>
      </c>
    </row>
    <row r="3190" spans="1:21"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344"/>
        <v>65</v>
      </c>
      <c r="P3190" s="6">
        <f t="shared" si="345"/>
        <v>14.444444444444445</v>
      </c>
      <c r="Q3190" t="str">
        <f t="shared" si="346"/>
        <v>theater</v>
      </c>
      <c r="R3190" t="str">
        <f t="shared" si="347"/>
        <v>musical</v>
      </c>
      <c r="S3190" s="11">
        <f t="shared" si="348"/>
        <v>42144</v>
      </c>
      <c r="T3190" s="11">
        <f t="shared" si="349"/>
        <v>42165.207199074073</v>
      </c>
      <c r="U3190">
        <f t="shared" si="350"/>
        <v>2015</v>
      </c>
    </row>
    <row r="3191" spans="1:21"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344"/>
        <v>12.327272727272726</v>
      </c>
      <c r="P3191" s="6">
        <f t="shared" si="345"/>
        <v>356.84210526315792</v>
      </c>
      <c r="Q3191" t="str">
        <f t="shared" si="346"/>
        <v>theater</v>
      </c>
      <c r="R3191" t="str">
        <f t="shared" si="347"/>
        <v>musical</v>
      </c>
      <c r="S3191" s="11">
        <f t="shared" si="348"/>
        <v>42118</v>
      </c>
      <c r="T3191" s="11">
        <f t="shared" si="349"/>
        <v>42148.138101851851</v>
      </c>
      <c r="U3191">
        <f t="shared" si="350"/>
        <v>2015</v>
      </c>
    </row>
    <row r="3192" spans="1:21"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344"/>
        <v>0</v>
      </c>
      <c r="P3192" s="6">
        <f t="shared" si="345"/>
        <v>0</v>
      </c>
      <c r="Q3192" t="str">
        <f t="shared" si="346"/>
        <v>theater</v>
      </c>
      <c r="R3192" t="str">
        <f t="shared" si="347"/>
        <v>musical</v>
      </c>
      <c r="S3192" s="11">
        <f t="shared" si="348"/>
        <v>42682</v>
      </c>
      <c r="T3192" s="11">
        <f t="shared" si="349"/>
        <v>42712.984664351847</v>
      </c>
      <c r="U3192">
        <f t="shared" si="350"/>
        <v>2016</v>
      </c>
    </row>
    <row r="3193" spans="1:21"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344"/>
        <v>4.0266666666666664</v>
      </c>
      <c r="P3193" s="6">
        <f t="shared" si="345"/>
        <v>37.75</v>
      </c>
      <c r="Q3193" t="str">
        <f t="shared" si="346"/>
        <v>theater</v>
      </c>
      <c r="R3193" t="str">
        <f t="shared" si="347"/>
        <v>musical</v>
      </c>
      <c r="S3193" s="11">
        <f t="shared" si="348"/>
        <v>42538</v>
      </c>
      <c r="T3193" s="11">
        <f t="shared" si="349"/>
        <v>42598.547094907401</v>
      </c>
      <c r="U3193">
        <f t="shared" si="350"/>
        <v>2016</v>
      </c>
    </row>
    <row r="3194" spans="1:21"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344"/>
        <v>1.02</v>
      </c>
      <c r="P3194" s="6">
        <f t="shared" si="345"/>
        <v>12.75</v>
      </c>
      <c r="Q3194" t="str">
        <f t="shared" si="346"/>
        <v>theater</v>
      </c>
      <c r="R3194" t="str">
        <f t="shared" si="347"/>
        <v>musical</v>
      </c>
      <c r="S3194" s="11">
        <f t="shared" si="348"/>
        <v>42018</v>
      </c>
      <c r="T3194" s="11">
        <f t="shared" si="349"/>
        <v>42063.708333333336</v>
      </c>
      <c r="U3194">
        <f t="shared" si="350"/>
        <v>2015</v>
      </c>
    </row>
    <row r="3195" spans="1:21"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344"/>
        <v>11.74</v>
      </c>
      <c r="P3195" s="6">
        <f t="shared" si="345"/>
        <v>24.458333333333332</v>
      </c>
      <c r="Q3195" t="str">
        <f t="shared" si="346"/>
        <v>theater</v>
      </c>
      <c r="R3195" t="str">
        <f t="shared" si="347"/>
        <v>musical</v>
      </c>
      <c r="S3195" s="11">
        <f t="shared" si="348"/>
        <v>42010</v>
      </c>
      <c r="T3195" s="11">
        <f t="shared" si="349"/>
        <v>42055.759907407402</v>
      </c>
      <c r="U3195">
        <f t="shared" si="350"/>
        <v>2015</v>
      </c>
    </row>
    <row r="3196" spans="1:21"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344"/>
        <v>0</v>
      </c>
      <c r="P3196" s="6">
        <f t="shared" si="345"/>
        <v>0</v>
      </c>
      <c r="Q3196" t="str">
        <f t="shared" si="346"/>
        <v>theater</v>
      </c>
      <c r="R3196" t="str">
        <f t="shared" si="347"/>
        <v>musical</v>
      </c>
      <c r="S3196" s="11">
        <f t="shared" si="348"/>
        <v>42181</v>
      </c>
      <c r="T3196" s="11">
        <f t="shared" si="349"/>
        <v>42211.854143518511</v>
      </c>
      <c r="U3196">
        <f t="shared" si="350"/>
        <v>2015</v>
      </c>
    </row>
    <row r="3197" spans="1:21"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344"/>
        <v>59.142857142857139</v>
      </c>
      <c r="P3197" s="6">
        <f t="shared" si="345"/>
        <v>53.07692307692308</v>
      </c>
      <c r="Q3197" t="str">
        <f t="shared" si="346"/>
        <v>theater</v>
      </c>
      <c r="R3197" t="str">
        <f t="shared" si="347"/>
        <v>musical</v>
      </c>
      <c r="S3197" s="11">
        <f t="shared" si="348"/>
        <v>42017</v>
      </c>
      <c r="T3197" s="11">
        <f t="shared" si="349"/>
        <v>42047.385902777773</v>
      </c>
      <c r="U3197">
        <f t="shared" si="350"/>
        <v>2015</v>
      </c>
    </row>
    <row r="3198" spans="1:21"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344"/>
        <v>0.06</v>
      </c>
      <c r="P3198" s="6">
        <f t="shared" si="345"/>
        <v>300</v>
      </c>
      <c r="Q3198" t="str">
        <f t="shared" si="346"/>
        <v>theater</v>
      </c>
      <c r="R3198" t="str">
        <f t="shared" si="347"/>
        <v>musical</v>
      </c>
      <c r="S3198" s="11">
        <f t="shared" si="348"/>
        <v>42157</v>
      </c>
      <c r="T3198" s="11">
        <f t="shared" si="349"/>
        <v>42217.374999999993</v>
      </c>
      <c r="U3198">
        <f t="shared" si="350"/>
        <v>2015</v>
      </c>
    </row>
    <row r="3199" spans="1:21"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344"/>
        <v>11.450000000000001</v>
      </c>
      <c r="P3199" s="6">
        <f t="shared" si="345"/>
        <v>286.25</v>
      </c>
      <c r="Q3199" t="str">
        <f t="shared" si="346"/>
        <v>theater</v>
      </c>
      <c r="R3199" t="str">
        <f t="shared" si="347"/>
        <v>musical</v>
      </c>
      <c r="S3199" s="11">
        <f t="shared" si="348"/>
        <v>42009</v>
      </c>
      <c r="T3199" s="11">
        <f t="shared" si="349"/>
        <v>42039.28493055555</v>
      </c>
      <c r="U3199">
        <f t="shared" si="350"/>
        <v>2015</v>
      </c>
    </row>
    <row r="3200" spans="1:21"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344"/>
        <v>0.36666666666666664</v>
      </c>
      <c r="P3200" s="6">
        <f t="shared" si="345"/>
        <v>36.666666666666664</v>
      </c>
      <c r="Q3200" t="str">
        <f t="shared" si="346"/>
        <v>theater</v>
      </c>
      <c r="R3200" t="str">
        <f t="shared" si="347"/>
        <v>musical</v>
      </c>
      <c r="S3200" s="11">
        <f t="shared" si="348"/>
        <v>42013</v>
      </c>
      <c r="T3200" s="11">
        <f t="shared" si="349"/>
        <v>42051.216168981475</v>
      </c>
      <c r="U3200">
        <f t="shared" si="350"/>
        <v>2015</v>
      </c>
    </row>
    <row r="3201" spans="1:21"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344"/>
        <v>52.16</v>
      </c>
      <c r="P3201" s="6">
        <f t="shared" si="345"/>
        <v>49.20754716981132</v>
      </c>
      <c r="Q3201" t="str">
        <f t="shared" si="346"/>
        <v>theater</v>
      </c>
      <c r="R3201" t="str">
        <f t="shared" si="347"/>
        <v>musical</v>
      </c>
      <c r="S3201" s="11">
        <f t="shared" si="348"/>
        <v>41858</v>
      </c>
      <c r="T3201" s="11">
        <f t="shared" si="349"/>
        <v>41888.666666666664</v>
      </c>
      <c r="U3201">
        <f t="shared" si="350"/>
        <v>2014</v>
      </c>
    </row>
    <row r="3202" spans="1:21"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344"/>
        <v>2E-3</v>
      </c>
      <c r="P3202" s="6">
        <f t="shared" si="345"/>
        <v>1</v>
      </c>
      <c r="Q3202" t="str">
        <f t="shared" si="346"/>
        <v>theater</v>
      </c>
      <c r="R3202" t="str">
        <f t="shared" si="347"/>
        <v>musical</v>
      </c>
      <c r="S3202" s="11">
        <f t="shared" si="348"/>
        <v>42460</v>
      </c>
      <c r="T3202" s="11">
        <f t="shared" si="349"/>
        <v>42490.023611111108</v>
      </c>
      <c r="U3202">
        <f t="shared" si="350"/>
        <v>2016</v>
      </c>
    </row>
    <row r="3203" spans="1:21"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51">E3203/D3203*100</f>
        <v>1.25</v>
      </c>
      <c r="P3203" s="6">
        <f t="shared" ref="P3203:P3266" si="352">IF(E3203=0,0,E3203/L3203)</f>
        <v>12.5</v>
      </c>
      <c r="Q3203" t="str">
        <f t="shared" ref="Q3203:Q3266" si="353">LEFT(N3203,LEN(N3203)-(LEN(N3203)-SEARCH("/",N3203))-1)</f>
        <v>theater</v>
      </c>
      <c r="R3203" t="str">
        <f t="shared" ref="R3203:R3266" si="354">RIGHT(N3203,(LEN(N3203)-SEARCH("/",N3203)))</f>
        <v>musical</v>
      </c>
      <c r="S3203" s="11">
        <f t="shared" ref="S3203:S3266" si="355">VALUE(TEXT(CONCATENATE(YEAR(((J3203/60)/60/24)+DATE(1970,1,1)+(-5/24)),"/",MONTH(((J3203/60)/60/24)+DATE(1970,1,1)+(-5/24)),"/",DAY(((J3203/60)/60/24)+DATE(1970,1,1)+(-5/24))),"YYYY/MM/DD"))</f>
        <v>41861</v>
      </c>
      <c r="T3203" s="11">
        <f t="shared" ref="T3203:T3266" si="356">((I3203/60)/60/24)+DATE(1970,1,1)+(-5/24)</f>
        <v>41882.558761574073</v>
      </c>
      <c r="U3203">
        <f t="shared" ref="U3203:U3266" si="357">YEAR(((J3203/60)/60/24)+DATE(1970,1,1)+(-5/24))</f>
        <v>2014</v>
      </c>
    </row>
    <row r="3204" spans="1:21"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51"/>
        <v>54.52</v>
      </c>
      <c r="P3204" s="6">
        <f t="shared" si="352"/>
        <v>109.04</v>
      </c>
      <c r="Q3204" t="str">
        <f t="shared" si="353"/>
        <v>theater</v>
      </c>
      <c r="R3204" t="str">
        <f t="shared" si="354"/>
        <v>musical</v>
      </c>
      <c r="S3204" s="11">
        <f t="shared" si="355"/>
        <v>42293</v>
      </c>
      <c r="T3204" s="11">
        <f t="shared" si="356"/>
        <v>42352.040972222218</v>
      </c>
      <c r="U3204">
        <f t="shared" si="357"/>
        <v>2015</v>
      </c>
    </row>
    <row r="3205" spans="1:21"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51"/>
        <v>25</v>
      </c>
      <c r="P3205" s="6">
        <f t="shared" si="352"/>
        <v>41.666666666666664</v>
      </c>
      <c r="Q3205" t="str">
        <f t="shared" si="353"/>
        <v>theater</v>
      </c>
      <c r="R3205" t="str">
        <f t="shared" si="354"/>
        <v>musical</v>
      </c>
      <c r="S3205" s="11">
        <f t="shared" si="355"/>
        <v>42242</v>
      </c>
      <c r="T3205" s="11">
        <f t="shared" si="356"/>
        <v>42272.780347222222</v>
      </c>
      <c r="U3205">
        <f t="shared" si="357"/>
        <v>2015</v>
      </c>
    </row>
    <row r="3206" spans="1:21"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51"/>
        <v>0</v>
      </c>
      <c r="P3206" s="6">
        <f t="shared" si="352"/>
        <v>0</v>
      </c>
      <c r="Q3206" t="str">
        <f t="shared" si="353"/>
        <v>theater</v>
      </c>
      <c r="R3206" t="str">
        <f t="shared" si="354"/>
        <v>musical</v>
      </c>
      <c r="S3206" s="11">
        <f t="shared" si="355"/>
        <v>42172</v>
      </c>
      <c r="T3206" s="11">
        <f t="shared" si="356"/>
        <v>42202.468055555553</v>
      </c>
      <c r="U3206">
        <f t="shared" si="357"/>
        <v>2015</v>
      </c>
    </row>
    <row r="3207" spans="1:21"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51"/>
        <v>3.4125000000000001</v>
      </c>
      <c r="P3207" s="6">
        <f t="shared" si="352"/>
        <v>22.75</v>
      </c>
      <c r="Q3207" t="str">
        <f t="shared" si="353"/>
        <v>theater</v>
      </c>
      <c r="R3207" t="str">
        <f t="shared" si="354"/>
        <v>musical</v>
      </c>
      <c r="S3207" s="11">
        <f t="shared" si="355"/>
        <v>42095</v>
      </c>
      <c r="T3207" s="11">
        <f t="shared" si="356"/>
        <v>42125.166342592587</v>
      </c>
      <c r="U3207">
        <f t="shared" si="357"/>
        <v>2015</v>
      </c>
    </row>
    <row r="3208" spans="1:21"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51"/>
        <v>0</v>
      </c>
      <c r="P3208" s="6">
        <f t="shared" si="352"/>
        <v>0</v>
      </c>
      <c r="Q3208" t="str">
        <f t="shared" si="353"/>
        <v>theater</v>
      </c>
      <c r="R3208" t="str">
        <f t="shared" si="354"/>
        <v>musical</v>
      </c>
      <c r="S3208" s="11">
        <f t="shared" si="355"/>
        <v>42236</v>
      </c>
      <c r="T3208" s="11">
        <f t="shared" si="356"/>
        <v>42266.067719907405</v>
      </c>
      <c r="U3208">
        <f t="shared" si="357"/>
        <v>2015</v>
      </c>
    </row>
    <row r="3209" spans="1:21"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51"/>
        <v>46.36363636363636</v>
      </c>
      <c r="P3209" s="6">
        <f t="shared" si="352"/>
        <v>70.833333333333329</v>
      </c>
      <c r="Q3209" t="str">
        <f t="shared" si="353"/>
        <v>theater</v>
      </c>
      <c r="R3209" t="str">
        <f t="shared" si="354"/>
        <v>musical</v>
      </c>
      <c r="S3209" s="11">
        <f t="shared" si="355"/>
        <v>42057</v>
      </c>
      <c r="T3209" s="11">
        <f t="shared" si="356"/>
        <v>42117.027858796289</v>
      </c>
      <c r="U3209">
        <f t="shared" si="357"/>
        <v>2015</v>
      </c>
    </row>
    <row r="3210" spans="1:21"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51"/>
        <v>103.49999999999999</v>
      </c>
      <c r="P3210" s="6">
        <f t="shared" si="352"/>
        <v>63.109756097560975</v>
      </c>
      <c r="Q3210" t="str">
        <f t="shared" si="353"/>
        <v>theater</v>
      </c>
      <c r="R3210" t="str">
        <f t="shared" si="354"/>
        <v>plays</v>
      </c>
      <c r="S3210" s="11">
        <f t="shared" si="355"/>
        <v>41827</v>
      </c>
      <c r="T3210" s="11">
        <f t="shared" si="356"/>
        <v>41848.396724537037</v>
      </c>
      <c r="U3210">
        <f t="shared" si="357"/>
        <v>2014</v>
      </c>
    </row>
    <row r="3211" spans="1:21"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51"/>
        <v>119.32315789473684</v>
      </c>
      <c r="P3211" s="6">
        <f t="shared" si="352"/>
        <v>50.157964601769912</v>
      </c>
      <c r="Q3211" t="str">
        <f t="shared" si="353"/>
        <v>theater</v>
      </c>
      <c r="R3211" t="str">
        <f t="shared" si="354"/>
        <v>plays</v>
      </c>
      <c r="S3211" s="11">
        <f t="shared" si="355"/>
        <v>41778</v>
      </c>
      <c r="T3211" s="11">
        <f t="shared" si="356"/>
        <v>41810.75</v>
      </c>
      <c r="U3211">
        <f t="shared" si="357"/>
        <v>2014</v>
      </c>
    </row>
    <row r="3212" spans="1:21"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51"/>
        <v>125.76666666666667</v>
      </c>
      <c r="P3212" s="6">
        <f t="shared" si="352"/>
        <v>62.883333333333333</v>
      </c>
      <c r="Q3212" t="str">
        <f t="shared" si="353"/>
        <v>theater</v>
      </c>
      <c r="R3212" t="str">
        <f t="shared" si="354"/>
        <v>plays</v>
      </c>
      <c r="S3212" s="11">
        <f t="shared" si="355"/>
        <v>41013</v>
      </c>
      <c r="T3212" s="11">
        <f t="shared" si="356"/>
        <v>41060.957638888889</v>
      </c>
      <c r="U3212">
        <f t="shared" si="357"/>
        <v>2012</v>
      </c>
    </row>
    <row r="3213" spans="1:21"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51"/>
        <v>119.74347826086958</v>
      </c>
      <c r="P3213" s="6">
        <f t="shared" si="352"/>
        <v>85.531055900621112</v>
      </c>
      <c r="Q3213" t="str">
        <f t="shared" si="353"/>
        <v>theater</v>
      </c>
      <c r="R3213" t="str">
        <f t="shared" si="354"/>
        <v>plays</v>
      </c>
      <c r="S3213" s="11">
        <f t="shared" si="355"/>
        <v>41834</v>
      </c>
      <c r="T3213" s="11">
        <f t="shared" si="356"/>
        <v>41865.875</v>
      </c>
      <c r="U3213">
        <f t="shared" si="357"/>
        <v>2014</v>
      </c>
    </row>
    <row r="3214" spans="1:21"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51"/>
        <v>126.25</v>
      </c>
      <c r="P3214" s="6">
        <f t="shared" si="352"/>
        <v>53.723404255319146</v>
      </c>
      <c r="Q3214" t="str">
        <f t="shared" si="353"/>
        <v>theater</v>
      </c>
      <c r="R3214" t="str">
        <f t="shared" si="354"/>
        <v>plays</v>
      </c>
      <c r="S3214" s="11">
        <f t="shared" si="355"/>
        <v>41829</v>
      </c>
      <c r="T3214" s="11">
        <f t="shared" si="356"/>
        <v>41859.587395833332</v>
      </c>
      <c r="U3214">
        <f t="shared" si="357"/>
        <v>2014</v>
      </c>
    </row>
    <row r="3215" spans="1:21"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51"/>
        <v>100.11666666666667</v>
      </c>
      <c r="P3215" s="6">
        <f t="shared" si="352"/>
        <v>127.80851063829788</v>
      </c>
      <c r="Q3215" t="str">
        <f t="shared" si="353"/>
        <v>theater</v>
      </c>
      <c r="R3215" t="str">
        <f t="shared" si="354"/>
        <v>plays</v>
      </c>
      <c r="S3215" s="11">
        <f t="shared" si="355"/>
        <v>42171</v>
      </c>
      <c r="T3215" s="11">
        <f t="shared" si="356"/>
        <v>42211.555081018516</v>
      </c>
      <c r="U3215">
        <f t="shared" si="357"/>
        <v>2015</v>
      </c>
    </row>
    <row r="3216" spans="1:21"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51"/>
        <v>102.13333333333334</v>
      </c>
      <c r="P3216" s="6">
        <f t="shared" si="352"/>
        <v>106.57391304347826</v>
      </c>
      <c r="Q3216" t="str">
        <f t="shared" si="353"/>
        <v>theater</v>
      </c>
      <c r="R3216" t="str">
        <f t="shared" si="354"/>
        <v>plays</v>
      </c>
      <c r="S3216" s="11">
        <f t="shared" si="355"/>
        <v>42337</v>
      </c>
      <c r="T3216" s="11">
        <f t="shared" si="356"/>
        <v>42374.788194444445</v>
      </c>
      <c r="U3216">
        <f t="shared" si="357"/>
        <v>2015</v>
      </c>
    </row>
    <row r="3217" spans="1:21"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51"/>
        <v>100.35142857142858</v>
      </c>
      <c r="P3217" s="6">
        <f t="shared" si="352"/>
        <v>262.11194029850748</v>
      </c>
      <c r="Q3217" t="str">
        <f t="shared" si="353"/>
        <v>theater</v>
      </c>
      <c r="R3217" t="str">
        <f t="shared" si="354"/>
        <v>plays</v>
      </c>
      <c r="S3217" s="11">
        <f t="shared" si="355"/>
        <v>42219</v>
      </c>
      <c r="T3217" s="11">
        <f t="shared" si="356"/>
        <v>42256.957638888889</v>
      </c>
      <c r="U3217">
        <f t="shared" si="357"/>
        <v>2015</v>
      </c>
    </row>
    <row r="3218" spans="1:21"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51"/>
        <v>100.05</v>
      </c>
      <c r="P3218" s="6">
        <f t="shared" si="352"/>
        <v>57.171428571428571</v>
      </c>
      <c r="Q3218" t="str">
        <f t="shared" si="353"/>
        <v>theater</v>
      </c>
      <c r="R3218" t="str">
        <f t="shared" si="354"/>
        <v>plays</v>
      </c>
      <c r="S3218" s="11">
        <f t="shared" si="355"/>
        <v>42165</v>
      </c>
      <c r="T3218" s="11">
        <f t="shared" si="356"/>
        <v>42196.395833333336</v>
      </c>
      <c r="U3218">
        <f t="shared" si="357"/>
        <v>2015</v>
      </c>
    </row>
    <row r="3219" spans="1:21"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51"/>
        <v>116.02222222222223</v>
      </c>
      <c r="P3219" s="6">
        <f t="shared" si="352"/>
        <v>50.20192307692308</v>
      </c>
      <c r="Q3219" t="str">
        <f t="shared" si="353"/>
        <v>theater</v>
      </c>
      <c r="R3219" t="str">
        <f t="shared" si="354"/>
        <v>plays</v>
      </c>
      <c r="S3219" s="11">
        <f t="shared" si="355"/>
        <v>42648</v>
      </c>
      <c r="T3219" s="11">
        <f t="shared" si="356"/>
        <v>42678.337777777771</v>
      </c>
      <c r="U3219">
        <f t="shared" si="357"/>
        <v>2016</v>
      </c>
    </row>
    <row r="3220" spans="1:21"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51"/>
        <v>102.1</v>
      </c>
      <c r="P3220" s="6">
        <f t="shared" si="352"/>
        <v>66.586956521739125</v>
      </c>
      <c r="Q3220" t="str">
        <f t="shared" si="353"/>
        <v>theater</v>
      </c>
      <c r="R3220" t="str">
        <f t="shared" si="354"/>
        <v>plays</v>
      </c>
      <c r="S3220" s="11">
        <f t="shared" si="355"/>
        <v>41970</v>
      </c>
      <c r="T3220" s="11">
        <f t="shared" si="356"/>
        <v>42003.791666666664</v>
      </c>
      <c r="U3220">
        <f t="shared" si="357"/>
        <v>2014</v>
      </c>
    </row>
    <row r="3221" spans="1:21"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51"/>
        <v>100.11000000000001</v>
      </c>
      <c r="P3221" s="6">
        <f t="shared" si="352"/>
        <v>168.25210084033614</v>
      </c>
      <c r="Q3221" t="str">
        <f t="shared" si="353"/>
        <v>theater</v>
      </c>
      <c r="R3221" t="str">
        <f t="shared" si="354"/>
        <v>plays</v>
      </c>
      <c r="S3221" s="11">
        <f t="shared" si="355"/>
        <v>42050</v>
      </c>
      <c r="T3221" s="11">
        <f t="shared" si="356"/>
        <v>42085.733182870368</v>
      </c>
      <c r="U3221">
        <f t="shared" si="357"/>
        <v>2015</v>
      </c>
    </row>
    <row r="3222" spans="1:21"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51"/>
        <v>100.84</v>
      </c>
      <c r="P3222" s="6">
        <f t="shared" si="352"/>
        <v>256.37288135593218</v>
      </c>
      <c r="Q3222" t="str">
        <f t="shared" si="353"/>
        <v>theater</v>
      </c>
      <c r="R3222" t="str">
        <f t="shared" si="354"/>
        <v>plays</v>
      </c>
      <c r="S3222" s="11">
        <f t="shared" si="355"/>
        <v>42772</v>
      </c>
      <c r="T3222" s="11">
        <f t="shared" si="356"/>
        <v>42806.666666666664</v>
      </c>
      <c r="U3222">
        <f t="shared" si="357"/>
        <v>2017</v>
      </c>
    </row>
    <row r="3223" spans="1:21"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51"/>
        <v>103.42499999999998</v>
      </c>
      <c r="P3223" s="6">
        <f t="shared" si="352"/>
        <v>36.610619469026545</v>
      </c>
      <c r="Q3223" t="str">
        <f t="shared" si="353"/>
        <v>theater</v>
      </c>
      <c r="R3223" t="str">
        <f t="shared" si="354"/>
        <v>plays</v>
      </c>
      <c r="S3223" s="11">
        <f t="shared" si="355"/>
        <v>42155</v>
      </c>
      <c r="T3223" s="11">
        <f t="shared" si="356"/>
        <v>42190.488460648143</v>
      </c>
      <c r="U3223">
        <f t="shared" si="357"/>
        <v>2015</v>
      </c>
    </row>
    <row r="3224" spans="1:21"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51"/>
        <v>124.8</v>
      </c>
      <c r="P3224" s="6">
        <f t="shared" si="352"/>
        <v>37.142857142857146</v>
      </c>
      <c r="Q3224" t="str">
        <f t="shared" si="353"/>
        <v>theater</v>
      </c>
      <c r="R3224" t="str">
        <f t="shared" si="354"/>
        <v>plays</v>
      </c>
      <c r="S3224" s="11">
        <f t="shared" si="355"/>
        <v>42270</v>
      </c>
      <c r="T3224" s="11">
        <f t="shared" si="356"/>
        <v>42301.686805555553</v>
      </c>
      <c r="U3224">
        <f t="shared" si="357"/>
        <v>2015</v>
      </c>
    </row>
    <row r="3225" spans="1:21"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51"/>
        <v>109.51612903225806</v>
      </c>
      <c r="P3225" s="6">
        <f t="shared" si="352"/>
        <v>45.878378378378379</v>
      </c>
      <c r="Q3225" t="str">
        <f t="shared" si="353"/>
        <v>theater</v>
      </c>
      <c r="R3225" t="str">
        <f t="shared" si="354"/>
        <v>plays</v>
      </c>
      <c r="S3225" s="11">
        <f t="shared" si="355"/>
        <v>42206</v>
      </c>
      <c r="T3225" s="11">
        <f t="shared" si="356"/>
        <v>42236.62703703704</v>
      </c>
      <c r="U3225">
        <f t="shared" si="357"/>
        <v>2015</v>
      </c>
    </row>
    <row r="3226" spans="1:21"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51"/>
        <v>102.03333333333333</v>
      </c>
      <c r="P3226" s="6">
        <f t="shared" si="352"/>
        <v>141.71296296296296</v>
      </c>
      <c r="Q3226" t="str">
        <f t="shared" si="353"/>
        <v>theater</v>
      </c>
      <c r="R3226" t="str">
        <f t="shared" si="354"/>
        <v>plays</v>
      </c>
      <c r="S3226" s="11">
        <f t="shared" si="355"/>
        <v>42697</v>
      </c>
      <c r="T3226" s="11">
        <f t="shared" si="356"/>
        <v>42744.999999999993</v>
      </c>
      <c r="U3226">
        <f t="shared" si="357"/>
        <v>2016</v>
      </c>
    </row>
    <row r="3227" spans="1:21"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51"/>
        <v>102.35000000000001</v>
      </c>
      <c r="P3227" s="6">
        <f t="shared" si="352"/>
        <v>52.487179487179489</v>
      </c>
      <c r="Q3227" t="str">
        <f t="shared" si="353"/>
        <v>theater</v>
      </c>
      <c r="R3227" t="str">
        <f t="shared" si="354"/>
        <v>plays</v>
      </c>
      <c r="S3227" s="11">
        <f t="shared" si="355"/>
        <v>42503</v>
      </c>
      <c r="T3227" s="11">
        <f t="shared" si="356"/>
        <v>42524.666666666664</v>
      </c>
      <c r="U3227">
        <f t="shared" si="357"/>
        <v>2016</v>
      </c>
    </row>
    <row r="3228" spans="1:21"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51"/>
        <v>104.16666666666667</v>
      </c>
      <c r="P3228" s="6">
        <f t="shared" si="352"/>
        <v>59.523809523809526</v>
      </c>
      <c r="Q3228" t="str">
        <f t="shared" si="353"/>
        <v>theater</v>
      </c>
      <c r="R3228" t="str">
        <f t="shared" si="354"/>
        <v>plays</v>
      </c>
      <c r="S3228" s="11">
        <f t="shared" si="355"/>
        <v>42277</v>
      </c>
      <c r="T3228" s="11">
        <f t="shared" si="356"/>
        <v>42307.375138888885</v>
      </c>
      <c r="U3228">
        <f t="shared" si="357"/>
        <v>2015</v>
      </c>
    </row>
    <row r="3229" spans="1:21"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51"/>
        <v>125</v>
      </c>
      <c r="P3229" s="6">
        <f t="shared" si="352"/>
        <v>50</v>
      </c>
      <c r="Q3229" t="str">
        <f t="shared" si="353"/>
        <v>theater</v>
      </c>
      <c r="R3229" t="str">
        <f t="shared" si="354"/>
        <v>plays</v>
      </c>
      <c r="S3229" s="11">
        <f t="shared" si="355"/>
        <v>42722</v>
      </c>
      <c r="T3229" s="11">
        <f t="shared" si="356"/>
        <v>42752.674027777779</v>
      </c>
      <c r="U3229">
        <f t="shared" si="357"/>
        <v>2016</v>
      </c>
    </row>
    <row r="3230" spans="1:21"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51"/>
        <v>102.34285714285714</v>
      </c>
      <c r="P3230" s="6">
        <f t="shared" si="352"/>
        <v>193.62162162162161</v>
      </c>
      <c r="Q3230" t="str">
        <f t="shared" si="353"/>
        <v>theater</v>
      </c>
      <c r="R3230" t="str">
        <f t="shared" si="354"/>
        <v>plays</v>
      </c>
      <c r="S3230" s="11">
        <f t="shared" si="355"/>
        <v>42323</v>
      </c>
      <c r="T3230" s="11">
        <f t="shared" si="356"/>
        <v>42354.999305555553</v>
      </c>
      <c r="U3230">
        <f t="shared" si="357"/>
        <v>2015</v>
      </c>
    </row>
    <row r="3231" spans="1:21"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51"/>
        <v>107.86500000000001</v>
      </c>
      <c r="P3231" s="6">
        <f t="shared" si="352"/>
        <v>106.79702970297029</v>
      </c>
      <c r="Q3231" t="str">
        <f t="shared" si="353"/>
        <v>theater</v>
      </c>
      <c r="R3231" t="str">
        <f t="shared" si="354"/>
        <v>plays</v>
      </c>
      <c r="S3231" s="11">
        <f t="shared" si="355"/>
        <v>41933</v>
      </c>
      <c r="T3231" s="11">
        <f t="shared" si="356"/>
        <v>41963.124976851854</v>
      </c>
      <c r="U3231">
        <f t="shared" si="357"/>
        <v>2014</v>
      </c>
    </row>
    <row r="3232" spans="1:21"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51"/>
        <v>109.88461538461539</v>
      </c>
      <c r="P3232" s="6">
        <f t="shared" si="352"/>
        <v>77.21621621621621</v>
      </c>
      <c r="Q3232" t="str">
        <f t="shared" si="353"/>
        <v>theater</v>
      </c>
      <c r="R3232" t="str">
        <f t="shared" si="354"/>
        <v>plays</v>
      </c>
      <c r="S3232" s="11">
        <f t="shared" si="355"/>
        <v>41897</v>
      </c>
      <c r="T3232" s="11">
        <f t="shared" si="356"/>
        <v>41912.957638888889</v>
      </c>
      <c r="U3232">
        <f t="shared" si="357"/>
        <v>2014</v>
      </c>
    </row>
    <row r="3233" spans="1:21"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51"/>
        <v>161</v>
      </c>
      <c r="P3233" s="6">
        <f t="shared" si="352"/>
        <v>57.5</v>
      </c>
      <c r="Q3233" t="str">
        <f t="shared" si="353"/>
        <v>theater</v>
      </c>
      <c r="R3233" t="str">
        <f t="shared" si="354"/>
        <v>plays</v>
      </c>
      <c r="S3233" s="11">
        <f t="shared" si="355"/>
        <v>42446</v>
      </c>
      <c r="T3233" s="11">
        <f t="shared" si="356"/>
        <v>42476.735497685186</v>
      </c>
      <c r="U3233">
        <f t="shared" si="357"/>
        <v>2016</v>
      </c>
    </row>
    <row r="3234" spans="1:21"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51"/>
        <v>131.20000000000002</v>
      </c>
      <c r="P3234" s="6">
        <f t="shared" si="352"/>
        <v>50.46153846153846</v>
      </c>
      <c r="Q3234" t="str">
        <f t="shared" si="353"/>
        <v>theater</v>
      </c>
      <c r="R3234" t="str">
        <f t="shared" si="354"/>
        <v>plays</v>
      </c>
      <c r="S3234" s="11">
        <f t="shared" si="355"/>
        <v>42463</v>
      </c>
      <c r="T3234" s="11">
        <f t="shared" si="356"/>
        <v>42493.957638888889</v>
      </c>
      <c r="U3234">
        <f t="shared" si="357"/>
        <v>2016</v>
      </c>
    </row>
    <row r="3235" spans="1:21"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51"/>
        <v>118.8</v>
      </c>
      <c r="P3235" s="6">
        <f t="shared" si="352"/>
        <v>97.377049180327873</v>
      </c>
      <c r="Q3235" t="str">
        <f t="shared" si="353"/>
        <v>theater</v>
      </c>
      <c r="R3235" t="str">
        <f t="shared" si="354"/>
        <v>plays</v>
      </c>
      <c r="S3235" s="11">
        <f t="shared" si="355"/>
        <v>42766</v>
      </c>
      <c r="T3235" s="11">
        <f t="shared" si="356"/>
        <v>42796.596701388888</v>
      </c>
      <c r="U3235">
        <f t="shared" si="357"/>
        <v>2017</v>
      </c>
    </row>
    <row r="3236" spans="1:21"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51"/>
        <v>100.39275000000001</v>
      </c>
      <c r="P3236" s="6">
        <f t="shared" si="352"/>
        <v>34.91921739130435</v>
      </c>
      <c r="Q3236" t="str">
        <f t="shared" si="353"/>
        <v>theater</v>
      </c>
      <c r="R3236" t="str">
        <f t="shared" si="354"/>
        <v>plays</v>
      </c>
      <c r="S3236" s="11">
        <f t="shared" si="355"/>
        <v>42734</v>
      </c>
      <c r="T3236" s="11">
        <f t="shared" si="356"/>
        <v>42767.771527777775</v>
      </c>
      <c r="U3236">
        <f t="shared" si="357"/>
        <v>2016</v>
      </c>
    </row>
    <row r="3237" spans="1:21"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51"/>
        <v>103.20666666666666</v>
      </c>
      <c r="P3237" s="6">
        <f t="shared" si="352"/>
        <v>85.530386740331494</v>
      </c>
      <c r="Q3237" t="str">
        <f t="shared" si="353"/>
        <v>theater</v>
      </c>
      <c r="R3237" t="str">
        <f t="shared" si="354"/>
        <v>plays</v>
      </c>
      <c r="S3237" s="11">
        <f t="shared" si="355"/>
        <v>42522</v>
      </c>
      <c r="T3237" s="11">
        <f t="shared" si="356"/>
        <v>42552.139479166661</v>
      </c>
      <c r="U3237">
        <f t="shared" si="357"/>
        <v>2016</v>
      </c>
    </row>
    <row r="3238" spans="1:21"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51"/>
        <v>100.6</v>
      </c>
      <c r="P3238" s="6">
        <f t="shared" si="352"/>
        <v>182.90909090909091</v>
      </c>
      <c r="Q3238" t="str">
        <f t="shared" si="353"/>
        <v>theater</v>
      </c>
      <c r="R3238" t="str">
        <f t="shared" si="354"/>
        <v>plays</v>
      </c>
      <c r="S3238" s="11">
        <f t="shared" si="355"/>
        <v>42702</v>
      </c>
      <c r="T3238" s="11">
        <f t="shared" si="356"/>
        <v>42732.708715277775</v>
      </c>
      <c r="U3238">
        <f t="shared" si="357"/>
        <v>2016</v>
      </c>
    </row>
    <row r="3239" spans="1:21"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51"/>
        <v>100.78754285714287</v>
      </c>
      <c r="P3239" s="6">
        <f t="shared" si="352"/>
        <v>131.13620817843866</v>
      </c>
      <c r="Q3239" t="str">
        <f t="shared" si="353"/>
        <v>theater</v>
      </c>
      <c r="R3239" t="str">
        <f t="shared" si="354"/>
        <v>plays</v>
      </c>
      <c r="S3239" s="11">
        <f t="shared" si="355"/>
        <v>42252</v>
      </c>
      <c r="T3239" s="11">
        <f t="shared" si="356"/>
        <v>42275.957638888889</v>
      </c>
      <c r="U3239">
        <f t="shared" si="357"/>
        <v>2015</v>
      </c>
    </row>
    <row r="3240" spans="1:21"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51"/>
        <v>112.32142857142857</v>
      </c>
      <c r="P3240" s="6">
        <f t="shared" si="352"/>
        <v>39.810126582278478</v>
      </c>
      <c r="Q3240" t="str">
        <f t="shared" si="353"/>
        <v>theater</v>
      </c>
      <c r="R3240" t="str">
        <f t="shared" si="354"/>
        <v>plays</v>
      </c>
      <c r="S3240" s="11">
        <f t="shared" si="355"/>
        <v>42156</v>
      </c>
      <c r="T3240" s="11">
        <f t="shared" si="356"/>
        <v>42186.302060185182</v>
      </c>
      <c r="U3240">
        <f t="shared" si="357"/>
        <v>2015</v>
      </c>
    </row>
    <row r="3241" spans="1:21"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51"/>
        <v>105.91914022517912</v>
      </c>
      <c r="P3241" s="6">
        <f t="shared" si="352"/>
        <v>59.701730769230764</v>
      </c>
      <c r="Q3241" t="str">
        <f t="shared" si="353"/>
        <v>theater</v>
      </c>
      <c r="R3241" t="str">
        <f t="shared" si="354"/>
        <v>plays</v>
      </c>
      <c r="S3241" s="11">
        <f t="shared" si="355"/>
        <v>42277</v>
      </c>
      <c r="T3241" s="11">
        <f t="shared" si="356"/>
        <v>42302.790972222218</v>
      </c>
      <c r="U3241">
        <f t="shared" si="357"/>
        <v>2015</v>
      </c>
    </row>
    <row r="3242" spans="1:21"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51"/>
        <v>100.56666666666668</v>
      </c>
      <c r="P3242" s="6">
        <f t="shared" si="352"/>
        <v>88.735294117647058</v>
      </c>
      <c r="Q3242" t="str">
        <f t="shared" si="353"/>
        <v>theater</v>
      </c>
      <c r="R3242" t="str">
        <f t="shared" si="354"/>
        <v>plays</v>
      </c>
      <c r="S3242" s="11">
        <f t="shared" si="355"/>
        <v>42754</v>
      </c>
      <c r="T3242" s="11">
        <f t="shared" si="356"/>
        <v>42782.749999999993</v>
      </c>
      <c r="U3242">
        <f t="shared" si="357"/>
        <v>2017</v>
      </c>
    </row>
    <row r="3243" spans="1:21"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51"/>
        <v>115.30588235294117</v>
      </c>
      <c r="P3243" s="6">
        <f t="shared" si="352"/>
        <v>58.688622754491021</v>
      </c>
      <c r="Q3243" t="str">
        <f t="shared" si="353"/>
        <v>theater</v>
      </c>
      <c r="R3243" t="str">
        <f t="shared" si="354"/>
        <v>plays</v>
      </c>
      <c r="S3243" s="11">
        <f t="shared" si="355"/>
        <v>41893</v>
      </c>
      <c r="T3243" s="11">
        <f t="shared" si="356"/>
        <v>41926.082638888889</v>
      </c>
      <c r="U3243">
        <f t="shared" si="357"/>
        <v>2014</v>
      </c>
    </row>
    <row r="3244" spans="1:21"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51"/>
        <v>127.30419999999999</v>
      </c>
      <c r="P3244" s="6">
        <f t="shared" si="352"/>
        <v>69.56513661202186</v>
      </c>
      <c r="Q3244" t="str">
        <f t="shared" si="353"/>
        <v>theater</v>
      </c>
      <c r="R3244" t="str">
        <f t="shared" si="354"/>
        <v>plays</v>
      </c>
      <c r="S3244" s="11">
        <f t="shared" si="355"/>
        <v>41871</v>
      </c>
      <c r="T3244" s="11">
        <f t="shared" si="356"/>
        <v>41901.547361111108</v>
      </c>
      <c r="U3244">
        <f t="shared" si="357"/>
        <v>2014</v>
      </c>
    </row>
    <row r="3245" spans="1:21"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51"/>
        <v>102.83750000000001</v>
      </c>
      <c r="P3245" s="6">
        <f t="shared" si="352"/>
        <v>115.87323943661971</v>
      </c>
      <c r="Q3245" t="str">
        <f t="shared" si="353"/>
        <v>theater</v>
      </c>
      <c r="R3245" t="str">
        <f t="shared" si="354"/>
        <v>plays</v>
      </c>
      <c r="S3245" s="11">
        <f t="shared" si="355"/>
        <v>42261</v>
      </c>
      <c r="T3245" s="11">
        <f t="shared" si="356"/>
        <v>42285.791666666664</v>
      </c>
      <c r="U3245">
        <f t="shared" si="357"/>
        <v>2015</v>
      </c>
    </row>
    <row r="3246" spans="1:21"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51"/>
        <v>102.9375</v>
      </c>
      <c r="P3246" s="6">
        <f t="shared" si="352"/>
        <v>23.869565217391305</v>
      </c>
      <c r="Q3246" t="str">
        <f t="shared" si="353"/>
        <v>theater</v>
      </c>
      <c r="R3246" t="str">
        <f t="shared" si="354"/>
        <v>plays</v>
      </c>
      <c r="S3246" s="11">
        <f t="shared" si="355"/>
        <v>42675</v>
      </c>
      <c r="T3246" s="11">
        <f t="shared" si="356"/>
        <v>42705.527569444443</v>
      </c>
      <c r="U3246">
        <f t="shared" si="357"/>
        <v>2016</v>
      </c>
    </row>
    <row r="3247" spans="1:21"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51"/>
        <v>104.3047619047619</v>
      </c>
      <c r="P3247" s="6">
        <f t="shared" si="352"/>
        <v>81.125925925925927</v>
      </c>
      <c r="Q3247" t="str">
        <f t="shared" si="353"/>
        <v>theater</v>
      </c>
      <c r="R3247" t="str">
        <f t="shared" si="354"/>
        <v>plays</v>
      </c>
      <c r="S3247" s="11">
        <f t="shared" si="355"/>
        <v>42135</v>
      </c>
      <c r="T3247" s="11">
        <f t="shared" si="356"/>
        <v>42166.874999999993</v>
      </c>
      <c r="U3247">
        <f t="shared" si="357"/>
        <v>2015</v>
      </c>
    </row>
    <row r="3248" spans="1:21"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51"/>
        <v>111.22000000000001</v>
      </c>
      <c r="P3248" s="6">
        <f t="shared" si="352"/>
        <v>57.626943005181346</v>
      </c>
      <c r="Q3248" t="str">
        <f t="shared" si="353"/>
        <v>theater</v>
      </c>
      <c r="R3248" t="str">
        <f t="shared" si="354"/>
        <v>plays</v>
      </c>
      <c r="S3248" s="11">
        <f t="shared" si="355"/>
        <v>42230</v>
      </c>
      <c r="T3248" s="11">
        <f t="shared" si="356"/>
        <v>42258.957638888889</v>
      </c>
      <c r="U3248">
        <f t="shared" si="357"/>
        <v>2015</v>
      </c>
    </row>
    <row r="3249" spans="1:21"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51"/>
        <v>105.86</v>
      </c>
      <c r="P3249" s="6">
        <f t="shared" si="352"/>
        <v>46.429824561403507</v>
      </c>
      <c r="Q3249" t="str">
        <f t="shared" si="353"/>
        <v>theater</v>
      </c>
      <c r="R3249" t="str">
        <f t="shared" si="354"/>
        <v>plays</v>
      </c>
      <c r="S3249" s="11">
        <f t="shared" si="355"/>
        <v>42167</v>
      </c>
      <c r="T3249" s="11">
        <f t="shared" si="356"/>
        <v>42197.22583333333</v>
      </c>
      <c r="U3249">
        <f t="shared" si="357"/>
        <v>2015</v>
      </c>
    </row>
    <row r="3250" spans="1:21"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51"/>
        <v>100.79166666666666</v>
      </c>
      <c r="P3250" s="6">
        <f t="shared" si="352"/>
        <v>60.475000000000001</v>
      </c>
      <c r="Q3250" t="str">
        <f t="shared" si="353"/>
        <v>theater</v>
      </c>
      <c r="R3250" t="str">
        <f t="shared" si="354"/>
        <v>plays</v>
      </c>
      <c r="S3250" s="11">
        <f t="shared" si="355"/>
        <v>42068</v>
      </c>
      <c r="T3250" s="11">
        <f t="shared" si="356"/>
        <v>42098.638391203705</v>
      </c>
      <c r="U3250">
        <f t="shared" si="357"/>
        <v>2015</v>
      </c>
    </row>
    <row r="3251" spans="1:21"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51"/>
        <v>104.92727272727274</v>
      </c>
      <c r="P3251" s="6">
        <f t="shared" si="352"/>
        <v>65.579545454545453</v>
      </c>
      <c r="Q3251" t="str">
        <f t="shared" si="353"/>
        <v>theater</v>
      </c>
      <c r="R3251" t="str">
        <f t="shared" si="354"/>
        <v>plays</v>
      </c>
      <c r="S3251" s="11">
        <f t="shared" si="355"/>
        <v>42145</v>
      </c>
      <c r="T3251" s="11">
        <f t="shared" si="356"/>
        <v>42175.538356481477</v>
      </c>
      <c r="U3251">
        <f t="shared" si="357"/>
        <v>2015</v>
      </c>
    </row>
    <row r="3252" spans="1:21"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51"/>
        <v>101.55199999999999</v>
      </c>
      <c r="P3252" s="6">
        <f t="shared" si="352"/>
        <v>119.1924882629108</v>
      </c>
      <c r="Q3252" t="str">
        <f t="shared" si="353"/>
        <v>theater</v>
      </c>
      <c r="R3252" t="str">
        <f t="shared" si="354"/>
        <v>plays</v>
      </c>
      <c r="S3252" s="11">
        <f t="shared" si="355"/>
        <v>41918</v>
      </c>
      <c r="T3252" s="11">
        <f t="shared" si="356"/>
        <v>41948.575509259259</v>
      </c>
      <c r="U3252">
        <f t="shared" si="357"/>
        <v>2014</v>
      </c>
    </row>
    <row r="3253" spans="1:21"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51"/>
        <v>110.73333333333333</v>
      </c>
      <c r="P3253" s="6">
        <f t="shared" si="352"/>
        <v>83.05</v>
      </c>
      <c r="Q3253" t="str">
        <f t="shared" si="353"/>
        <v>theater</v>
      </c>
      <c r="R3253" t="str">
        <f t="shared" si="354"/>
        <v>plays</v>
      </c>
      <c r="S3253" s="11">
        <f t="shared" si="355"/>
        <v>42146</v>
      </c>
      <c r="T3253" s="11">
        <f t="shared" si="356"/>
        <v>42176.52275462963</v>
      </c>
      <c r="U3253">
        <f t="shared" si="357"/>
        <v>2015</v>
      </c>
    </row>
    <row r="3254" spans="1:21"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51"/>
        <v>127.82222222222221</v>
      </c>
      <c r="P3254" s="6">
        <f t="shared" si="352"/>
        <v>57.52</v>
      </c>
      <c r="Q3254" t="str">
        <f t="shared" si="353"/>
        <v>theater</v>
      </c>
      <c r="R3254" t="str">
        <f t="shared" si="354"/>
        <v>plays</v>
      </c>
      <c r="S3254" s="11">
        <f t="shared" si="355"/>
        <v>42590</v>
      </c>
      <c r="T3254" s="11">
        <f t="shared" si="356"/>
        <v>42620.264351851853</v>
      </c>
      <c r="U3254">
        <f t="shared" si="357"/>
        <v>2016</v>
      </c>
    </row>
    <row r="3255" spans="1:21"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51"/>
        <v>101.82500000000002</v>
      </c>
      <c r="P3255" s="6">
        <f t="shared" si="352"/>
        <v>177.08695652173913</v>
      </c>
      <c r="Q3255" t="str">
        <f t="shared" si="353"/>
        <v>theater</v>
      </c>
      <c r="R3255" t="str">
        <f t="shared" si="354"/>
        <v>plays</v>
      </c>
      <c r="S3255" s="11">
        <f t="shared" si="355"/>
        <v>42602</v>
      </c>
      <c r="T3255" s="11">
        <f t="shared" si="356"/>
        <v>42620.947916666664</v>
      </c>
      <c r="U3255">
        <f t="shared" si="357"/>
        <v>2016</v>
      </c>
    </row>
    <row r="3256" spans="1:21"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51"/>
        <v>101.25769230769231</v>
      </c>
      <c r="P3256" s="6">
        <f t="shared" si="352"/>
        <v>70.771505376344081</v>
      </c>
      <c r="Q3256" t="str">
        <f t="shared" si="353"/>
        <v>theater</v>
      </c>
      <c r="R3256" t="str">
        <f t="shared" si="354"/>
        <v>plays</v>
      </c>
      <c r="S3256" s="11">
        <f t="shared" si="355"/>
        <v>42058</v>
      </c>
      <c r="T3256" s="11">
        <f t="shared" si="356"/>
        <v>42088.835752314808</v>
      </c>
      <c r="U3256">
        <f t="shared" si="357"/>
        <v>2015</v>
      </c>
    </row>
    <row r="3257" spans="1:21"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51"/>
        <v>175</v>
      </c>
      <c r="P3257" s="6">
        <f t="shared" si="352"/>
        <v>29.166666666666668</v>
      </c>
      <c r="Q3257" t="str">
        <f t="shared" si="353"/>
        <v>theater</v>
      </c>
      <c r="R3257" t="str">
        <f t="shared" si="354"/>
        <v>plays</v>
      </c>
      <c r="S3257" s="11">
        <f t="shared" si="355"/>
        <v>41889</v>
      </c>
      <c r="T3257" s="11">
        <f t="shared" si="356"/>
        <v>41919.559895833328</v>
      </c>
      <c r="U3257">
        <f t="shared" si="357"/>
        <v>2014</v>
      </c>
    </row>
    <row r="3258" spans="1:21"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51"/>
        <v>128.06</v>
      </c>
      <c r="P3258" s="6">
        <f t="shared" si="352"/>
        <v>72.76136363636364</v>
      </c>
      <c r="Q3258" t="str">
        <f t="shared" si="353"/>
        <v>theater</v>
      </c>
      <c r="R3258" t="str">
        <f t="shared" si="354"/>
        <v>plays</v>
      </c>
      <c r="S3258" s="11">
        <f t="shared" si="355"/>
        <v>42144</v>
      </c>
      <c r="T3258" s="11">
        <f t="shared" si="356"/>
        <v>42165.957638888889</v>
      </c>
      <c r="U3258">
        <f t="shared" si="357"/>
        <v>2015</v>
      </c>
    </row>
    <row r="3259" spans="1:21"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51"/>
        <v>106.29949999999999</v>
      </c>
      <c r="P3259" s="6">
        <f t="shared" si="352"/>
        <v>51.853414634146333</v>
      </c>
      <c r="Q3259" t="str">
        <f t="shared" si="353"/>
        <v>theater</v>
      </c>
      <c r="R3259" t="str">
        <f t="shared" si="354"/>
        <v>plays</v>
      </c>
      <c r="S3259" s="11">
        <f t="shared" si="355"/>
        <v>42758</v>
      </c>
      <c r="T3259" s="11">
        <f t="shared" si="356"/>
        <v>42788.351296296292</v>
      </c>
      <c r="U3259">
        <f t="shared" si="357"/>
        <v>2017</v>
      </c>
    </row>
    <row r="3260" spans="1:21"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51"/>
        <v>105.21428571428571</v>
      </c>
      <c r="P3260" s="6">
        <f t="shared" si="352"/>
        <v>98.2</v>
      </c>
      <c r="Q3260" t="str">
        <f t="shared" si="353"/>
        <v>theater</v>
      </c>
      <c r="R3260" t="str">
        <f t="shared" si="354"/>
        <v>plays</v>
      </c>
      <c r="S3260" s="11">
        <f t="shared" si="355"/>
        <v>41982</v>
      </c>
      <c r="T3260" s="11">
        <f t="shared" si="356"/>
        <v>42012.678946759253</v>
      </c>
      <c r="U3260">
        <f t="shared" si="357"/>
        <v>2014</v>
      </c>
    </row>
    <row r="3261" spans="1:21"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51"/>
        <v>106.16782608695652</v>
      </c>
      <c r="P3261" s="6">
        <f t="shared" si="352"/>
        <v>251.7381443298969</v>
      </c>
      <c r="Q3261" t="str">
        <f t="shared" si="353"/>
        <v>theater</v>
      </c>
      <c r="R3261" t="str">
        <f t="shared" si="354"/>
        <v>plays</v>
      </c>
      <c r="S3261" s="11">
        <f t="shared" si="355"/>
        <v>42614</v>
      </c>
      <c r="T3261" s="11">
        <f t="shared" si="356"/>
        <v>42643.957638888889</v>
      </c>
      <c r="U3261">
        <f t="shared" si="357"/>
        <v>2016</v>
      </c>
    </row>
    <row r="3262" spans="1:21"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51"/>
        <v>109.24000000000001</v>
      </c>
      <c r="P3262" s="6">
        <f t="shared" si="352"/>
        <v>74.821917808219183</v>
      </c>
      <c r="Q3262" t="str">
        <f t="shared" si="353"/>
        <v>theater</v>
      </c>
      <c r="R3262" t="str">
        <f t="shared" si="354"/>
        <v>plays</v>
      </c>
      <c r="S3262" s="11">
        <f t="shared" si="355"/>
        <v>42303</v>
      </c>
      <c r="T3262" s="11">
        <f t="shared" si="356"/>
        <v>42338.505995370368</v>
      </c>
      <c r="U3262">
        <f t="shared" si="357"/>
        <v>2015</v>
      </c>
    </row>
    <row r="3263" spans="1:21"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51"/>
        <v>100.45454545454547</v>
      </c>
      <c r="P3263" s="6">
        <f t="shared" si="352"/>
        <v>67.65306122448979</v>
      </c>
      <c r="Q3263" t="str">
        <f t="shared" si="353"/>
        <v>theater</v>
      </c>
      <c r="R3263" t="str">
        <f t="shared" si="354"/>
        <v>plays</v>
      </c>
      <c r="S3263" s="11">
        <f t="shared" si="355"/>
        <v>42171</v>
      </c>
      <c r="T3263" s="11">
        <f t="shared" si="356"/>
        <v>42201.517083333332</v>
      </c>
      <c r="U3263">
        <f t="shared" si="357"/>
        <v>2015</v>
      </c>
    </row>
    <row r="3264" spans="1:21"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51"/>
        <v>103.04098360655738</v>
      </c>
      <c r="P3264" s="6">
        <f t="shared" si="352"/>
        <v>93.81343283582089</v>
      </c>
      <c r="Q3264" t="str">
        <f t="shared" si="353"/>
        <v>theater</v>
      </c>
      <c r="R3264" t="str">
        <f t="shared" si="354"/>
        <v>plays</v>
      </c>
      <c r="S3264" s="11">
        <f t="shared" si="355"/>
        <v>41964</v>
      </c>
      <c r="T3264" s="11">
        <f t="shared" si="356"/>
        <v>41994.958333333336</v>
      </c>
      <c r="U3264">
        <f t="shared" si="357"/>
        <v>2014</v>
      </c>
    </row>
    <row r="3265" spans="1:21"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51"/>
        <v>112.1664</v>
      </c>
      <c r="P3265" s="6">
        <f t="shared" si="352"/>
        <v>41.237647058823526</v>
      </c>
      <c r="Q3265" t="str">
        <f t="shared" si="353"/>
        <v>theater</v>
      </c>
      <c r="R3265" t="str">
        <f t="shared" si="354"/>
        <v>plays</v>
      </c>
      <c r="S3265" s="11">
        <f t="shared" si="355"/>
        <v>42284</v>
      </c>
      <c r="T3265" s="11">
        <f t="shared" si="356"/>
        <v>42307.666666666664</v>
      </c>
      <c r="U3265">
        <f t="shared" si="357"/>
        <v>2015</v>
      </c>
    </row>
    <row r="3266" spans="1:21"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51"/>
        <v>103</v>
      </c>
      <c r="P3266" s="6">
        <f t="shared" si="352"/>
        <v>52.551020408163268</v>
      </c>
      <c r="Q3266" t="str">
        <f t="shared" si="353"/>
        <v>theater</v>
      </c>
      <c r="R3266" t="str">
        <f t="shared" si="354"/>
        <v>plays</v>
      </c>
      <c r="S3266" s="11">
        <f t="shared" si="355"/>
        <v>42016</v>
      </c>
      <c r="T3266" s="11">
        <f t="shared" si="356"/>
        <v>42032.708333333336</v>
      </c>
      <c r="U3266">
        <f t="shared" si="357"/>
        <v>2015</v>
      </c>
    </row>
    <row r="3267" spans="1:21"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58">E3267/D3267*100</f>
        <v>164</v>
      </c>
      <c r="P3267" s="6">
        <f t="shared" ref="P3267:P3330" si="359">IF(E3267=0,0,E3267/L3267)</f>
        <v>70.285714285714292</v>
      </c>
      <c r="Q3267" t="str">
        <f t="shared" ref="Q3267:Q3330" si="360">LEFT(N3267,LEN(N3267)-(LEN(N3267)-SEARCH("/",N3267))-1)</f>
        <v>theater</v>
      </c>
      <c r="R3267" t="str">
        <f t="shared" ref="R3267:R3330" si="361">RIGHT(N3267,(LEN(N3267)-SEARCH("/",N3267)))</f>
        <v>plays</v>
      </c>
      <c r="S3267" s="11">
        <f t="shared" ref="S3267:S3330" si="362">VALUE(TEXT(CONCATENATE(YEAR(((J3267/60)/60/24)+DATE(1970,1,1)+(-5/24)),"/",MONTH(((J3267/60)/60/24)+DATE(1970,1,1)+(-5/24)),"/",DAY(((J3267/60)/60/24)+DATE(1970,1,1)+(-5/24))),"YYYY/MM/DD"))</f>
        <v>42311</v>
      </c>
      <c r="T3267" s="11">
        <f t="shared" ref="T3267:T3330" si="363">((I3267/60)/60/24)+DATE(1970,1,1)+(-5/24)</f>
        <v>42341.499999999993</v>
      </c>
      <c r="U3267">
        <f t="shared" ref="U3267:U3330" si="364">YEAR(((J3267/60)/60/24)+DATE(1970,1,1)+(-5/24))</f>
        <v>2015</v>
      </c>
    </row>
    <row r="3268" spans="1:21"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58"/>
        <v>131.28333333333333</v>
      </c>
      <c r="P3268" s="6">
        <f t="shared" si="359"/>
        <v>48.325153374233132</v>
      </c>
      <c r="Q3268" t="str">
        <f t="shared" si="360"/>
        <v>theater</v>
      </c>
      <c r="R3268" t="str">
        <f t="shared" si="361"/>
        <v>plays</v>
      </c>
      <c r="S3268" s="11">
        <f t="shared" si="362"/>
        <v>42136</v>
      </c>
      <c r="T3268" s="11">
        <f t="shared" si="363"/>
        <v>42167.666666666664</v>
      </c>
      <c r="U3268">
        <f t="shared" si="364"/>
        <v>2015</v>
      </c>
    </row>
    <row r="3269" spans="1:21"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58"/>
        <v>102.1</v>
      </c>
      <c r="P3269" s="6">
        <f t="shared" si="359"/>
        <v>53.177083333333336</v>
      </c>
      <c r="Q3269" t="str">
        <f t="shared" si="360"/>
        <v>theater</v>
      </c>
      <c r="R3269" t="str">
        <f t="shared" si="361"/>
        <v>plays</v>
      </c>
      <c r="S3269" s="11">
        <f t="shared" si="362"/>
        <v>42172</v>
      </c>
      <c r="T3269" s="11">
        <f t="shared" si="363"/>
        <v>42202.549305555549</v>
      </c>
      <c r="U3269">
        <f t="shared" si="364"/>
        <v>2015</v>
      </c>
    </row>
    <row r="3270" spans="1:21"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58"/>
        <v>128</v>
      </c>
      <c r="P3270" s="6">
        <f t="shared" si="359"/>
        <v>60.952380952380949</v>
      </c>
      <c r="Q3270" t="str">
        <f t="shared" si="360"/>
        <v>theater</v>
      </c>
      <c r="R3270" t="str">
        <f t="shared" si="361"/>
        <v>plays</v>
      </c>
      <c r="S3270" s="11">
        <f t="shared" si="362"/>
        <v>42590</v>
      </c>
      <c r="T3270" s="11">
        <f t="shared" si="363"/>
        <v>42606.695925925924</v>
      </c>
      <c r="U3270">
        <f t="shared" si="364"/>
        <v>2016</v>
      </c>
    </row>
    <row r="3271" spans="1:21"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58"/>
        <v>101.49999999999999</v>
      </c>
      <c r="P3271" s="6">
        <f t="shared" si="359"/>
        <v>116</v>
      </c>
      <c r="Q3271" t="str">
        <f t="shared" si="360"/>
        <v>theater</v>
      </c>
      <c r="R3271" t="str">
        <f t="shared" si="361"/>
        <v>plays</v>
      </c>
      <c r="S3271" s="11">
        <f t="shared" si="362"/>
        <v>42137</v>
      </c>
      <c r="T3271" s="11">
        <f t="shared" si="363"/>
        <v>42171.249999999993</v>
      </c>
      <c r="U3271">
        <f t="shared" si="364"/>
        <v>2015</v>
      </c>
    </row>
    <row r="3272" spans="1:21"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58"/>
        <v>101.66666666666666</v>
      </c>
      <c r="P3272" s="6">
        <f t="shared" si="359"/>
        <v>61</v>
      </c>
      <c r="Q3272" t="str">
        <f t="shared" si="360"/>
        <v>theater</v>
      </c>
      <c r="R3272" t="str">
        <f t="shared" si="361"/>
        <v>plays</v>
      </c>
      <c r="S3272" s="11">
        <f t="shared" si="362"/>
        <v>42167</v>
      </c>
      <c r="T3272" s="11">
        <f t="shared" si="363"/>
        <v>42197.324826388889</v>
      </c>
      <c r="U3272">
        <f t="shared" si="364"/>
        <v>2015</v>
      </c>
    </row>
    <row r="3273" spans="1:21"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58"/>
        <v>130</v>
      </c>
      <c r="P3273" s="6">
        <f t="shared" si="359"/>
        <v>38.235294117647058</v>
      </c>
      <c r="Q3273" t="str">
        <f t="shared" si="360"/>
        <v>theater</v>
      </c>
      <c r="R3273" t="str">
        <f t="shared" si="361"/>
        <v>plays</v>
      </c>
      <c r="S3273" s="11">
        <f t="shared" si="362"/>
        <v>41915</v>
      </c>
      <c r="T3273" s="11">
        <f t="shared" si="363"/>
        <v>41945.270543981482</v>
      </c>
      <c r="U3273">
        <f t="shared" si="364"/>
        <v>2014</v>
      </c>
    </row>
    <row r="3274" spans="1:21"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58"/>
        <v>154.43</v>
      </c>
      <c r="P3274" s="6">
        <f t="shared" si="359"/>
        <v>106.50344827586207</v>
      </c>
      <c r="Q3274" t="str">
        <f t="shared" si="360"/>
        <v>theater</v>
      </c>
      <c r="R3274" t="str">
        <f t="shared" si="361"/>
        <v>plays</v>
      </c>
      <c r="S3274" s="11">
        <f t="shared" si="362"/>
        <v>42284</v>
      </c>
      <c r="T3274" s="11">
        <f t="shared" si="363"/>
        <v>42314.333437499998</v>
      </c>
      <c r="U3274">
        <f t="shared" si="364"/>
        <v>2015</v>
      </c>
    </row>
    <row r="3275" spans="1:21"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58"/>
        <v>107.4</v>
      </c>
      <c r="P3275" s="6">
        <f t="shared" si="359"/>
        <v>204.57142857142858</v>
      </c>
      <c r="Q3275" t="str">
        <f t="shared" si="360"/>
        <v>theater</v>
      </c>
      <c r="R3275" t="str">
        <f t="shared" si="361"/>
        <v>plays</v>
      </c>
      <c r="S3275" s="11">
        <f t="shared" si="362"/>
        <v>42611</v>
      </c>
      <c r="T3275" s="11">
        <f t="shared" si="363"/>
        <v>42627.583333333336</v>
      </c>
      <c r="U3275">
        <f t="shared" si="364"/>
        <v>2016</v>
      </c>
    </row>
    <row r="3276" spans="1:21"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58"/>
        <v>101.32258064516128</v>
      </c>
      <c r="P3276" s="6">
        <f t="shared" si="359"/>
        <v>54.912587412587413</v>
      </c>
      <c r="Q3276" t="str">
        <f t="shared" si="360"/>
        <v>theater</v>
      </c>
      <c r="R3276" t="str">
        <f t="shared" si="361"/>
        <v>plays</v>
      </c>
      <c r="S3276" s="11">
        <f t="shared" si="362"/>
        <v>42400</v>
      </c>
      <c r="T3276" s="11">
        <f t="shared" si="363"/>
        <v>42444.666666666664</v>
      </c>
      <c r="U3276">
        <f t="shared" si="364"/>
        <v>2016</v>
      </c>
    </row>
    <row r="3277" spans="1:21"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58"/>
        <v>100.27777777777777</v>
      </c>
      <c r="P3277" s="6">
        <f t="shared" si="359"/>
        <v>150.41666666666666</v>
      </c>
      <c r="Q3277" t="str">
        <f t="shared" si="360"/>
        <v>theater</v>
      </c>
      <c r="R3277" t="str">
        <f t="shared" si="361"/>
        <v>plays</v>
      </c>
      <c r="S3277" s="11">
        <f t="shared" si="362"/>
        <v>42017</v>
      </c>
      <c r="T3277" s="11">
        <f t="shared" si="363"/>
        <v>42043.979166666664</v>
      </c>
      <c r="U3277">
        <f t="shared" si="364"/>
        <v>2015</v>
      </c>
    </row>
    <row r="3278" spans="1:21"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58"/>
        <v>116.84444444444443</v>
      </c>
      <c r="P3278" s="6">
        <f t="shared" si="359"/>
        <v>52.58</v>
      </c>
      <c r="Q3278" t="str">
        <f t="shared" si="360"/>
        <v>theater</v>
      </c>
      <c r="R3278" t="str">
        <f t="shared" si="361"/>
        <v>plays</v>
      </c>
      <c r="S3278" s="11">
        <f t="shared" si="362"/>
        <v>42426</v>
      </c>
      <c r="T3278" s="11">
        <f t="shared" si="363"/>
        <v>42460.957638888889</v>
      </c>
      <c r="U3278">
        <f t="shared" si="364"/>
        <v>2016</v>
      </c>
    </row>
    <row r="3279" spans="1:21"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58"/>
        <v>108.60000000000001</v>
      </c>
      <c r="P3279" s="6">
        <f t="shared" si="359"/>
        <v>54.3</v>
      </c>
      <c r="Q3279" t="str">
        <f t="shared" si="360"/>
        <v>theater</v>
      </c>
      <c r="R3279" t="str">
        <f t="shared" si="361"/>
        <v>plays</v>
      </c>
      <c r="S3279" s="11">
        <f t="shared" si="362"/>
        <v>41931</v>
      </c>
      <c r="T3279" s="11">
        <f t="shared" si="363"/>
        <v>41961.516273148147</v>
      </c>
      <c r="U3279">
        <f t="shared" si="364"/>
        <v>2014</v>
      </c>
    </row>
    <row r="3280" spans="1:21"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58"/>
        <v>103.4</v>
      </c>
      <c r="P3280" s="6">
        <f t="shared" si="359"/>
        <v>76.029411764705884</v>
      </c>
      <c r="Q3280" t="str">
        <f t="shared" si="360"/>
        <v>theater</v>
      </c>
      <c r="R3280" t="str">
        <f t="shared" si="361"/>
        <v>plays</v>
      </c>
      <c r="S3280" s="11">
        <f t="shared" si="362"/>
        <v>42124</v>
      </c>
      <c r="T3280" s="11">
        <f t="shared" si="363"/>
        <v>42154.640081018515</v>
      </c>
      <c r="U3280">
        <f t="shared" si="364"/>
        <v>2015</v>
      </c>
    </row>
    <row r="3281" spans="1:21"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58"/>
        <v>114.27586206896552</v>
      </c>
      <c r="P3281" s="6">
        <f t="shared" si="359"/>
        <v>105.2063492063492</v>
      </c>
      <c r="Q3281" t="str">
        <f t="shared" si="360"/>
        <v>theater</v>
      </c>
      <c r="R3281" t="str">
        <f t="shared" si="361"/>
        <v>plays</v>
      </c>
      <c r="S3281" s="11">
        <f t="shared" si="362"/>
        <v>42430</v>
      </c>
      <c r="T3281" s="11">
        <f t="shared" si="363"/>
        <v>42460.852534722224</v>
      </c>
      <c r="U3281">
        <f t="shared" si="364"/>
        <v>2016</v>
      </c>
    </row>
    <row r="3282" spans="1:21"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58"/>
        <v>103</v>
      </c>
      <c r="P3282" s="6">
        <f t="shared" si="359"/>
        <v>68.666666666666671</v>
      </c>
      <c r="Q3282" t="str">
        <f t="shared" si="360"/>
        <v>theater</v>
      </c>
      <c r="R3282" t="str">
        <f t="shared" si="361"/>
        <v>plays</v>
      </c>
      <c r="S3282" s="11">
        <f t="shared" si="362"/>
        <v>42121</v>
      </c>
      <c r="T3282" s="11">
        <f t="shared" si="363"/>
        <v>42155.999999999993</v>
      </c>
      <c r="U3282">
        <f t="shared" si="364"/>
        <v>2015</v>
      </c>
    </row>
    <row r="3283" spans="1:21"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58"/>
        <v>121.6</v>
      </c>
      <c r="P3283" s="6">
        <f t="shared" si="359"/>
        <v>129.36170212765958</v>
      </c>
      <c r="Q3283" t="str">
        <f t="shared" si="360"/>
        <v>theater</v>
      </c>
      <c r="R3283" t="str">
        <f t="shared" si="361"/>
        <v>plays</v>
      </c>
      <c r="S3283" s="11">
        <f t="shared" si="362"/>
        <v>42218</v>
      </c>
      <c r="T3283" s="11">
        <f t="shared" si="363"/>
        <v>42248.811400462961</v>
      </c>
      <c r="U3283">
        <f t="shared" si="364"/>
        <v>2015</v>
      </c>
    </row>
    <row r="3284" spans="1:21"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58"/>
        <v>102.6467741935484</v>
      </c>
      <c r="P3284" s="6">
        <f t="shared" si="359"/>
        <v>134.26371308016877</v>
      </c>
      <c r="Q3284" t="str">
        <f t="shared" si="360"/>
        <v>theater</v>
      </c>
      <c r="R3284" t="str">
        <f t="shared" si="361"/>
        <v>plays</v>
      </c>
      <c r="S3284" s="11">
        <f t="shared" si="362"/>
        <v>42444</v>
      </c>
      <c r="T3284" s="11">
        <f t="shared" si="363"/>
        <v>42488.985972222225</v>
      </c>
      <c r="U3284">
        <f t="shared" si="364"/>
        <v>2016</v>
      </c>
    </row>
    <row r="3285" spans="1:21"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58"/>
        <v>104.75000000000001</v>
      </c>
      <c r="P3285" s="6">
        <f t="shared" si="359"/>
        <v>17.829787234042552</v>
      </c>
      <c r="Q3285" t="str">
        <f t="shared" si="360"/>
        <v>theater</v>
      </c>
      <c r="R3285" t="str">
        <f t="shared" si="361"/>
        <v>plays</v>
      </c>
      <c r="S3285" s="11">
        <f t="shared" si="362"/>
        <v>42379</v>
      </c>
      <c r="T3285" s="11">
        <f t="shared" si="363"/>
        <v>42410.666666666664</v>
      </c>
      <c r="U3285">
        <f t="shared" si="364"/>
        <v>2016</v>
      </c>
    </row>
    <row r="3286" spans="1:21"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58"/>
        <v>101.6</v>
      </c>
      <c r="P3286" s="6">
        <f t="shared" si="359"/>
        <v>203.2</v>
      </c>
      <c r="Q3286" t="str">
        <f t="shared" si="360"/>
        <v>theater</v>
      </c>
      <c r="R3286" t="str">
        <f t="shared" si="361"/>
        <v>plays</v>
      </c>
      <c r="S3286" s="11">
        <f t="shared" si="362"/>
        <v>42380</v>
      </c>
      <c r="T3286" s="11">
        <f t="shared" si="363"/>
        <v>42398.040972222218</v>
      </c>
      <c r="U3286">
        <f t="shared" si="364"/>
        <v>2016</v>
      </c>
    </row>
    <row r="3287" spans="1:21"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58"/>
        <v>112.10242048409683</v>
      </c>
      <c r="P3287" s="6">
        <f t="shared" si="359"/>
        <v>69.18518518518519</v>
      </c>
      <c r="Q3287" t="str">
        <f t="shared" si="360"/>
        <v>theater</v>
      </c>
      <c r="R3287" t="str">
        <f t="shared" si="361"/>
        <v>plays</v>
      </c>
      <c r="S3287" s="11">
        <f t="shared" si="362"/>
        <v>42762</v>
      </c>
      <c r="T3287" s="11">
        <f t="shared" si="363"/>
        <v>42793.999999999993</v>
      </c>
      <c r="U3287">
        <f t="shared" si="364"/>
        <v>2017</v>
      </c>
    </row>
    <row r="3288" spans="1:21"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58"/>
        <v>101.76666666666667</v>
      </c>
      <c r="P3288" s="6">
        <f t="shared" si="359"/>
        <v>125.12295081967213</v>
      </c>
      <c r="Q3288" t="str">
        <f t="shared" si="360"/>
        <v>theater</v>
      </c>
      <c r="R3288" t="str">
        <f t="shared" si="361"/>
        <v>plays</v>
      </c>
      <c r="S3288" s="11">
        <f t="shared" si="362"/>
        <v>42567</v>
      </c>
      <c r="T3288" s="11">
        <f t="shared" si="363"/>
        <v>42597.631736111107</v>
      </c>
      <c r="U3288">
        <f t="shared" si="364"/>
        <v>2016</v>
      </c>
    </row>
    <row r="3289" spans="1:21"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58"/>
        <v>100</v>
      </c>
      <c r="P3289" s="6">
        <f t="shared" si="359"/>
        <v>73.529411764705884</v>
      </c>
      <c r="Q3289" t="str">
        <f t="shared" si="360"/>
        <v>theater</v>
      </c>
      <c r="R3289" t="str">
        <f t="shared" si="361"/>
        <v>plays</v>
      </c>
      <c r="S3289" s="11">
        <f t="shared" si="362"/>
        <v>42311</v>
      </c>
      <c r="T3289" s="11">
        <f t="shared" si="363"/>
        <v>42336.541990740741</v>
      </c>
      <c r="U3289">
        <f t="shared" si="364"/>
        <v>2015</v>
      </c>
    </row>
    <row r="3290" spans="1:21"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58"/>
        <v>100.26489999999998</v>
      </c>
      <c r="P3290" s="6">
        <f t="shared" si="359"/>
        <v>48.437149758454105</v>
      </c>
      <c r="Q3290" t="str">
        <f t="shared" si="360"/>
        <v>theater</v>
      </c>
      <c r="R3290" t="str">
        <f t="shared" si="361"/>
        <v>plays</v>
      </c>
      <c r="S3290" s="11">
        <f t="shared" si="362"/>
        <v>42505</v>
      </c>
      <c r="T3290" s="11">
        <f t="shared" si="363"/>
        <v>42541.749999999993</v>
      </c>
      <c r="U3290">
        <f t="shared" si="364"/>
        <v>2016</v>
      </c>
    </row>
    <row r="3291" spans="1:21"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58"/>
        <v>133.04200000000003</v>
      </c>
      <c r="P3291" s="6">
        <f t="shared" si="359"/>
        <v>26.608400000000003</v>
      </c>
      <c r="Q3291" t="str">
        <f t="shared" si="360"/>
        <v>theater</v>
      </c>
      <c r="R3291" t="str">
        <f t="shared" si="361"/>
        <v>plays</v>
      </c>
      <c r="S3291" s="11">
        <f t="shared" si="362"/>
        <v>42758</v>
      </c>
      <c r="T3291" s="11">
        <f t="shared" si="363"/>
        <v>42786.159745370365</v>
      </c>
      <c r="U3291">
        <f t="shared" si="364"/>
        <v>2017</v>
      </c>
    </row>
    <row r="3292" spans="1:21"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58"/>
        <v>121.2</v>
      </c>
      <c r="P3292" s="6">
        <f t="shared" si="359"/>
        <v>33.666666666666664</v>
      </c>
      <c r="Q3292" t="str">
        <f t="shared" si="360"/>
        <v>theater</v>
      </c>
      <c r="R3292" t="str">
        <f t="shared" si="361"/>
        <v>plays</v>
      </c>
      <c r="S3292" s="11">
        <f t="shared" si="362"/>
        <v>42775</v>
      </c>
      <c r="T3292" s="11">
        <f t="shared" si="363"/>
        <v>42805.306608796294</v>
      </c>
      <c r="U3292">
        <f t="shared" si="364"/>
        <v>2017</v>
      </c>
    </row>
    <row r="3293" spans="1:21"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58"/>
        <v>113.99999999999999</v>
      </c>
      <c r="P3293" s="6">
        <f t="shared" si="359"/>
        <v>40.714285714285715</v>
      </c>
      <c r="Q3293" t="str">
        <f t="shared" si="360"/>
        <v>theater</v>
      </c>
      <c r="R3293" t="str">
        <f t="shared" si="361"/>
        <v>plays</v>
      </c>
      <c r="S3293" s="11">
        <f t="shared" si="362"/>
        <v>42232</v>
      </c>
      <c r="T3293" s="11">
        <f t="shared" si="363"/>
        <v>42263.957638888889</v>
      </c>
      <c r="U3293">
        <f t="shared" si="364"/>
        <v>2015</v>
      </c>
    </row>
    <row r="3294" spans="1:21"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58"/>
        <v>286.13861386138615</v>
      </c>
      <c r="P3294" s="6">
        <f t="shared" si="359"/>
        <v>19.266666666666666</v>
      </c>
      <c r="Q3294" t="str">
        <f t="shared" si="360"/>
        <v>theater</v>
      </c>
      <c r="R3294" t="str">
        <f t="shared" si="361"/>
        <v>plays</v>
      </c>
      <c r="S3294" s="11">
        <f t="shared" si="362"/>
        <v>42282</v>
      </c>
      <c r="T3294" s="11">
        <f t="shared" si="363"/>
        <v>42342.603564814817</v>
      </c>
      <c r="U3294">
        <f t="shared" si="364"/>
        <v>2015</v>
      </c>
    </row>
    <row r="3295" spans="1:21"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58"/>
        <v>170.44444444444446</v>
      </c>
      <c r="P3295" s="6">
        <f t="shared" si="359"/>
        <v>84.285714285714292</v>
      </c>
      <c r="Q3295" t="str">
        <f t="shared" si="360"/>
        <v>theater</v>
      </c>
      <c r="R3295" t="str">
        <f t="shared" si="361"/>
        <v>plays</v>
      </c>
      <c r="S3295" s="11">
        <f t="shared" si="362"/>
        <v>42768</v>
      </c>
      <c r="T3295" s="11">
        <f t="shared" si="363"/>
        <v>42798.217037037037</v>
      </c>
      <c r="U3295">
        <f t="shared" si="364"/>
        <v>2017</v>
      </c>
    </row>
    <row r="3296" spans="1:21"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58"/>
        <v>118.33333333333333</v>
      </c>
      <c r="P3296" s="6">
        <f t="shared" si="359"/>
        <v>29.583333333333332</v>
      </c>
      <c r="Q3296" t="str">
        <f t="shared" si="360"/>
        <v>theater</v>
      </c>
      <c r="R3296" t="str">
        <f t="shared" si="361"/>
        <v>plays</v>
      </c>
      <c r="S3296" s="11">
        <f t="shared" si="362"/>
        <v>42141</v>
      </c>
      <c r="T3296" s="11">
        <f t="shared" si="363"/>
        <v>42171.33280092592</v>
      </c>
      <c r="U3296">
        <f t="shared" si="364"/>
        <v>2015</v>
      </c>
    </row>
    <row r="3297" spans="1:21"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58"/>
        <v>102.85857142857142</v>
      </c>
      <c r="P3297" s="6">
        <f t="shared" si="359"/>
        <v>26.667037037037037</v>
      </c>
      <c r="Q3297" t="str">
        <f t="shared" si="360"/>
        <v>theater</v>
      </c>
      <c r="R3297" t="str">
        <f t="shared" si="361"/>
        <v>plays</v>
      </c>
      <c r="S3297" s="11">
        <f t="shared" si="362"/>
        <v>42609</v>
      </c>
      <c r="T3297" s="11">
        <f t="shared" si="363"/>
        <v>42639.234131944446</v>
      </c>
      <c r="U3297">
        <f t="shared" si="364"/>
        <v>2016</v>
      </c>
    </row>
    <row r="3298" spans="1:21"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58"/>
        <v>144.06666666666666</v>
      </c>
      <c r="P3298" s="6">
        <f t="shared" si="359"/>
        <v>45.978723404255319</v>
      </c>
      <c r="Q3298" t="str">
        <f t="shared" si="360"/>
        <v>theater</v>
      </c>
      <c r="R3298" t="str">
        <f t="shared" si="361"/>
        <v>plays</v>
      </c>
      <c r="S3298" s="11">
        <f t="shared" si="362"/>
        <v>42309</v>
      </c>
      <c r="T3298" s="11">
        <f t="shared" si="363"/>
        <v>42330.708333333336</v>
      </c>
      <c r="U3298">
        <f t="shared" si="364"/>
        <v>2015</v>
      </c>
    </row>
    <row r="3299" spans="1:21"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58"/>
        <v>100.07272727272726</v>
      </c>
      <c r="P3299" s="6">
        <f t="shared" si="359"/>
        <v>125.09090909090909</v>
      </c>
      <c r="Q3299" t="str">
        <f t="shared" si="360"/>
        <v>theater</v>
      </c>
      <c r="R3299" t="str">
        <f t="shared" si="361"/>
        <v>plays</v>
      </c>
      <c r="S3299" s="11">
        <f t="shared" si="362"/>
        <v>42193</v>
      </c>
      <c r="T3299" s="11">
        <f t="shared" si="363"/>
        <v>42212.749305555553</v>
      </c>
      <c r="U3299">
        <f t="shared" si="364"/>
        <v>2015</v>
      </c>
    </row>
    <row r="3300" spans="1:21"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58"/>
        <v>101.73</v>
      </c>
      <c r="P3300" s="6">
        <f t="shared" si="359"/>
        <v>141.29166666666666</v>
      </c>
      <c r="Q3300" t="str">
        <f t="shared" si="360"/>
        <v>theater</v>
      </c>
      <c r="R3300" t="str">
        <f t="shared" si="361"/>
        <v>plays</v>
      </c>
      <c r="S3300" s="11">
        <f t="shared" si="362"/>
        <v>42239</v>
      </c>
      <c r="T3300" s="11">
        <f t="shared" si="363"/>
        <v>42259.791666666664</v>
      </c>
      <c r="U3300">
        <f t="shared" si="364"/>
        <v>2015</v>
      </c>
    </row>
    <row r="3301" spans="1:21"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58"/>
        <v>116.19999999999999</v>
      </c>
      <c r="P3301" s="6">
        <f t="shared" si="359"/>
        <v>55.333333333333336</v>
      </c>
      <c r="Q3301" t="str">
        <f t="shared" si="360"/>
        <v>theater</v>
      </c>
      <c r="R3301" t="str">
        <f t="shared" si="361"/>
        <v>plays</v>
      </c>
      <c r="S3301" s="11">
        <f t="shared" si="362"/>
        <v>42261</v>
      </c>
      <c r="T3301" s="11">
        <f t="shared" si="363"/>
        <v>42291.709062499998</v>
      </c>
      <c r="U3301">
        <f t="shared" si="364"/>
        <v>2015</v>
      </c>
    </row>
    <row r="3302" spans="1:21"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58"/>
        <v>136.16666666666666</v>
      </c>
      <c r="P3302" s="6">
        <f t="shared" si="359"/>
        <v>46.420454545454547</v>
      </c>
      <c r="Q3302" t="str">
        <f t="shared" si="360"/>
        <v>theater</v>
      </c>
      <c r="R3302" t="str">
        <f t="shared" si="361"/>
        <v>plays</v>
      </c>
      <c r="S3302" s="11">
        <f t="shared" si="362"/>
        <v>42102</v>
      </c>
      <c r="T3302" s="11">
        <f t="shared" si="363"/>
        <v>42123.535439814812</v>
      </c>
      <c r="U3302">
        <f t="shared" si="364"/>
        <v>2015</v>
      </c>
    </row>
    <row r="3303" spans="1:21"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58"/>
        <v>133.46666666666667</v>
      </c>
      <c r="P3303" s="6">
        <f t="shared" si="359"/>
        <v>57.2</v>
      </c>
      <c r="Q3303" t="str">
        <f t="shared" si="360"/>
        <v>theater</v>
      </c>
      <c r="R3303" t="str">
        <f t="shared" si="361"/>
        <v>plays</v>
      </c>
      <c r="S3303" s="11">
        <f t="shared" si="362"/>
        <v>42538</v>
      </c>
      <c r="T3303" s="11">
        <f t="shared" si="363"/>
        <v>42583.082638888889</v>
      </c>
      <c r="U3303">
        <f t="shared" si="364"/>
        <v>2016</v>
      </c>
    </row>
    <row r="3304" spans="1:21"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58"/>
        <v>103.39285714285715</v>
      </c>
      <c r="P3304" s="6">
        <f t="shared" si="359"/>
        <v>173.7</v>
      </c>
      <c r="Q3304" t="str">
        <f t="shared" si="360"/>
        <v>theater</v>
      </c>
      <c r="R3304" t="str">
        <f t="shared" si="361"/>
        <v>plays</v>
      </c>
      <c r="S3304" s="11">
        <f t="shared" si="362"/>
        <v>42681</v>
      </c>
      <c r="T3304" s="11">
        <f t="shared" si="363"/>
        <v>42711.143240740734</v>
      </c>
      <c r="U3304">
        <f t="shared" si="364"/>
        <v>2016</v>
      </c>
    </row>
    <row r="3305" spans="1:21"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58"/>
        <v>115.88888888888889</v>
      </c>
      <c r="P3305" s="6">
        <f t="shared" si="359"/>
        <v>59.6</v>
      </c>
      <c r="Q3305" t="str">
        <f t="shared" si="360"/>
        <v>theater</v>
      </c>
      <c r="R3305" t="str">
        <f t="shared" si="361"/>
        <v>plays</v>
      </c>
      <c r="S3305" s="11">
        <f t="shared" si="362"/>
        <v>42056</v>
      </c>
      <c r="T3305" s="11">
        <f t="shared" si="363"/>
        <v>42091.401435185187</v>
      </c>
      <c r="U3305">
        <f t="shared" si="364"/>
        <v>2015</v>
      </c>
    </row>
    <row r="3306" spans="1:21"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58"/>
        <v>104.51666666666665</v>
      </c>
      <c r="P3306" s="6">
        <f t="shared" si="359"/>
        <v>89.585714285714289</v>
      </c>
      <c r="Q3306" t="str">
        <f t="shared" si="360"/>
        <v>theater</v>
      </c>
      <c r="R3306" t="str">
        <f t="shared" si="361"/>
        <v>plays</v>
      </c>
      <c r="S3306" s="11">
        <f t="shared" si="362"/>
        <v>42696</v>
      </c>
      <c r="T3306" s="11">
        <f t="shared" si="363"/>
        <v>42726.41611111111</v>
      </c>
      <c r="U3306">
        <f t="shared" si="364"/>
        <v>2016</v>
      </c>
    </row>
    <row r="3307" spans="1:21"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58"/>
        <v>102.02500000000001</v>
      </c>
      <c r="P3307" s="6">
        <f t="shared" si="359"/>
        <v>204.05</v>
      </c>
      <c r="Q3307" t="str">
        <f t="shared" si="360"/>
        <v>theater</v>
      </c>
      <c r="R3307" t="str">
        <f t="shared" si="361"/>
        <v>plays</v>
      </c>
      <c r="S3307" s="11">
        <f t="shared" si="362"/>
        <v>42186</v>
      </c>
      <c r="T3307" s="11">
        <f t="shared" si="363"/>
        <v>42216.647546296292</v>
      </c>
      <c r="U3307">
        <f t="shared" si="364"/>
        <v>2015</v>
      </c>
    </row>
    <row r="3308" spans="1:21"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58"/>
        <v>175.33333333333334</v>
      </c>
      <c r="P3308" s="6">
        <f t="shared" si="359"/>
        <v>48.703703703703702</v>
      </c>
      <c r="Q3308" t="str">
        <f t="shared" si="360"/>
        <v>theater</v>
      </c>
      <c r="R3308" t="str">
        <f t="shared" si="361"/>
        <v>plays</v>
      </c>
      <c r="S3308" s="11">
        <f t="shared" si="362"/>
        <v>42493</v>
      </c>
      <c r="T3308" s="11">
        <f t="shared" si="363"/>
        <v>42530.916666666664</v>
      </c>
      <c r="U3308">
        <f t="shared" si="364"/>
        <v>2016</v>
      </c>
    </row>
    <row r="3309" spans="1:21"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58"/>
        <v>106.67999999999999</v>
      </c>
      <c r="P3309" s="6">
        <f t="shared" si="359"/>
        <v>53.339999999999996</v>
      </c>
      <c r="Q3309" t="str">
        <f t="shared" si="360"/>
        <v>theater</v>
      </c>
      <c r="R3309" t="str">
        <f t="shared" si="361"/>
        <v>plays</v>
      </c>
      <c r="S3309" s="11">
        <f t="shared" si="362"/>
        <v>42474</v>
      </c>
      <c r="T3309" s="11">
        <f t="shared" si="363"/>
        <v>42504.848831018513</v>
      </c>
      <c r="U3309">
        <f t="shared" si="364"/>
        <v>2016</v>
      </c>
    </row>
    <row r="3310" spans="1:21"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58"/>
        <v>122.28571428571429</v>
      </c>
      <c r="P3310" s="6">
        <f t="shared" si="359"/>
        <v>75.087719298245617</v>
      </c>
      <c r="Q3310" t="str">
        <f t="shared" si="360"/>
        <v>theater</v>
      </c>
      <c r="R3310" t="str">
        <f t="shared" si="361"/>
        <v>plays</v>
      </c>
      <c r="S3310" s="11">
        <f t="shared" si="362"/>
        <v>42452</v>
      </c>
      <c r="T3310" s="11">
        <f t="shared" si="363"/>
        <v>42473.668576388889</v>
      </c>
      <c r="U3310">
        <f t="shared" si="364"/>
        <v>2016</v>
      </c>
    </row>
    <row r="3311" spans="1:21"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58"/>
        <v>159.42857142857144</v>
      </c>
      <c r="P3311" s="6">
        <f t="shared" si="359"/>
        <v>18</v>
      </c>
      <c r="Q3311" t="str">
        <f t="shared" si="360"/>
        <v>theater</v>
      </c>
      <c r="R3311" t="str">
        <f t="shared" si="361"/>
        <v>plays</v>
      </c>
      <c r="S3311" s="11">
        <f t="shared" si="362"/>
        <v>42628</v>
      </c>
      <c r="T3311" s="11">
        <f t="shared" si="363"/>
        <v>42659.441874999997</v>
      </c>
      <c r="U3311">
        <f t="shared" si="364"/>
        <v>2016</v>
      </c>
    </row>
    <row r="3312" spans="1:21"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58"/>
        <v>100.07692307692308</v>
      </c>
      <c r="P3312" s="6">
        <f t="shared" si="359"/>
        <v>209.83870967741936</v>
      </c>
      <c r="Q3312" t="str">
        <f t="shared" si="360"/>
        <v>theater</v>
      </c>
      <c r="R3312" t="str">
        <f t="shared" si="361"/>
        <v>plays</v>
      </c>
      <c r="S3312" s="11">
        <f t="shared" si="362"/>
        <v>42253</v>
      </c>
      <c r="T3312" s="11">
        <f t="shared" si="363"/>
        <v>42283.720196759255</v>
      </c>
      <c r="U3312">
        <f t="shared" si="364"/>
        <v>2015</v>
      </c>
    </row>
    <row r="3313" spans="1:21"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58"/>
        <v>109.84</v>
      </c>
      <c r="P3313" s="6">
        <f t="shared" si="359"/>
        <v>61.022222222222226</v>
      </c>
      <c r="Q3313" t="str">
        <f t="shared" si="360"/>
        <v>theater</v>
      </c>
      <c r="R3313" t="str">
        <f t="shared" si="361"/>
        <v>plays</v>
      </c>
      <c r="S3313" s="11">
        <f t="shared" si="362"/>
        <v>42264</v>
      </c>
      <c r="T3313" s="11">
        <f t="shared" si="363"/>
        <v>42294.083449074074</v>
      </c>
      <c r="U3313">
        <f t="shared" si="364"/>
        <v>2015</v>
      </c>
    </row>
    <row r="3314" spans="1:21"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58"/>
        <v>100.03999999999999</v>
      </c>
      <c r="P3314" s="6">
        <f t="shared" si="359"/>
        <v>61</v>
      </c>
      <c r="Q3314" t="str">
        <f t="shared" si="360"/>
        <v>theater</v>
      </c>
      <c r="R3314" t="str">
        <f t="shared" si="361"/>
        <v>plays</v>
      </c>
      <c r="S3314" s="11">
        <f t="shared" si="362"/>
        <v>42664</v>
      </c>
      <c r="T3314" s="11">
        <f t="shared" si="363"/>
        <v>42685.708333333336</v>
      </c>
      <c r="U3314">
        <f t="shared" si="364"/>
        <v>2016</v>
      </c>
    </row>
    <row r="3315" spans="1:21"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58"/>
        <v>116.05000000000001</v>
      </c>
      <c r="P3315" s="6">
        <f t="shared" si="359"/>
        <v>80.034482758620683</v>
      </c>
      <c r="Q3315" t="str">
        <f t="shared" si="360"/>
        <v>theater</v>
      </c>
      <c r="R3315" t="str">
        <f t="shared" si="361"/>
        <v>plays</v>
      </c>
      <c r="S3315" s="11">
        <f t="shared" si="362"/>
        <v>42382</v>
      </c>
      <c r="T3315" s="11">
        <f t="shared" si="363"/>
        <v>42395.833333333336</v>
      </c>
      <c r="U3315">
        <f t="shared" si="364"/>
        <v>2016</v>
      </c>
    </row>
    <row r="3316" spans="1:21"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58"/>
        <v>210.75</v>
      </c>
      <c r="P3316" s="6">
        <f t="shared" si="359"/>
        <v>29.068965517241381</v>
      </c>
      <c r="Q3316" t="str">
        <f t="shared" si="360"/>
        <v>theater</v>
      </c>
      <c r="R3316" t="str">
        <f t="shared" si="361"/>
        <v>plays</v>
      </c>
      <c r="S3316" s="11">
        <f t="shared" si="362"/>
        <v>42105</v>
      </c>
      <c r="T3316" s="11">
        <f t="shared" si="363"/>
        <v>42132.628472222219</v>
      </c>
      <c r="U3316">
        <f t="shared" si="364"/>
        <v>2015</v>
      </c>
    </row>
    <row r="3317" spans="1:21"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58"/>
        <v>110.00000000000001</v>
      </c>
      <c r="P3317" s="6">
        <f t="shared" si="359"/>
        <v>49.438202247191015</v>
      </c>
      <c r="Q3317" t="str">
        <f t="shared" si="360"/>
        <v>theater</v>
      </c>
      <c r="R3317" t="str">
        <f t="shared" si="361"/>
        <v>plays</v>
      </c>
      <c r="S3317" s="11">
        <f t="shared" si="362"/>
        <v>42466</v>
      </c>
      <c r="T3317" s="11">
        <f t="shared" si="363"/>
        <v>42496.095381944448</v>
      </c>
      <c r="U3317">
        <f t="shared" si="364"/>
        <v>2016</v>
      </c>
    </row>
    <row r="3318" spans="1:21"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58"/>
        <v>100.08673425918037</v>
      </c>
      <c r="P3318" s="6">
        <f t="shared" si="359"/>
        <v>93.977440000000001</v>
      </c>
      <c r="Q3318" t="str">
        <f t="shared" si="360"/>
        <v>theater</v>
      </c>
      <c r="R3318" t="str">
        <f t="shared" si="361"/>
        <v>plays</v>
      </c>
      <c r="S3318" s="11">
        <f t="shared" si="362"/>
        <v>41826</v>
      </c>
      <c r="T3318" s="11">
        <f t="shared" si="363"/>
        <v>41859.370833333334</v>
      </c>
      <c r="U3318">
        <f t="shared" si="364"/>
        <v>2014</v>
      </c>
    </row>
    <row r="3319" spans="1:21"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58"/>
        <v>106.19047619047619</v>
      </c>
      <c r="P3319" s="6">
        <f t="shared" si="359"/>
        <v>61.944444444444443</v>
      </c>
      <c r="Q3319" t="str">
        <f t="shared" si="360"/>
        <v>theater</v>
      </c>
      <c r="R3319" t="str">
        <f t="shared" si="361"/>
        <v>plays</v>
      </c>
      <c r="S3319" s="11">
        <f t="shared" si="362"/>
        <v>42498</v>
      </c>
      <c r="T3319" s="11">
        <f t="shared" si="363"/>
        <v>42528.831296296288</v>
      </c>
      <c r="U3319">
        <f t="shared" si="364"/>
        <v>2016</v>
      </c>
    </row>
    <row r="3320" spans="1:21"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58"/>
        <v>125.6</v>
      </c>
      <c r="P3320" s="6">
        <f t="shared" si="359"/>
        <v>78.5</v>
      </c>
      <c r="Q3320" t="str">
        <f t="shared" si="360"/>
        <v>theater</v>
      </c>
      <c r="R3320" t="str">
        <f t="shared" si="361"/>
        <v>plays</v>
      </c>
      <c r="S3320" s="11">
        <f t="shared" si="362"/>
        <v>42431</v>
      </c>
      <c r="T3320" s="11">
        <f t="shared" si="363"/>
        <v>42470.895833333336</v>
      </c>
      <c r="U3320">
        <f t="shared" si="364"/>
        <v>2016</v>
      </c>
    </row>
    <row r="3321" spans="1:21"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58"/>
        <v>108</v>
      </c>
      <c r="P3321" s="6">
        <f t="shared" si="359"/>
        <v>33.75</v>
      </c>
      <c r="Q3321" t="str">
        <f t="shared" si="360"/>
        <v>theater</v>
      </c>
      <c r="R3321" t="str">
        <f t="shared" si="361"/>
        <v>plays</v>
      </c>
      <c r="S3321" s="11">
        <f t="shared" si="362"/>
        <v>41990</v>
      </c>
      <c r="T3321" s="11">
        <f t="shared" si="363"/>
        <v>42035.377152777779</v>
      </c>
      <c r="U3321">
        <f t="shared" si="364"/>
        <v>2014</v>
      </c>
    </row>
    <row r="3322" spans="1:21"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58"/>
        <v>101</v>
      </c>
      <c r="P3322" s="6">
        <f t="shared" si="359"/>
        <v>66.44736842105263</v>
      </c>
      <c r="Q3322" t="str">
        <f t="shared" si="360"/>
        <v>theater</v>
      </c>
      <c r="R3322" t="str">
        <f t="shared" si="361"/>
        <v>plays</v>
      </c>
      <c r="S3322" s="11">
        <f t="shared" si="362"/>
        <v>42512</v>
      </c>
      <c r="T3322" s="11">
        <f t="shared" si="363"/>
        <v>42542.837465277778</v>
      </c>
      <c r="U3322">
        <f t="shared" si="364"/>
        <v>2016</v>
      </c>
    </row>
    <row r="3323" spans="1:21"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58"/>
        <v>107.4</v>
      </c>
      <c r="P3323" s="6">
        <f t="shared" si="359"/>
        <v>35.799999999999997</v>
      </c>
      <c r="Q3323" t="str">
        <f t="shared" si="360"/>
        <v>theater</v>
      </c>
      <c r="R3323" t="str">
        <f t="shared" si="361"/>
        <v>plays</v>
      </c>
      <c r="S3323" s="11">
        <f t="shared" si="362"/>
        <v>41913</v>
      </c>
      <c r="T3323" s="11">
        <f t="shared" si="363"/>
        <v>41927.957638888889</v>
      </c>
      <c r="U3323">
        <f t="shared" si="364"/>
        <v>2014</v>
      </c>
    </row>
    <row r="3324" spans="1:21"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58"/>
        <v>101.51515151515152</v>
      </c>
      <c r="P3324" s="6">
        <f t="shared" si="359"/>
        <v>145.65217391304347</v>
      </c>
      <c r="Q3324" t="str">
        <f t="shared" si="360"/>
        <v>theater</v>
      </c>
      <c r="R3324" t="str">
        <f t="shared" si="361"/>
        <v>plays</v>
      </c>
      <c r="S3324" s="11">
        <f t="shared" si="362"/>
        <v>42520</v>
      </c>
      <c r="T3324" s="11">
        <f t="shared" si="363"/>
        <v>42542.954861111109</v>
      </c>
      <c r="U3324">
        <f t="shared" si="364"/>
        <v>2016</v>
      </c>
    </row>
    <row r="3325" spans="1:21"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58"/>
        <v>125.89999999999999</v>
      </c>
      <c r="P3325" s="6">
        <f t="shared" si="359"/>
        <v>25.693877551020407</v>
      </c>
      <c r="Q3325" t="str">
        <f t="shared" si="360"/>
        <v>theater</v>
      </c>
      <c r="R3325" t="str">
        <f t="shared" si="361"/>
        <v>plays</v>
      </c>
      <c r="S3325" s="11">
        <f t="shared" si="362"/>
        <v>42608</v>
      </c>
      <c r="T3325" s="11">
        <f t="shared" si="363"/>
        <v>42638.157499999994</v>
      </c>
      <c r="U3325">
        <f t="shared" si="364"/>
        <v>2016</v>
      </c>
    </row>
    <row r="3326" spans="1:21"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58"/>
        <v>101.66666666666666</v>
      </c>
      <c r="P3326" s="6">
        <f t="shared" si="359"/>
        <v>152.5</v>
      </c>
      <c r="Q3326" t="str">
        <f t="shared" si="360"/>
        <v>theater</v>
      </c>
      <c r="R3326" t="str">
        <f t="shared" si="361"/>
        <v>plays</v>
      </c>
      <c r="S3326" s="11">
        <f t="shared" si="362"/>
        <v>42512</v>
      </c>
      <c r="T3326" s="11">
        <f t="shared" si="363"/>
        <v>42526.374884259254</v>
      </c>
      <c r="U3326">
        <f t="shared" si="364"/>
        <v>2016</v>
      </c>
    </row>
    <row r="3327" spans="1:21"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58"/>
        <v>112.5</v>
      </c>
      <c r="P3327" s="6">
        <f t="shared" si="359"/>
        <v>30</v>
      </c>
      <c r="Q3327" t="str">
        <f t="shared" si="360"/>
        <v>theater</v>
      </c>
      <c r="R3327" t="str">
        <f t="shared" si="361"/>
        <v>plays</v>
      </c>
      <c r="S3327" s="11">
        <f t="shared" si="362"/>
        <v>42064</v>
      </c>
      <c r="T3327" s="11">
        <f t="shared" si="363"/>
        <v>42099.535613425927</v>
      </c>
      <c r="U3327">
        <f t="shared" si="364"/>
        <v>2015</v>
      </c>
    </row>
    <row r="3328" spans="1:21"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58"/>
        <v>101.375</v>
      </c>
      <c r="P3328" s="6">
        <f t="shared" si="359"/>
        <v>142.28070175438597</v>
      </c>
      <c r="Q3328" t="str">
        <f t="shared" si="360"/>
        <v>theater</v>
      </c>
      <c r="R3328" t="str">
        <f t="shared" si="361"/>
        <v>plays</v>
      </c>
      <c r="S3328" s="11">
        <f t="shared" si="362"/>
        <v>42041</v>
      </c>
      <c r="T3328" s="11">
        <f t="shared" si="363"/>
        <v>42071.464178240734</v>
      </c>
      <c r="U3328">
        <f t="shared" si="364"/>
        <v>2015</v>
      </c>
    </row>
    <row r="3329" spans="1:21"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58"/>
        <v>101.25</v>
      </c>
      <c r="P3329" s="6">
        <f t="shared" si="359"/>
        <v>24.545454545454547</v>
      </c>
      <c r="Q3329" t="str">
        <f t="shared" si="360"/>
        <v>theater</v>
      </c>
      <c r="R3329" t="str">
        <f t="shared" si="361"/>
        <v>plays</v>
      </c>
      <c r="S3329" s="11">
        <f t="shared" si="362"/>
        <v>42468</v>
      </c>
      <c r="T3329" s="11">
        <f t="shared" si="363"/>
        <v>42498.166273148141</v>
      </c>
      <c r="U3329">
        <f t="shared" si="364"/>
        <v>2016</v>
      </c>
    </row>
    <row r="3330" spans="1:21"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58"/>
        <v>146.38888888888889</v>
      </c>
      <c r="P3330" s="6">
        <f t="shared" si="359"/>
        <v>292.77777777777777</v>
      </c>
      <c r="Q3330" t="str">
        <f t="shared" si="360"/>
        <v>theater</v>
      </c>
      <c r="R3330" t="str">
        <f t="shared" si="361"/>
        <v>plays</v>
      </c>
      <c r="S3330" s="11">
        <f t="shared" si="362"/>
        <v>41822</v>
      </c>
      <c r="T3330" s="11">
        <f t="shared" si="363"/>
        <v>41824.833333333328</v>
      </c>
      <c r="U3330">
        <f t="shared" si="364"/>
        <v>2014</v>
      </c>
    </row>
    <row r="3331" spans="1:21"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65">E3331/D3331*100</f>
        <v>116.8</v>
      </c>
      <c r="P3331" s="6">
        <f t="shared" ref="P3331:P3394" si="366">IF(E3331=0,0,E3331/L3331)</f>
        <v>44.92307692307692</v>
      </c>
      <c r="Q3331" t="str">
        <f t="shared" ref="Q3331:Q3394" si="367">LEFT(N3331,LEN(N3331)-(LEN(N3331)-SEARCH("/",N3331))-1)</f>
        <v>theater</v>
      </c>
      <c r="R3331" t="str">
        <f t="shared" ref="R3331:R3394" si="368">RIGHT(N3331,(LEN(N3331)-SEARCH("/",N3331)))</f>
        <v>plays</v>
      </c>
      <c r="S3331" s="11">
        <f t="shared" ref="S3331:S3394" si="369">VALUE(TEXT(CONCATENATE(YEAR(((J3331/60)/60/24)+DATE(1970,1,1)+(-5/24)),"/",MONTH(((J3331/60)/60/24)+DATE(1970,1,1)+(-5/24)),"/",DAY(((J3331/60)/60/24)+DATE(1970,1,1)+(-5/24))),"YYYY/MM/DD"))</f>
        <v>41837</v>
      </c>
      <c r="T3331" s="11">
        <f t="shared" ref="T3331:T3394" si="370">((I3331/60)/60/24)+DATE(1970,1,1)+(-5/24)</f>
        <v>41847.75</v>
      </c>
      <c r="U3331">
        <f t="shared" ref="U3331:U3394" si="371">YEAR(((J3331/60)/60/24)+DATE(1970,1,1)+(-5/24))</f>
        <v>2014</v>
      </c>
    </row>
    <row r="3332" spans="1:21"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65"/>
        <v>106.26666666666667</v>
      </c>
      <c r="P3332" s="6">
        <f t="shared" si="366"/>
        <v>23.10144927536232</v>
      </c>
      <c r="Q3332" t="str">
        <f t="shared" si="367"/>
        <v>theater</v>
      </c>
      <c r="R3332" t="str">
        <f t="shared" si="368"/>
        <v>plays</v>
      </c>
      <c r="S3332" s="11">
        <f t="shared" si="369"/>
        <v>42065</v>
      </c>
      <c r="T3332" s="11">
        <f t="shared" si="370"/>
        <v>42095.637361111112</v>
      </c>
      <c r="U3332">
        <f t="shared" si="371"/>
        <v>2015</v>
      </c>
    </row>
    <row r="3333" spans="1:21"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65"/>
        <v>104.52</v>
      </c>
      <c r="P3333" s="6">
        <f t="shared" si="366"/>
        <v>80.400000000000006</v>
      </c>
      <c r="Q3333" t="str">
        <f t="shared" si="367"/>
        <v>theater</v>
      </c>
      <c r="R3333" t="str">
        <f t="shared" si="368"/>
        <v>plays</v>
      </c>
      <c r="S3333" s="11">
        <f t="shared" si="369"/>
        <v>42248</v>
      </c>
      <c r="T3333" s="11">
        <f t="shared" si="370"/>
        <v>42283.48942129629</v>
      </c>
      <c r="U3333">
        <f t="shared" si="371"/>
        <v>2015</v>
      </c>
    </row>
    <row r="3334" spans="1:21"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65"/>
        <v>100</v>
      </c>
      <c r="P3334" s="6">
        <f t="shared" si="366"/>
        <v>72.289156626506028</v>
      </c>
      <c r="Q3334" t="str">
        <f t="shared" si="367"/>
        <v>theater</v>
      </c>
      <c r="R3334" t="str">
        <f t="shared" si="368"/>
        <v>plays</v>
      </c>
      <c r="S3334" s="11">
        <f t="shared" si="369"/>
        <v>41809</v>
      </c>
      <c r="T3334" s="11">
        <f t="shared" si="370"/>
        <v>41839.651967592588</v>
      </c>
      <c r="U3334">
        <f t="shared" si="371"/>
        <v>2014</v>
      </c>
    </row>
    <row r="3335" spans="1:21"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65"/>
        <v>104.57142857142858</v>
      </c>
      <c r="P3335" s="6">
        <f t="shared" si="366"/>
        <v>32.972972972972975</v>
      </c>
      <c r="Q3335" t="str">
        <f t="shared" si="367"/>
        <v>theater</v>
      </c>
      <c r="R3335" t="str">
        <f t="shared" si="368"/>
        <v>plays</v>
      </c>
      <c r="S3335" s="11">
        <f t="shared" si="369"/>
        <v>42148</v>
      </c>
      <c r="T3335" s="11">
        <f t="shared" si="370"/>
        <v>42170.468518518515</v>
      </c>
      <c r="U3335">
        <f t="shared" si="371"/>
        <v>2015</v>
      </c>
    </row>
    <row r="3336" spans="1:21"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65"/>
        <v>138.62051149573753</v>
      </c>
      <c r="P3336" s="6">
        <f t="shared" si="366"/>
        <v>116.65217391304348</v>
      </c>
      <c r="Q3336" t="str">
        <f t="shared" si="367"/>
        <v>theater</v>
      </c>
      <c r="R3336" t="str">
        <f t="shared" si="368"/>
        <v>plays</v>
      </c>
      <c r="S3336" s="11">
        <f t="shared" si="369"/>
        <v>42185</v>
      </c>
      <c r="T3336" s="11">
        <f t="shared" si="370"/>
        <v>42215.312754629624</v>
      </c>
      <c r="U3336">
        <f t="shared" si="371"/>
        <v>2015</v>
      </c>
    </row>
    <row r="3337" spans="1:21"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65"/>
        <v>100.32000000000001</v>
      </c>
      <c r="P3337" s="6">
        <f t="shared" si="366"/>
        <v>79.61904761904762</v>
      </c>
      <c r="Q3337" t="str">
        <f t="shared" si="367"/>
        <v>theater</v>
      </c>
      <c r="R3337" t="str">
        <f t="shared" si="368"/>
        <v>plays</v>
      </c>
      <c r="S3337" s="11">
        <f t="shared" si="369"/>
        <v>41827</v>
      </c>
      <c r="T3337" s="11">
        <f t="shared" si="370"/>
        <v>41854.75</v>
      </c>
      <c r="U3337">
        <f t="shared" si="371"/>
        <v>2014</v>
      </c>
    </row>
    <row r="3338" spans="1:21"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65"/>
        <v>100</v>
      </c>
      <c r="P3338" s="6">
        <f t="shared" si="366"/>
        <v>27.777777777777779</v>
      </c>
      <c r="Q3338" t="str">
        <f t="shared" si="367"/>
        <v>theater</v>
      </c>
      <c r="R3338" t="str">
        <f t="shared" si="368"/>
        <v>plays</v>
      </c>
      <c r="S3338" s="11">
        <f t="shared" si="369"/>
        <v>42437</v>
      </c>
      <c r="T3338" s="11">
        <f t="shared" si="370"/>
        <v>42465.148680555554</v>
      </c>
      <c r="U3338">
        <f t="shared" si="371"/>
        <v>2016</v>
      </c>
    </row>
    <row r="3339" spans="1:21"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65"/>
        <v>110.2</v>
      </c>
      <c r="P3339" s="6">
        <f t="shared" si="366"/>
        <v>81.029411764705884</v>
      </c>
      <c r="Q3339" t="str">
        <f t="shared" si="367"/>
        <v>theater</v>
      </c>
      <c r="R3339" t="str">
        <f t="shared" si="368"/>
        <v>plays</v>
      </c>
      <c r="S3339" s="11">
        <f t="shared" si="369"/>
        <v>41901</v>
      </c>
      <c r="T3339" s="11">
        <f t="shared" si="370"/>
        <v>41922.666666666664</v>
      </c>
      <c r="U3339">
        <f t="shared" si="371"/>
        <v>2014</v>
      </c>
    </row>
    <row r="3340" spans="1:21"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65"/>
        <v>102.18</v>
      </c>
      <c r="P3340" s="6">
        <f t="shared" si="366"/>
        <v>136.84821428571428</v>
      </c>
      <c r="Q3340" t="str">
        <f t="shared" si="367"/>
        <v>theater</v>
      </c>
      <c r="R3340" t="str">
        <f t="shared" si="368"/>
        <v>plays</v>
      </c>
      <c r="S3340" s="11">
        <f t="shared" si="369"/>
        <v>42769</v>
      </c>
      <c r="T3340" s="11">
        <f t="shared" si="370"/>
        <v>42790.366666666661</v>
      </c>
      <c r="U3340">
        <f t="shared" si="371"/>
        <v>2017</v>
      </c>
    </row>
    <row r="3341" spans="1:21"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65"/>
        <v>104.35000000000001</v>
      </c>
      <c r="P3341" s="6">
        <f t="shared" si="366"/>
        <v>177.61702127659575</v>
      </c>
      <c r="Q3341" t="str">
        <f t="shared" si="367"/>
        <v>theater</v>
      </c>
      <c r="R3341" t="str">
        <f t="shared" si="368"/>
        <v>plays</v>
      </c>
      <c r="S3341" s="11">
        <f t="shared" si="369"/>
        <v>42549</v>
      </c>
      <c r="T3341" s="11">
        <f t="shared" si="370"/>
        <v>42579.457384259258</v>
      </c>
      <c r="U3341">
        <f t="shared" si="371"/>
        <v>2016</v>
      </c>
    </row>
    <row r="3342" spans="1:21"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65"/>
        <v>138.16666666666666</v>
      </c>
      <c r="P3342" s="6">
        <f t="shared" si="366"/>
        <v>109.07894736842105</v>
      </c>
      <c r="Q3342" t="str">
        <f t="shared" si="367"/>
        <v>theater</v>
      </c>
      <c r="R3342" t="str">
        <f t="shared" si="368"/>
        <v>plays</v>
      </c>
      <c r="S3342" s="11">
        <f t="shared" si="369"/>
        <v>42685</v>
      </c>
      <c r="T3342" s="11">
        <f t="shared" si="370"/>
        <v>42710.765671296293</v>
      </c>
      <c r="U3342">
        <f t="shared" si="371"/>
        <v>2016</v>
      </c>
    </row>
    <row r="3343" spans="1:21"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65"/>
        <v>100</v>
      </c>
      <c r="P3343" s="6">
        <f t="shared" si="366"/>
        <v>119.64285714285714</v>
      </c>
      <c r="Q3343" t="str">
        <f t="shared" si="367"/>
        <v>theater</v>
      </c>
      <c r="R3343" t="str">
        <f t="shared" si="368"/>
        <v>plays</v>
      </c>
      <c r="S3343" s="11">
        <f t="shared" si="369"/>
        <v>42510</v>
      </c>
      <c r="T3343" s="11">
        <f t="shared" si="370"/>
        <v>42533.499999999993</v>
      </c>
      <c r="U3343">
        <f t="shared" si="371"/>
        <v>2016</v>
      </c>
    </row>
    <row r="3344" spans="1:21"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65"/>
        <v>101.66666666666666</v>
      </c>
      <c r="P3344" s="6">
        <f t="shared" si="366"/>
        <v>78.205128205128204</v>
      </c>
      <c r="Q3344" t="str">
        <f t="shared" si="367"/>
        <v>theater</v>
      </c>
      <c r="R3344" t="str">
        <f t="shared" si="368"/>
        <v>plays</v>
      </c>
      <c r="S3344" s="11">
        <f t="shared" si="369"/>
        <v>42062</v>
      </c>
      <c r="T3344" s="11">
        <f t="shared" si="370"/>
        <v>42094.999305555553</v>
      </c>
      <c r="U3344">
        <f t="shared" si="371"/>
        <v>2015</v>
      </c>
    </row>
    <row r="3345" spans="1:21"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65"/>
        <v>171.42857142857142</v>
      </c>
      <c r="P3345" s="6">
        <f t="shared" si="366"/>
        <v>52.173913043478258</v>
      </c>
      <c r="Q3345" t="str">
        <f t="shared" si="367"/>
        <v>theater</v>
      </c>
      <c r="R3345" t="str">
        <f t="shared" si="368"/>
        <v>plays</v>
      </c>
      <c r="S3345" s="11">
        <f t="shared" si="369"/>
        <v>42452</v>
      </c>
      <c r="T3345" s="11">
        <f t="shared" si="370"/>
        <v>42473.345833333333</v>
      </c>
      <c r="U3345">
        <f t="shared" si="371"/>
        <v>2016</v>
      </c>
    </row>
    <row r="3346" spans="1:21"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65"/>
        <v>101.44444444444444</v>
      </c>
      <c r="P3346" s="6">
        <f t="shared" si="366"/>
        <v>114.125</v>
      </c>
      <c r="Q3346" t="str">
        <f t="shared" si="367"/>
        <v>theater</v>
      </c>
      <c r="R3346" t="str">
        <f t="shared" si="368"/>
        <v>plays</v>
      </c>
      <c r="S3346" s="11">
        <f t="shared" si="369"/>
        <v>41850</v>
      </c>
      <c r="T3346" s="11">
        <f t="shared" si="370"/>
        <v>41880.991817129623</v>
      </c>
      <c r="U3346">
        <f t="shared" si="371"/>
        <v>2014</v>
      </c>
    </row>
    <row r="3347" spans="1:21"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65"/>
        <v>130</v>
      </c>
      <c r="P3347" s="6">
        <f t="shared" si="366"/>
        <v>50</v>
      </c>
      <c r="Q3347" t="str">
        <f t="shared" si="367"/>
        <v>theater</v>
      </c>
      <c r="R3347" t="str">
        <f t="shared" si="368"/>
        <v>plays</v>
      </c>
      <c r="S3347" s="11">
        <f t="shared" si="369"/>
        <v>42052</v>
      </c>
      <c r="T3347" s="11">
        <f t="shared" si="370"/>
        <v>42111.817361111105</v>
      </c>
      <c r="U3347">
        <f t="shared" si="371"/>
        <v>2015</v>
      </c>
    </row>
    <row r="3348" spans="1:21"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65"/>
        <v>110.00000000000001</v>
      </c>
      <c r="P3348" s="6">
        <f t="shared" si="366"/>
        <v>91.666666666666671</v>
      </c>
      <c r="Q3348" t="str">
        <f t="shared" si="367"/>
        <v>theater</v>
      </c>
      <c r="R3348" t="str">
        <f t="shared" si="368"/>
        <v>plays</v>
      </c>
      <c r="S3348" s="11">
        <f t="shared" si="369"/>
        <v>42053</v>
      </c>
      <c r="T3348" s="11">
        <f t="shared" si="370"/>
        <v>42060.816087962965</v>
      </c>
      <c r="U3348">
        <f t="shared" si="371"/>
        <v>2015</v>
      </c>
    </row>
    <row r="3349" spans="1:21"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65"/>
        <v>119.44999999999999</v>
      </c>
      <c r="P3349" s="6">
        <f t="shared" si="366"/>
        <v>108.59090909090909</v>
      </c>
      <c r="Q3349" t="str">
        <f t="shared" si="367"/>
        <v>theater</v>
      </c>
      <c r="R3349" t="str">
        <f t="shared" si="368"/>
        <v>plays</v>
      </c>
      <c r="S3349" s="11">
        <f t="shared" si="369"/>
        <v>42484</v>
      </c>
      <c r="T3349" s="11">
        <f t="shared" si="370"/>
        <v>42498.666666666664</v>
      </c>
      <c r="U3349">
        <f t="shared" si="371"/>
        <v>2016</v>
      </c>
    </row>
    <row r="3350" spans="1:21"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65"/>
        <v>100.2909090909091</v>
      </c>
      <c r="P3350" s="6">
        <f t="shared" si="366"/>
        <v>69.822784810126578</v>
      </c>
      <c r="Q3350" t="str">
        <f t="shared" si="367"/>
        <v>theater</v>
      </c>
      <c r="R3350" t="str">
        <f t="shared" si="368"/>
        <v>plays</v>
      </c>
      <c r="S3350" s="11">
        <f t="shared" si="369"/>
        <v>42466</v>
      </c>
      <c r="T3350" s="11">
        <f t="shared" si="370"/>
        <v>42489.957638888889</v>
      </c>
      <c r="U3350">
        <f t="shared" si="371"/>
        <v>2016</v>
      </c>
    </row>
    <row r="3351" spans="1:21"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65"/>
        <v>153.4</v>
      </c>
      <c r="P3351" s="6">
        <f t="shared" si="366"/>
        <v>109.57142857142857</v>
      </c>
      <c r="Q3351" t="str">
        <f t="shared" si="367"/>
        <v>theater</v>
      </c>
      <c r="R3351" t="str">
        <f t="shared" si="368"/>
        <v>plays</v>
      </c>
      <c r="S3351" s="11">
        <f t="shared" si="369"/>
        <v>42512</v>
      </c>
      <c r="T3351" s="11">
        <f t="shared" si="370"/>
        <v>42534.499999999993</v>
      </c>
      <c r="U3351">
        <f t="shared" si="371"/>
        <v>2016</v>
      </c>
    </row>
    <row r="3352" spans="1:21"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65"/>
        <v>104.42857142857143</v>
      </c>
      <c r="P3352" s="6">
        <f t="shared" si="366"/>
        <v>71.666666666666671</v>
      </c>
      <c r="Q3352" t="str">
        <f t="shared" si="367"/>
        <v>theater</v>
      </c>
      <c r="R3352" t="str">
        <f t="shared" si="368"/>
        <v>plays</v>
      </c>
      <c r="S3352" s="11">
        <f t="shared" si="369"/>
        <v>42302</v>
      </c>
      <c r="T3352" s="11">
        <f t="shared" si="370"/>
        <v>42337.749999999993</v>
      </c>
      <c r="U3352">
        <f t="shared" si="371"/>
        <v>2015</v>
      </c>
    </row>
    <row r="3353" spans="1:21"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65"/>
        <v>101.1</v>
      </c>
      <c r="P3353" s="6">
        <f t="shared" si="366"/>
        <v>93.611111111111114</v>
      </c>
      <c r="Q3353" t="str">
        <f t="shared" si="367"/>
        <v>theater</v>
      </c>
      <c r="R3353" t="str">
        <f t="shared" si="368"/>
        <v>plays</v>
      </c>
      <c r="S3353" s="11">
        <f t="shared" si="369"/>
        <v>41806</v>
      </c>
      <c r="T3353" s="11">
        <f t="shared" si="370"/>
        <v>41843.25</v>
      </c>
      <c r="U3353">
        <f t="shared" si="371"/>
        <v>2014</v>
      </c>
    </row>
    <row r="3354" spans="1:21"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65"/>
        <v>107.52</v>
      </c>
      <c r="P3354" s="6">
        <f t="shared" si="366"/>
        <v>76.8</v>
      </c>
      <c r="Q3354" t="str">
        <f t="shared" si="367"/>
        <v>theater</v>
      </c>
      <c r="R3354" t="str">
        <f t="shared" si="368"/>
        <v>plays</v>
      </c>
      <c r="S3354" s="11">
        <f t="shared" si="369"/>
        <v>42495</v>
      </c>
      <c r="T3354" s="11">
        <f t="shared" si="370"/>
        <v>42552.749999999993</v>
      </c>
      <c r="U3354">
        <f t="shared" si="371"/>
        <v>2016</v>
      </c>
    </row>
    <row r="3355" spans="1:21"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65"/>
        <v>315</v>
      </c>
      <c r="P3355" s="6">
        <f t="shared" si="366"/>
        <v>35.795454545454547</v>
      </c>
      <c r="Q3355" t="str">
        <f t="shared" si="367"/>
        <v>theater</v>
      </c>
      <c r="R3355" t="str">
        <f t="shared" si="368"/>
        <v>plays</v>
      </c>
      <c r="S3355" s="11">
        <f t="shared" si="369"/>
        <v>42479</v>
      </c>
      <c r="T3355" s="11">
        <f t="shared" si="370"/>
        <v>42492.749999999993</v>
      </c>
      <c r="U3355">
        <f t="shared" si="371"/>
        <v>2016</v>
      </c>
    </row>
    <row r="3356" spans="1:21"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65"/>
        <v>101.93333333333334</v>
      </c>
      <c r="P3356" s="6">
        <f t="shared" si="366"/>
        <v>55.6</v>
      </c>
      <c r="Q3356" t="str">
        <f t="shared" si="367"/>
        <v>theater</v>
      </c>
      <c r="R3356" t="str">
        <f t="shared" si="368"/>
        <v>plays</v>
      </c>
      <c r="S3356" s="11">
        <f t="shared" si="369"/>
        <v>42270</v>
      </c>
      <c r="T3356" s="11">
        <f t="shared" si="370"/>
        <v>42305.959027777775</v>
      </c>
      <c r="U3356">
        <f t="shared" si="371"/>
        <v>2015</v>
      </c>
    </row>
    <row r="3357" spans="1:21"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65"/>
        <v>126.28571428571429</v>
      </c>
      <c r="P3357" s="6">
        <f t="shared" si="366"/>
        <v>147.33333333333334</v>
      </c>
      <c r="Q3357" t="str">
        <f t="shared" si="367"/>
        <v>theater</v>
      </c>
      <c r="R3357" t="str">
        <f t="shared" si="368"/>
        <v>plays</v>
      </c>
      <c r="S3357" s="11">
        <f t="shared" si="369"/>
        <v>42489</v>
      </c>
      <c r="T3357" s="11">
        <f t="shared" si="370"/>
        <v>42500.261805555558</v>
      </c>
      <c r="U3357">
        <f t="shared" si="371"/>
        <v>2016</v>
      </c>
    </row>
    <row r="3358" spans="1:21"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65"/>
        <v>101.4</v>
      </c>
      <c r="P3358" s="6">
        <f t="shared" si="366"/>
        <v>56.333333333333336</v>
      </c>
      <c r="Q3358" t="str">
        <f t="shared" si="367"/>
        <v>theater</v>
      </c>
      <c r="R3358" t="str">
        <f t="shared" si="368"/>
        <v>plays</v>
      </c>
      <c r="S3358" s="11">
        <f t="shared" si="369"/>
        <v>42536</v>
      </c>
      <c r="T3358" s="11">
        <f t="shared" si="370"/>
        <v>42566.607314814813</v>
      </c>
      <c r="U3358">
        <f t="shared" si="371"/>
        <v>2016</v>
      </c>
    </row>
    <row r="3359" spans="1:21"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65"/>
        <v>101</v>
      </c>
      <c r="P3359" s="6">
        <f t="shared" si="366"/>
        <v>96.19047619047619</v>
      </c>
      <c r="Q3359" t="str">
        <f t="shared" si="367"/>
        <v>theater</v>
      </c>
      <c r="R3359" t="str">
        <f t="shared" si="368"/>
        <v>plays</v>
      </c>
      <c r="S3359" s="11">
        <f t="shared" si="369"/>
        <v>41822</v>
      </c>
      <c r="T3359" s="11">
        <f t="shared" si="370"/>
        <v>41852.209606481476</v>
      </c>
      <c r="U3359">
        <f t="shared" si="371"/>
        <v>2014</v>
      </c>
    </row>
    <row r="3360" spans="1:21"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65"/>
        <v>102.99000000000001</v>
      </c>
      <c r="P3360" s="6">
        <f t="shared" si="366"/>
        <v>63.574074074074076</v>
      </c>
      <c r="Q3360" t="str">
        <f t="shared" si="367"/>
        <v>theater</v>
      </c>
      <c r="R3360" t="str">
        <f t="shared" si="368"/>
        <v>plays</v>
      </c>
      <c r="S3360" s="11">
        <f t="shared" si="369"/>
        <v>41932</v>
      </c>
      <c r="T3360" s="11">
        <f t="shared" si="370"/>
        <v>41962.144432870373</v>
      </c>
      <c r="U3360">
        <f t="shared" si="371"/>
        <v>2014</v>
      </c>
    </row>
    <row r="3361" spans="1:21"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65"/>
        <v>106.25</v>
      </c>
      <c r="P3361" s="6">
        <f t="shared" si="366"/>
        <v>184.78260869565219</v>
      </c>
      <c r="Q3361" t="str">
        <f t="shared" si="367"/>
        <v>theater</v>
      </c>
      <c r="R3361" t="str">
        <f t="shared" si="368"/>
        <v>plays</v>
      </c>
      <c r="S3361" s="11">
        <f t="shared" si="369"/>
        <v>42745</v>
      </c>
      <c r="T3361" s="11">
        <f t="shared" si="370"/>
        <v>42790.848773148151</v>
      </c>
      <c r="U3361">
        <f t="shared" si="371"/>
        <v>2017</v>
      </c>
    </row>
    <row r="3362" spans="1:21"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65"/>
        <v>101.37777777777779</v>
      </c>
      <c r="P3362" s="6">
        <f t="shared" si="366"/>
        <v>126.72222222222223</v>
      </c>
      <c r="Q3362" t="str">
        <f t="shared" si="367"/>
        <v>theater</v>
      </c>
      <c r="R3362" t="str">
        <f t="shared" si="368"/>
        <v>plays</v>
      </c>
      <c r="S3362" s="11">
        <f t="shared" si="369"/>
        <v>42696</v>
      </c>
      <c r="T3362" s="11">
        <f t="shared" si="370"/>
        <v>42718.457638888889</v>
      </c>
      <c r="U3362">
        <f t="shared" si="371"/>
        <v>2016</v>
      </c>
    </row>
    <row r="3363" spans="1:21"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65"/>
        <v>113.46000000000001</v>
      </c>
      <c r="P3363" s="6">
        <f t="shared" si="366"/>
        <v>83.42647058823529</v>
      </c>
      <c r="Q3363" t="str">
        <f t="shared" si="367"/>
        <v>theater</v>
      </c>
      <c r="R3363" t="str">
        <f t="shared" si="368"/>
        <v>plays</v>
      </c>
      <c r="S3363" s="11">
        <f t="shared" si="369"/>
        <v>41865</v>
      </c>
      <c r="T3363" s="11">
        <f t="shared" si="370"/>
        <v>41883.457638888889</v>
      </c>
      <c r="U3363">
        <f t="shared" si="371"/>
        <v>2014</v>
      </c>
    </row>
    <row r="3364" spans="1:21"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65"/>
        <v>218.00000000000003</v>
      </c>
      <c r="P3364" s="6">
        <f t="shared" si="366"/>
        <v>54.5</v>
      </c>
      <c r="Q3364" t="str">
        <f t="shared" si="367"/>
        <v>theater</v>
      </c>
      <c r="R3364" t="str">
        <f t="shared" si="368"/>
        <v>plays</v>
      </c>
      <c r="S3364" s="11">
        <f t="shared" si="369"/>
        <v>42055</v>
      </c>
      <c r="T3364" s="11">
        <f t="shared" si="370"/>
        <v>42069.996527777774</v>
      </c>
      <c r="U3364">
        <f t="shared" si="371"/>
        <v>2015</v>
      </c>
    </row>
    <row r="3365" spans="1:21"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65"/>
        <v>101.41935483870968</v>
      </c>
      <c r="P3365" s="6">
        <f t="shared" si="366"/>
        <v>302.30769230769232</v>
      </c>
      <c r="Q3365" t="str">
        <f t="shared" si="367"/>
        <v>theater</v>
      </c>
      <c r="R3365" t="str">
        <f t="shared" si="368"/>
        <v>plays</v>
      </c>
      <c r="S3365" s="11">
        <f t="shared" si="369"/>
        <v>41851</v>
      </c>
      <c r="T3365" s="11">
        <f t="shared" si="370"/>
        <v>41870.458333333328</v>
      </c>
      <c r="U3365">
        <f t="shared" si="371"/>
        <v>2014</v>
      </c>
    </row>
    <row r="3366" spans="1:21"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65"/>
        <v>105.93333333333332</v>
      </c>
      <c r="P3366" s="6">
        <f t="shared" si="366"/>
        <v>44.138888888888886</v>
      </c>
      <c r="Q3366" t="str">
        <f t="shared" si="367"/>
        <v>theater</v>
      </c>
      <c r="R3366" t="str">
        <f t="shared" si="368"/>
        <v>plays</v>
      </c>
      <c r="S3366" s="11">
        <f t="shared" si="369"/>
        <v>42422</v>
      </c>
      <c r="T3366" s="11">
        <f t="shared" si="370"/>
        <v>42444.666666666664</v>
      </c>
      <c r="U3366">
        <f t="shared" si="371"/>
        <v>2016</v>
      </c>
    </row>
    <row r="3367" spans="1:21"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65"/>
        <v>104</v>
      </c>
      <c r="P3367" s="6">
        <f t="shared" si="366"/>
        <v>866.66666666666663</v>
      </c>
      <c r="Q3367" t="str">
        <f t="shared" si="367"/>
        <v>theater</v>
      </c>
      <c r="R3367" t="str">
        <f t="shared" si="368"/>
        <v>plays</v>
      </c>
      <c r="S3367" s="11">
        <f t="shared" si="369"/>
        <v>42320</v>
      </c>
      <c r="T3367" s="11">
        <f t="shared" si="370"/>
        <v>42350.893425925926</v>
      </c>
      <c r="U3367">
        <f t="shared" si="371"/>
        <v>2015</v>
      </c>
    </row>
    <row r="3368" spans="1:21"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65"/>
        <v>221</v>
      </c>
      <c r="P3368" s="6">
        <f t="shared" si="366"/>
        <v>61.388888888888886</v>
      </c>
      <c r="Q3368" t="str">
        <f t="shared" si="367"/>
        <v>theater</v>
      </c>
      <c r="R3368" t="str">
        <f t="shared" si="368"/>
        <v>plays</v>
      </c>
      <c r="S3368" s="11">
        <f t="shared" si="369"/>
        <v>42106</v>
      </c>
      <c r="T3368" s="11">
        <f t="shared" si="370"/>
        <v>42136.859224537031</v>
      </c>
      <c r="U3368">
        <f t="shared" si="371"/>
        <v>2015</v>
      </c>
    </row>
    <row r="3369" spans="1:21"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65"/>
        <v>118.66666666666667</v>
      </c>
      <c r="P3369" s="6">
        <f t="shared" si="366"/>
        <v>29.666666666666668</v>
      </c>
      <c r="Q3369" t="str">
        <f t="shared" si="367"/>
        <v>theater</v>
      </c>
      <c r="R3369" t="str">
        <f t="shared" si="368"/>
        <v>plays</v>
      </c>
      <c r="S3369" s="11">
        <f t="shared" si="369"/>
        <v>42192</v>
      </c>
      <c r="T3369" s="11">
        <f t="shared" si="370"/>
        <v>42217.725624999999</v>
      </c>
      <c r="U3369">
        <f t="shared" si="371"/>
        <v>2015</v>
      </c>
    </row>
    <row r="3370" spans="1:21"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65"/>
        <v>104.60000000000001</v>
      </c>
      <c r="P3370" s="6">
        <f t="shared" si="366"/>
        <v>45.478260869565219</v>
      </c>
      <c r="Q3370" t="str">
        <f t="shared" si="367"/>
        <v>theater</v>
      </c>
      <c r="R3370" t="str">
        <f t="shared" si="368"/>
        <v>plays</v>
      </c>
      <c r="S3370" s="11">
        <f t="shared" si="369"/>
        <v>41968</v>
      </c>
      <c r="T3370" s="11">
        <f t="shared" si="370"/>
        <v>42004.999999999993</v>
      </c>
      <c r="U3370">
        <f t="shared" si="371"/>
        <v>2014</v>
      </c>
    </row>
    <row r="3371" spans="1:21"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65"/>
        <v>103.89999999999999</v>
      </c>
      <c r="P3371" s="6">
        <f t="shared" si="366"/>
        <v>96.203703703703709</v>
      </c>
      <c r="Q3371" t="str">
        <f t="shared" si="367"/>
        <v>theater</v>
      </c>
      <c r="R3371" t="str">
        <f t="shared" si="368"/>
        <v>plays</v>
      </c>
      <c r="S3371" s="11">
        <f t="shared" si="369"/>
        <v>42689</v>
      </c>
      <c r="T3371" s="11">
        <f t="shared" si="370"/>
        <v>42749.833101851851</v>
      </c>
      <c r="U3371">
        <f t="shared" si="371"/>
        <v>2016</v>
      </c>
    </row>
    <row r="3372" spans="1:21"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65"/>
        <v>117.73333333333333</v>
      </c>
      <c r="P3372" s="6">
        <f t="shared" si="366"/>
        <v>67.92307692307692</v>
      </c>
      <c r="Q3372" t="str">
        <f t="shared" si="367"/>
        <v>theater</v>
      </c>
      <c r="R3372" t="str">
        <f t="shared" si="368"/>
        <v>plays</v>
      </c>
      <c r="S3372" s="11">
        <f t="shared" si="369"/>
        <v>42690</v>
      </c>
      <c r="T3372" s="11">
        <f t="shared" si="370"/>
        <v>42721.124999999993</v>
      </c>
      <c r="U3372">
        <f t="shared" si="371"/>
        <v>2016</v>
      </c>
    </row>
    <row r="3373" spans="1:21"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65"/>
        <v>138.5</v>
      </c>
      <c r="P3373" s="6">
        <f t="shared" si="366"/>
        <v>30.777777777777779</v>
      </c>
      <c r="Q3373" t="str">
        <f t="shared" si="367"/>
        <v>theater</v>
      </c>
      <c r="R3373" t="str">
        <f t="shared" si="368"/>
        <v>plays</v>
      </c>
      <c r="S3373" s="11">
        <f t="shared" si="369"/>
        <v>42312</v>
      </c>
      <c r="T3373" s="11">
        <f t="shared" si="370"/>
        <v>42340.666261574072</v>
      </c>
      <c r="U3373">
        <f t="shared" si="371"/>
        <v>2015</v>
      </c>
    </row>
    <row r="3374" spans="1:21"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65"/>
        <v>103.49999999999999</v>
      </c>
      <c r="P3374" s="6">
        <f t="shared" si="366"/>
        <v>38.333333333333336</v>
      </c>
      <c r="Q3374" t="str">
        <f t="shared" si="367"/>
        <v>theater</v>
      </c>
      <c r="R3374" t="str">
        <f t="shared" si="368"/>
        <v>plays</v>
      </c>
      <c r="S3374" s="11">
        <f t="shared" si="369"/>
        <v>41855</v>
      </c>
      <c r="T3374" s="11">
        <f t="shared" si="370"/>
        <v>41875.999305555553</v>
      </c>
      <c r="U3374">
        <f t="shared" si="371"/>
        <v>2014</v>
      </c>
    </row>
    <row r="3375" spans="1:21"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65"/>
        <v>100.25</v>
      </c>
      <c r="P3375" s="6">
        <f t="shared" si="366"/>
        <v>66.833333333333329</v>
      </c>
      <c r="Q3375" t="str">
        <f t="shared" si="367"/>
        <v>theater</v>
      </c>
      <c r="R3375" t="str">
        <f t="shared" si="368"/>
        <v>plays</v>
      </c>
      <c r="S3375" s="11">
        <f t="shared" si="369"/>
        <v>42179</v>
      </c>
      <c r="T3375" s="11">
        <f t="shared" si="370"/>
        <v>42203.458333333336</v>
      </c>
      <c r="U3375">
        <f t="shared" si="371"/>
        <v>2015</v>
      </c>
    </row>
    <row r="3376" spans="1:21"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65"/>
        <v>106.57142857142856</v>
      </c>
      <c r="P3376" s="6">
        <f t="shared" si="366"/>
        <v>71.730769230769226</v>
      </c>
      <c r="Q3376" t="str">
        <f t="shared" si="367"/>
        <v>theater</v>
      </c>
      <c r="R3376" t="str">
        <f t="shared" si="368"/>
        <v>plays</v>
      </c>
      <c r="S3376" s="11">
        <f t="shared" si="369"/>
        <v>42275</v>
      </c>
      <c r="T3376" s="11">
        <f t="shared" si="370"/>
        <v>42305.523333333331</v>
      </c>
      <c r="U3376">
        <f t="shared" si="371"/>
        <v>2015</v>
      </c>
    </row>
    <row r="3377" spans="1:21"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65"/>
        <v>100</v>
      </c>
      <c r="P3377" s="6">
        <f t="shared" si="366"/>
        <v>176.47058823529412</v>
      </c>
      <c r="Q3377" t="str">
        <f t="shared" si="367"/>
        <v>theater</v>
      </c>
      <c r="R3377" t="str">
        <f t="shared" si="368"/>
        <v>plays</v>
      </c>
      <c r="S3377" s="11">
        <f t="shared" si="369"/>
        <v>41765</v>
      </c>
      <c r="T3377" s="11">
        <f t="shared" si="370"/>
        <v>41777.402465277773</v>
      </c>
      <c r="U3377">
        <f t="shared" si="371"/>
        <v>2014</v>
      </c>
    </row>
    <row r="3378" spans="1:21"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65"/>
        <v>100.01249999999999</v>
      </c>
      <c r="P3378" s="6">
        <f t="shared" si="366"/>
        <v>421.10526315789474</v>
      </c>
      <c r="Q3378" t="str">
        <f t="shared" si="367"/>
        <v>theater</v>
      </c>
      <c r="R3378" t="str">
        <f t="shared" si="368"/>
        <v>plays</v>
      </c>
      <c r="S3378" s="11">
        <f t="shared" si="369"/>
        <v>42059</v>
      </c>
      <c r="T3378" s="11">
        <f t="shared" si="370"/>
        <v>42119.451319444437</v>
      </c>
      <c r="U3378">
        <f t="shared" si="371"/>
        <v>2015</v>
      </c>
    </row>
    <row r="3379" spans="1:21"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65"/>
        <v>101.05</v>
      </c>
      <c r="P3379" s="6">
        <f t="shared" si="366"/>
        <v>104.98701298701299</v>
      </c>
      <c r="Q3379" t="str">
        <f t="shared" si="367"/>
        <v>theater</v>
      </c>
      <c r="R3379" t="str">
        <f t="shared" si="368"/>
        <v>plays</v>
      </c>
      <c r="S3379" s="11">
        <f t="shared" si="369"/>
        <v>42053</v>
      </c>
      <c r="T3379" s="11">
        <f t="shared" si="370"/>
        <v>42083.49722222222</v>
      </c>
      <c r="U3379">
        <f t="shared" si="371"/>
        <v>2015</v>
      </c>
    </row>
    <row r="3380" spans="1:21"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65"/>
        <v>107.63636363636364</v>
      </c>
      <c r="P3380" s="6">
        <f t="shared" si="366"/>
        <v>28.19047619047619</v>
      </c>
      <c r="Q3380" t="str">
        <f t="shared" si="367"/>
        <v>theater</v>
      </c>
      <c r="R3380" t="str">
        <f t="shared" si="368"/>
        <v>plays</v>
      </c>
      <c r="S3380" s="11">
        <f t="shared" si="369"/>
        <v>41858</v>
      </c>
      <c r="T3380" s="11">
        <f t="shared" si="370"/>
        <v>41882.338888888888</v>
      </c>
      <c r="U3380">
        <f t="shared" si="371"/>
        <v>2014</v>
      </c>
    </row>
    <row r="3381" spans="1:21"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65"/>
        <v>103.64999999999999</v>
      </c>
      <c r="P3381" s="6">
        <f t="shared" si="366"/>
        <v>54.55263157894737</v>
      </c>
      <c r="Q3381" t="str">
        <f t="shared" si="367"/>
        <v>theater</v>
      </c>
      <c r="R3381" t="str">
        <f t="shared" si="368"/>
        <v>plays</v>
      </c>
      <c r="S3381" s="11">
        <f t="shared" si="369"/>
        <v>42225</v>
      </c>
      <c r="T3381" s="11">
        <f t="shared" si="370"/>
        <v>42242.749999999993</v>
      </c>
      <c r="U3381">
        <f t="shared" si="371"/>
        <v>2015</v>
      </c>
    </row>
    <row r="3382" spans="1:21"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65"/>
        <v>104.43333333333334</v>
      </c>
      <c r="P3382" s="6">
        <f t="shared" si="366"/>
        <v>111.89285714285714</v>
      </c>
      <c r="Q3382" t="str">
        <f t="shared" si="367"/>
        <v>theater</v>
      </c>
      <c r="R3382" t="str">
        <f t="shared" si="368"/>
        <v>plays</v>
      </c>
      <c r="S3382" s="11">
        <f t="shared" si="369"/>
        <v>41937</v>
      </c>
      <c r="T3382" s="11">
        <f t="shared" si="370"/>
        <v>41972.786782407398</v>
      </c>
      <c r="U3382">
        <f t="shared" si="371"/>
        <v>2014</v>
      </c>
    </row>
    <row r="3383" spans="1:21"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65"/>
        <v>102.25</v>
      </c>
      <c r="P3383" s="6">
        <f t="shared" si="366"/>
        <v>85.208333333333329</v>
      </c>
      <c r="Q3383" t="str">
        <f t="shared" si="367"/>
        <v>theater</v>
      </c>
      <c r="R3383" t="str">
        <f t="shared" si="368"/>
        <v>plays</v>
      </c>
      <c r="S3383" s="11">
        <f t="shared" si="369"/>
        <v>42043</v>
      </c>
      <c r="T3383" s="11">
        <f t="shared" si="370"/>
        <v>42073.934988425921</v>
      </c>
      <c r="U3383">
        <f t="shared" si="371"/>
        <v>2015</v>
      </c>
    </row>
    <row r="3384" spans="1:21"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65"/>
        <v>100.74285714285713</v>
      </c>
      <c r="P3384" s="6">
        <f t="shared" si="366"/>
        <v>76.652173913043484</v>
      </c>
      <c r="Q3384" t="str">
        <f t="shared" si="367"/>
        <v>theater</v>
      </c>
      <c r="R3384" t="str">
        <f t="shared" si="368"/>
        <v>plays</v>
      </c>
      <c r="S3384" s="11">
        <f t="shared" si="369"/>
        <v>42559</v>
      </c>
      <c r="T3384" s="11">
        <f t="shared" si="370"/>
        <v>42583.749305555553</v>
      </c>
      <c r="U3384">
        <f t="shared" si="371"/>
        <v>2016</v>
      </c>
    </row>
    <row r="3385" spans="1:21"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65"/>
        <v>111.71428571428572</v>
      </c>
      <c r="P3385" s="6">
        <f t="shared" si="366"/>
        <v>65.166666666666671</v>
      </c>
      <c r="Q3385" t="str">
        <f t="shared" si="367"/>
        <v>theater</v>
      </c>
      <c r="R3385" t="str">
        <f t="shared" si="368"/>
        <v>plays</v>
      </c>
      <c r="S3385" s="11">
        <f t="shared" si="369"/>
        <v>42524</v>
      </c>
      <c r="T3385" s="11">
        <f t="shared" si="370"/>
        <v>42544.574305555558</v>
      </c>
      <c r="U3385">
        <f t="shared" si="371"/>
        <v>2016</v>
      </c>
    </row>
    <row r="3386" spans="1:21"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65"/>
        <v>100.01100000000001</v>
      </c>
      <c r="P3386" s="6">
        <f t="shared" si="366"/>
        <v>93.760312499999998</v>
      </c>
      <c r="Q3386" t="str">
        <f t="shared" si="367"/>
        <v>theater</v>
      </c>
      <c r="R3386" t="str">
        <f t="shared" si="368"/>
        <v>plays</v>
      </c>
      <c r="S3386" s="11">
        <f t="shared" si="369"/>
        <v>42291</v>
      </c>
      <c r="T3386" s="11">
        <f t="shared" si="370"/>
        <v>42328.916666666664</v>
      </c>
      <c r="U3386">
        <f t="shared" si="371"/>
        <v>2015</v>
      </c>
    </row>
    <row r="3387" spans="1:21"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65"/>
        <v>100</v>
      </c>
      <c r="P3387" s="6">
        <f t="shared" si="366"/>
        <v>133.33333333333334</v>
      </c>
      <c r="Q3387" t="str">
        <f t="shared" si="367"/>
        <v>theater</v>
      </c>
      <c r="R3387" t="str">
        <f t="shared" si="368"/>
        <v>plays</v>
      </c>
      <c r="S3387" s="11">
        <f t="shared" si="369"/>
        <v>41953</v>
      </c>
      <c r="T3387" s="11">
        <f t="shared" si="370"/>
        <v>41983.659166666665</v>
      </c>
      <c r="U3387">
        <f t="shared" si="371"/>
        <v>2014</v>
      </c>
    </row>
    <row r="3388" spans="1:21"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65"/>
        <v>105</v>
      </c>
      <c r="P3388" s="6">
        <f t="shared" si="366"/>
        <v>51.219512195121951</v>
      </c>
      <c r="Q3388" t="str">
        <f t="shared" si="367"/>
        <v>theater</v>
      </c>
      <c r="R3388" t="str">
        <f t="shared" si="368"/>
        <v>plays</v>
      </c>
      <c r="S3388" s="11">
        <f t="shared" si="369"/>
        <v>41946</v>
      </c>
      <c r="T3388" s="11">
        <f t="shared" si="370"/>
        <v>41976.436412037037</v>
      </c>
      <c r="U3388">
        <f t="shared" si="371"/>
        <v>2014</v>
      </c>
    </row>
    <row r="3389" spans="1:21"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65"/>
        <v>116.86666666666667</v>
      </c>
      <c r="P3389" s="6">
        <f t="shared" si="366"/>
        <v>100.17142857142858</v>
      </c>
      <c r="Q3389" t="str">
        <f t="shared" si="367"/>
        <v>theater</v>
      </c>
      <c r="R3389" t="str">
        <f t="shared" si="368"/>
        <v>plays</v>
      </c>
      <c r="S3389" s="11">
        <f t="shared" si="369"/>
        <v>41947</v>
      </c>
      <c r="T3389" s="11">
        <f t="shared" si="370"/>
        <v>41987.554259259261</v>
      </c>
      <c r="U3389">
        <f t="shared" si="371"/>
        <v>2014</v>
      </c>
    </row>
    <row r="3390" spans="1:21"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65"/>
        <v>103.8</v>
      </c>
      <c r="P3390" s="6">
        <f t="shared" si="366"/>
        <v>34.6</v>
      </c>
      <c r="Q3390" t="str">
        <f t="shared" si="367"/>
        <v>theater</v>
      </c>
      <c r="R3390" t="str">
        <f t="shared" si="368"/>
        <v>plays</v>
      </c>
      <c r="S3390" s="11">
        <f t="shared" si="369"/>
        <v>42143</v>
      </c>
      <c r="T3390" s="11">
        <f t="shared" si="370"/>
        <v>42173.252789351849</v>
      </c>
      <c r="U3390">
        <f t="shared" si="371"/>
        <v>2015</v>
      </c>
    </row>
    <row r="3391" spans="1:21"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65"/>
        <v>114.5</v>
      </c>
      <c r="P3391" s="6">
        <f t="shared" si="366"/>
        <v>184.67741935483872</v>
      </c>
      <c r="Q3391" t="str">
        <f t="shared" si="367"/>
        <v>theater</v>
      </c>
      <c r="R3391" t="str">
        <f t="shared" si="368"/>
        <v>plays</v>
      </c>
      <c r="S3391" s="11">
        <f t="shared" si="369"/>
        <v>42494</v>
      </c>
      <c r="T3391" s="11">
        <f t="shared" si="370"/>
        <v>42524.355115740742</v>
      </c>
      <c r="U3391">
        <f t="shared" si="371"/>
        <v>2016</v>
      </c>
    </row>
    <row r="3392" spans="1:21"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65"/>
        <v>102.4</v>
      </c>
      <c r="P3392" s="6">
        <f t="shared" si="366"/>
        <v>69.818181818181813</v>
      </c>
      <c r="Q3392" t="str">
        <f t="shared" si="367"/>
        <v>theater</v>
      </c>
      <c r="R3392" t="str">
        <f t="shared" si="368"/>
        <v>plays</v>
      </c>
      <c r="S3392" s="11">
        <f t="shared" si="369"/>
        <v>41815</v>
      </c>
      <c r="T3392" s="11">
        <f t="shared" si="370"/>
        <v>41830.56649305555</v>
      </c>
      <c r="U3392">
        <f t="shared" si="371"/>
        <v>2014</v>
      </c>
    </row>
    <row r="3393" spans="1:21"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65"/>
        <v>223</v>
      </c>
      <c r="P3393" s="6">
        <f t="shared" si="366"/>
        <v>61.944444444444443</v>
      </c>
      <c r="Q3393" t="str">
        <f t="shared" si="367"/>
        <v>theater</v>
      </c>
      <c r="R3393" t="str">
        <f t="shared" si="368"/>
        <v>plays</v>
      </c>
      <c r="S3393" s="11">
        <f t="shared" si="369"/>
        <v>41830</v>
      </c>
      <c r="T3393" s="11">
        <f t="shared" si="370"/>
        <v>41859.727777777778</v>
      </c>
      <c r="U3393">
        <f t="shared" si="371"/>
        <v>2014</v>
      </c>
    </row>
    <row r="3394" spans="1:21"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65"/>
        <v>100</v>
      </c>
      <c r="P3394" s="6">
        <f t="shared" si="366"/>
        <v>41.666666666666664</v>
      </c>
      <c r="Q3394" t="str">
        <f t="shared" si="367"/>
        <v>theater</v>
      </c>
      <c r="R3394" t="str">
        <f t="shared" si="368"/>
        <v>plays</v>
      </c>
      <c r="S3394" s="11">
        <f t="shared" si="369"/>
        <v>42446</v>
      </c>
      <c r="T3394" s="11">
        <f t="shared" si="370"/>
        <v>42496.63721064815</v>
      </c>
      <c r="U3394">
        <f t="shared" si="371"/>
        <v>2016</v>
      </c>
    </row>
    <row r="3395" spans="1:21"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72">E3395/D3395*100</f>
        <v>105.80000000000001</v>
      </c>
      <c r="P3395" s="6">
        <f t="shared" ref="P3395:P3458" si="373">IF(E3395=0,0,E3395/L3395)</f>
        <v>36.06818181818182</v>
      </c>
      <c r="Q3395" t="str">
        <f t="shared" ref="Q3395:Q3458" si="374">LEFT(N3395,LEN(N3395)-(LEN(N3395)-SEARCH("/",N3395))-1)</f>
        <v>theater</v>
      </c>
      <c r="R3395" t="str">
        <f t="shared" ref="R3395:R3458" si="375">RIGHT(N3395,(LEN(N3395)-SEARCH("/",N3395)))</f>
        <v>plays</v>
      </c>
      <c r="S3395" s="11">
        <f t="shared" ref="S3395:S3458" si="376">VALUE(TEXT(CONCATENATE(YEAR(((J3395/60)/60/24)+DATE(1970,1,1)+(-5/24)),"/",MONTH(((J3395/60)/60/24)+DATE(1970,1,1)+(-5/24)),"/",DAY(((J3395/60)/60/24)+DATE(1970,1,1)+(-5/24))),"YYYY/MM/DD"))</f>
        <v>41923</v>
      </c>
      <c r="T3395" s="11">
        <f t="shared" ref="T3395:T3458" si="377">((I3395/60)/60/24)+DATE(1970,1,1)+(-5/24)</f>
        <v>41948.823611111111</v>
      </c>
      <c r="U3395">
        <f t="shared" ref="U3395:U3458" si="378">YEAR(((J3395/60)/60/24)+DATE(1970,1,1)+(-5/24))</f>
        <v>2014</v>
      </c>
    </row>
    <row r="3396" spans="1:21"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72"/>
        <v>142.36363636363635</v>
      </c>
      <c r="P3396" s="6">
        <f t="shared" si="373"/>
        <v>29</v>
      </c>
      <c r="Q3396" t="str">
        <f t="shared" si="374"/>
        <v>theater</v>
      </c>
      <c r="R3396" t="str">
        <f t="shared" si="375"/>
        <v>plays</v>
      </c>
      <c r="S3396" s="11">
        <f t="shared" si="376"/>
        <v>41817</v>
      </c>
      <c r="T3396" s="11">
        <f t="shared" si="377"/>
        <v>41847.387094907404</v>
      </c>
      <c r="U3396">
        <f t="shared" si="378"/>
        <v>2014</v>
      </c>
    </row>
    <row r="3397" spans="1:21"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72"/>
        <v>184</v>
      </c>
      <c r="P3397" s="6">
        <f t="shared" si="373"/>
        <v>24.210526315789473</v>
      </c>
      <c r="Q3397" t="str">
        <f t="shared" si="374"/>
        <v>theater</v>
      </c>
      <c r="R3397" t="str">
        <f t="shared" si="375"/>
        <v>plays</v>
      </c>
      <c r="S3397" s="11">
        <f t="shared" si="376"/>
        <v>42140</v>
      </c>
      <c r="T3397" s="11">
        <f t="shared" si="377"/>
        <v>42154.548611111109</v>
      </c>
      <c r="U3397">
        <f t="shared" si="378"/>
        <v>2015</v>
      </c>
    </row>
    <row r="3398" spans="1:21"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72"/>
        <v>104.33333333333333</v>
      </c>
      <c r="P3398" s="6">
        <f t="shared" si="373"/>
        <v>55.892857142857146</v>
      </c>
      <c r="Q3398" t="str">
        <f t="shared" si="374"/>
        <v>theater</v>
      </c>
      <c r="R3398" t="str">
        <f t="shared" si="375"/>
        <v>plays</v>
      </c>
      <c r="S3398" s="11">
        <f t="shared" si="376"/>
        <v>41764</v>
      </c>
      <c r="T3398" s="11">
        <f t="shared" si="377"/>
        <v>41790.957638888889</v>
      </c>
      <c r="U3398">
        <f t="shared" si="378"/>
        <v>2014</v>
      </c>
    </row>
    <row r="3399" spans="1:21"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72"/>
        <v>112.00000000000001</v>
      </c>
      <c r="P3399" s="6">
        <f t="shared" si="373"/>
        <v>11.666666666666666</v>
      </c>
      <c r="Q3399" t="str">
        <f t="shared" si="374"/>
        <v>theater</v>
      </c>
      <c r="R3399" t="str">
        <f t="shared" si="375"/>
        <v>plays</v>
      </c>
      <c r="S3399" s="11">
        <f t="shared" si="376"/>
        <v>42378</v>
      </c>
      <c r="T3399" s="11">
        <f t="shared" si="377"/>
        <v>42418.708333333336</v>
      </c>
      <c r="U3399">
        <f t="shared" si="378"/>
        <v>2016</v>
      </c>
    </row>
    <row r="3400" spans="1:21"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72"/>
        <v>111.07499999999999</v>
      </c>
      <c r="P3400" s="6">
        <f t="shared" si="373"/>
        <v>68.353846153846149</v>
      </c>
      <c r="Q3400" t="str">
        <f t="shared" si="374"/>
        <v>theater</v>
      </c>
      <c r="R3400" t="str">
        <f t="shared" si="375"/>
        <v>plays</v>
      </c>
      <c r="S3400" s="11">
        <f t="shared" si="376"/>
        <v>41941</v>
      </c>
      <c r="T3400" s="11">
        <f t="shared" si="377"/>
        <v>41964.499999999993</v>
      </c>
      <c r="U3400">
        <f t="shared" si="378"/>
        <v>2014</v>
      </c>
    </row>
    <row r="3401" spans="1:21"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72"/>
        <v>103.75000000000001</v>
      </c>
      <c r="P3401" s="6">
        <f t="shared" si="373"/>
        <v>27.065217391304348</v>
      </c>
      <c r="Q3401" t="str">
        <f t="shared" si="374"/>
        <v>theater</v>
      </c>
      <c r="R3401" t="str">
        <f t="shared" si="375"/>
        <v>plays</v>
      </c>
      <c r="S3401" s="11">
        <f t="shared" si="376"/>
        <v>42026</v>
      </c>
      <c r="T3401" s="11">
        <f t="shared" si="377"/>
        <v>42056.712094907409</v>
      </c>
      <c r="U3401">
        <f t="shared" si="378"/>
        <v>2015</v>
      </c>
    </row>
    <row r="3402" spans="1:21"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72"/>
        <v>100.41</v>
      </c>
      <c r="P3402" s="6">
        <f t="shared" si="373"/>
        <v>118.12941176470588</v>
      </c>
      <c r="Q3402" t="str">
        <f t="shared" si="374"/>
        <v>theater</v>
      </c>
      <c r="R3402" t="str">
        <f t="shared" si="375"/>
        <v>plays</v>
      </c>
      <c r="S3402" s="11">
        <f t="shared" si="376"/>
        <v>41834</v>
      </c>
      <c r="T3402" s="11">
        <f t="shared" si="377"/>
        <v>41879.745532407404</v>
      </c>
      <c r="U3402">
        <f t="shared" si="378"/>
        <v>2014</v>
      </c>
    </row>
    <row r="3403" spans="1:21"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72"/>
        <v>101.86206896551724</v>
      </c>
      <c r="P3403" s="6">
        <f t="shared" si="373"/>
        <v>44.757575757575758</v>
      </c>
      <c r="Q3403" t="str">
        <f t="shared" si="374"/>
        <v>theater</v>
      </c>
      <c r="R3403" t="str">
        <f t="shared" si="375"/>
        <v>plays</v>
      </c>
      <c r="S3403" s="11">
        <f t="shared" si="376"/>
        <v>42193</v>
      </c>
      <c r="T3403" s="11">
        <f t="shared" si="377"/>
        <v>42223.5155787037</v>
      </c>
      <c r="U3403">
        <f t="shared" si="378"/>
        <v>2015</v>
      </c>
    </row>
    <row r="3404" spans="1:21"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72"/>
        <v>109.76666666666665</v>
      </c>
      <c r="P3404" s="6">
        <f t="shared" si="373"/>
        <v>99.787878787878782</v>
      </c>
      <c r="Q3404" t="str">
        <f t="shared" si="374"/>
        <v>theater</v>
      </c>
      <c r="R3404" t="str">
        <f t="shared" si="375"/>
        <v>plays</v>
      </c>
      <c r="S3404" s="11">
        <f t="shared" si="376"/>
        <v>42290</v>
      </c>
      <c r="T3404" s="11">
        <f t="shared" si="377"/>
        <v>42319.896527777775</v>
      </c>
      <c r="U3404">
        <f t="shared" si="378"/>
        <v>2015</v>
      </c>
    </row>
    <row r="3405" spans="1:21"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72"/>
        <v>100</v>
      </c>
      <c r="P3405" s="6">
        <f t="shared" si="373"/>
        <v>117.64705882352941</v>
      </c>
      <c r="Q3405" t="str">
        <f t="shared" si="374"/>
        <v>theater</v>
      </c>
      <c r="R3405" t="str">
        <f t="shared" si="375"/>
        <v>plays</v>
      </c>
      <c r="S3405" s="11">
        <f t="shared" si="376"/>
        <v>42150</v>
      </c>
      <c r="T3405" s="11">
        <f t="shared" si="377"/>
        <v>42180.253749999996</v>
      </c>
      <c r="U3405">
        <f t="shared" si="378"/>
        <v>2015</v>
      </c>
    </row>
    <row r="3406" spans="1:21"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72"/>
        <v>122</v>
      </c>
      <c r="P3406" s="6">
        <f t="shared" si="373"/>
        <v>203.33333333333334</v>
      </c>
      <c r="Q3406" t="str">
        <f t="shared" si="374"/>
        <v>theater</v>
      </c>
      <c r="R3406" t="str">
        <f t="shared" si="375"/>
        <v>plays</v>
      </c>
      <c r="S3406" s="11">
        <f t="shared" si="376"/>
        <v>42152</v>
      </c>
      <c r="T3406" s="11">
        <f t="shared" si="377"/>
        <v>42172.295162037037</v>
      </c>
      <c r="U3406">
        <f t="shared" si="378"/>
        <v>2015</v>
      </c>
    </row>
    <row r="3407" spans="1:21"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72"/>
        <v>137.57142857142856</v>
      </c>
      <c r="P3407" s="6">
        <f t="shared" si="373"/>
        <v>28.323529411764707</v>
      </c>
      <c r="Q3407" t="str">
        <f t="shared" si="374"/>
        <v>theater</v>
      </c>
      <c r="R3407" t="str">
        <f t="shared" si="375"/>
        <v>plays</v>
      </c>
      <c r="S3407" s="11">
        <f t="shared" si="376"/>
        <v>42409</v>
      </c>
      <c r="T3407" s="11">
        <f t="shared" si="377"/>
        <v>42430.790972222218</v>
      </c>
      <c r="U3407">
        <f t="shared" si="378"/>
        <v>2016</v>
      </c>
    </row>
    <row r="3408" spans="1:21"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72"/>
        <v>100.31000000000002</v>
      </c>
      <c r="P3408" s="6">
        <f t="shared" si="373"/>
        <v>110.23076923076923</v>
      </c>
      <c r="Q3408" t="str">
        <f t="shared" si="374"/>
        <v>theater</v>
      </c>
      <c r="R3408" t="str">
        <f t="shared" si="375"/>
        <v>plays</v>
      </c>
      <c r="S3408" s="11">
        <f t="shared" si="376"/>
        <v>41791</v>
      </c>
      <c r="T3408" s="11">
        <f t="shared" si="377"/>
        <v>41836.284444444442</v>
      </c>
      <c r="U3408">
        <f t="shared" si="378"/>
        <v>2014</v>
      </c>
    </row>
    <row r="3409" spans="1:21"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72"/>
        <v>107.1</v>
      </c>
      <c r="P3409" s="6">
        <f t="shared" si="373"/>
        <v>31.970149253731343</v>
      </c>
      <c r="Q3409" t="str">
        <f t="shared" si="374"/>
        <v>theater</v>
      </c>
      <c r="R3409" t="str">
        <f t="shared" si="375"/>
        <v>plays</v>
      </c>
      <c r="S3409" s="11">
        <f t="shared" si="376"/>
        <v>41796</v>
      </c>
      <c r="T3409" s="11">
        <f t="shared" si="377"/>
        <v>41826.21399305555</v>
      </c>
      <c r="U3409">
        <f t="shared" si="378"/>
        <v>2014</v>
      </c>
    </row>
    <row r="3410" spans="1:21"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72"/>
        <v>211</v>
      </c>
      <c r="P3410" s="6">
        <f t="shared" si="373"/>
        <v>58.611111111111114</v>
      </c>
      <c r="Q3410" t="str">
        <f t="shared" si="374"/>
        <v>theater</v>
      </c>
      <c r="R3410" t="str">
        <f t="shared" si="375"/>
        <v>plays</v>
      </c>
      <c r="S3410" s="11">
        <f t="shared" si="376"/>
        <v>41808</v>
      </c>
      <c r="T3410" s="11">
        <f t="shared" si="377"/>
        <v>41838.78361111111</v>
      </c>
      <c r="U3410">
        <f t="shared" si="378"/>
        <v>2014</v>
      </c>
    </row>
    <row r="3411" spans="1:21"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72"/>
        <v>123.6</v>
      </c>
      <c r="P3411" s="6">
        <f t="shared" si="373"/>
        <v>29.428571428571427</v>
      </c>
      <c r="Q3411" t="str">
        <f t="shared" si="374"/>
        <v>theater</v>
      </c>
      <c r="R3411" t="str">
        <f t="shared" si="375"/>
        <v>plays</v>
      </c>
      <c r="S3411" s="11">
        <f t="shared" si="376"/>
        <v>42544</v>
      </c>
      <c r="T3411" s="11">
        <f t="shared" si="377"/>
        <v>42582.665277777771</v>
      </c>
      <c r="U3411">
        <f t="shared" si="378"/>
        <v>2016</v>
      </c>
    </row>
    <row r="3412" spans="1:21"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72"/>
        <v>108.5</v>
      </c>
      <c r="P3412" s="6">
        <f t="shared" si="373"/>
        <v>81.375</v>
      </c>
      <c r="Q3412" t="str">
        <f t="shared" si="374"/>
        <v>theater</v>
      </c>
      <c r="R3412" t="str">
        <f t="shared" si="375"/>
        <v>plays</v>
      </c>
      <c r="S3412" s="11">
        <f t="shared" si="376"/>
        <v>42499</v>
      </c>
      <c r="T3412" s="11">
        <f t="shared" si="377"/>
        <v>42527.083333333336</v>
      </c>
      <c r="U3412">
        <f t="shared" si="378"/>
        <v>2016</v>
      </c>
    </row>
    <row r="3413" spans="1:21"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72"/>
        <v>103.56666666666668</v>
      </c>
      <c r="P3413" s="6">
        <f t="shared" si="373"/>
        <v>199.16666666666666</v>
      </c>
      <c r="Q3413" t="str">
        <f t="shared" si="374"/>
        <v>theater</v>
      </c>
      <c r="R3413" t="str">
        <f t="shared" si="375"/>
        <v>plays</v>
      </c>
      <c r="S3413" s="11">
        <f t="shared" si="376"/>
        <v>42264</v>
      </c>
      <c r="T3413" s="11">
        <f t="shared" si="377"/>
        <v>42284.814490740733</v>
      </c>
      <c r="U3413">
        <f t="shared" si="378"/>
        <v>2015</v>
      </c>
    </row>
    <row r="3414" spans="1:21"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72"/>
        <v>100</v>
      </c>
      <c r="P3414" s="6">
        <f t="shared" si="373"/>
        <v>115.38461538461539</v>
      </c>
      <c r="Q3414" t="str">
        <f t="shared" si="374"/>
        <v>theater</v>
      </c>
      <c r="R3414" t="str">
        <f t="shared" si="375"/>
        <v>plays</v>
      </c>
      <c r="S3414" s="11">
        <f t="shared" si="376"/>
        <v>41879</v>
      </c>
      <c r="T3414" s="11">
        <f t="shared" si="377"/>
        <v>41909.750717592593</v>
      </c>
      <c r="U3414">
        <f t="shared" si="378"/>
        <v>2014</v>
      </c>
    </row>
    <row r="3415" spans="1:21"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72"/>
        <v>130</v>
      </c>
      <c r="P3415" s="6">
        <f t="shared" si="373"/>
        <v>46.428571428571431</v>
      </c>
      <c r="Q3415" t="str">
        <f t="shared" si="374"/>
        <v>theater</v>
      </c>
      <c r="R3415" t="str">
        <f t="shared" si="375"/>
        <v>plays</v>
      </c>
      <c r="S3415" s="11">
        <f t="shared" si="376"/>
        <v>42053</v>
      </c>
      <c r="T3415" s="11">
        <f t="shared" si="377"/>
        <v>42062.999305555553</v>
      </c>
      <c r="U3415">
        <f t="shared" si="378"/>
        <v>2015</v>
      </c>
    </row>
    <row r="3416" spans="1:21"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72"/>
        <v>103.49999999999999</v>
      </c>
      <c r="P3416" s="6">
        <f t="shared" si="373"/>
        <v>70.568181818181813</v>
      </c>
      <c r="Q3416" t="str">
        <f t="shared" si="374"/>
        <v>theater</v>
      </c>
      <c r="R3416" t="str">
        <f t="shared" si="375"/>
        <v>plays</v>
      </c>
      <c r="S3416" s="11">
        <f t="shared" si="376"/>
        <v>42675</v>
      </c>
      <c r="T3416" s="11">
        <f t="shared" si="377"/>
        <v>42705.124305555553</v>
      </c>
      <c r="U3416">
        <f t="shared" si="378"/>
        <v>2016</v>
      </c>
    </row>
    <row r="3417" spans="1:21"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72"/>
        <v>100</v>
      </c>
      <c r="P3417" s="6">
        <f t="shared" si="373"/>
        <v>22.222222222222221</v>
      </c>
      <c r="Q3417" t="str">
        <f t="shared" si="374"/>
        <v>theater</v>
      </c>
      <c r="R3417" t="str">
        <f t="shared" si="375"/>
        <v>plays</v>
      </c>
      <c r="S3417" s="11">
        <f t="shared" si="376"/>
        <v>42466</v>
      </c>
      <c r="T3417" s="11">
        <f t="shared" si="377"/>
        <v>42477.770833333336</v>
      </c>
      <c r="U3417">
        <f t="shared" si="378"/>
        <v>2016</v>
      </c>
    </row>
    <row r="3418" spans="1:21"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72"/>
        <v>119.6</v>
      </c>
      <c r="P3418" s="6">
        <f t="shared" si="373"/>
        <v>159.46666666666667</v>
      </c>
      <c r="Q3418" t="str">
        <f t="shared" si="374"/>
        <v>theater</v>
      </c>
      <c r="R3418" t="str">
        <f t="shared" si="375"/>
        <v>plays</v>
      </c>
      <c r="S3418" s="11">
        <f t="shared" si="376"/>
        <v>42089</v>
      </c>
      <c r="T3418" s="11">
        <f t="shared" si="377"/>
        <v>42117.562499999993</v>
      </c>
      <c r="U3418">
        <f t="shared" si="378"/>
        <v>2015</v>
      </c>
    </row>
    <row r="3419" spans="1:21"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72"/>
        <v>100.00058823529412</v>
      </c>
      <c r="P3419" s="6">
        <f t="shared" si="373"/>
        <v>37.777999999999999</v>
      </c>
      <c r="Q3419" t="str">
        <f t="shared" si="374"/>
        <v>theater</v>
      </c>
      <c r="R3419" t="str">
        <f t="shared" si="375"/>
        <v>plays</v>
      </c>
      <c r="S3419" s="11">
        <f t="shared" si="376"/>
        <v>41894</v>
      </c>
      <c r="T3419" s="11">
        <f t="shared" si="377"/>
        <v>41937.821527777778</v>
      </c>
      <c r="U3419">
        <f t="shared" si="378"/>
        <v>2014</v>
      </c>
    </row>
    <row r="3420" spans="1:21"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72"/>
        <v>100.875</v>
      </c>
      <c r="P3420" s="6">
        <f t="shared" si="373"/>
        <v>72.053571428571431</v>
      </c>
      <c r="Q3420" t="str">
        <f t="shared" si="374"/>
        <v>theater</v>
      </c>
      <c r="R3420" t="str">
        <f t="shared" si="375"/>
        <v>plays</v>
      </c>
      <c r="S3420" s="11">
        <f t="shared" si="376"/>
        <v>41752</v>
      </c>
      <c r="T3420" s="11">
        <f t="shared" si="377"/>
        <v>41782.626238425924</v>
      </c>
      <c r="U3420">
        <f t="shared" si="378"/>
        <v>2014</v>
      </c>
    </row>
    <row r="3421" spans="1:21"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72"/>
        <v>106.54545454545455</v>
      </c>
      <c r="P3421" s="6">
        <f t="shared" si="373"/>
        <v>63.695652173913047</v>
      </c>
      <c r="Q3421" t="str">
        <f t="shared" si="374"/>
        <v>theater</v>
      </c>
      <c r="R3421" t="str">
        <f t="shared" si="375"/>
        <v>plays</v>
      </c>
      <c r="S3421" s="11">
        <f t="shared" si="376"/>
        <v>42448</v>
      </c>
      <c r="T3421" s="11">
        <f t="shared" si="377"/>
        <v>42466.687499999993</v>
      </c>
      <c r="U3421">
        <f t="shared" si="378"/>
        <v>2016</v>
      </c>
    </row>
    <row r="3422" spans="1:21"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72"/>
        <v>138</v>
      </c>
      <c r="P3422" s="6">
        <f t="shared" si="373"/>
        <v>28.411764705882351</v>
      </c>
      <c r="Q3422" t="str">
        <f t="shared" si="374"/>
        <v>theater</v>
      </c>
      <c r="R3422" t="str">
        <f t="shared" si="375"/>
        <v>plays</v>
      </c>
      <c r="S3422" s="11">
        <f t="shared" si="376"/>
        <v>42404</v>
      </c>
      <c r="T3422" s="11">
        <f t="shared" si="377"/>
        <v>42413.791666666664</v>
      </c>
      <c r="U3422">
        <f t="shared" si="378"/>
        <v>2016</v>
      </c>
    </row>
    <row r="3423" spans="1:21"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72"/>
        <v>101.15</v>
      </c>
      <c r="P3423" s="6">
        <f t="shared" si="373"/>
        <v>103.21428571428571</v>
      </c>
      <c r="Q3423" t="str">
        <f t="shared" si="374"/>
        <v>theater</v>
      </c>
      <c r="R3423" t="str">
        <f t="shared" si="375"/>
        <v>plays</v>
      </c>
      <c r="S3423" s="11">
        <f t="shared" si="376"/>
        <v>42037</v>
      </c>
      <c r="T3423" s="11">
        <f t="shared" si="377"/>
        <v>42067.582905092589</v>
      </c>
      <c r="U3423">
        <f t="shared" si="378"/>
        <v>2015</v>
      </c>
    </row>
    <row r="3424" spans="1:21"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72"/>
        <v>109.1</v>
      </c>
      <c r="P3424" s="6">
        <f t="shared" si="373"/>
        <v>71.152173913043484</v>
      </c>
      <c r="Q3424" t="str">
        <f t="shared" si="374"/>
        <v>theater</v>
      </c>
      <c r="R3424" t="str">
        <f t="shared" si="375"/>
        <v>plays</v>
      </c>
      <c r="S3424" s="11">
        <f t="shared" si="376"/>
        <v>42323</v>
      </c>
      <c r="T3424" s="11">
        <f t="shared" si="377"/>
        <v>42351.791666666664</v>
      </c>
      <c r="U3424">
        <f t="shared" si="378"/>
        <v>2015</v>
      </c>
    </row>
    <row r="3425" spans="1:21"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72"/>
        <v>140</v>
      </c>
      <c r="P3425" s="6">
        <f t="shared" si="373"/>
        <v>35</v>
      </c>
      <c r="Q3425" t="str">
        <f t="shared" si="374"/>
        <v>theater</v>
      </c>
      <c r="R3425" t="str">
        <f t="shared" si="375"/>
        <v>plays</v>
      </c>
      <c r="S3425" s="11">
        <f t="shared" si="376"/>
        <v>42088</v>
      </c>
      <c r="T3425" s="11">
        <f t="shared" si="377"/>
        <v>42118.703020833331</v>
      </c>
      <c r="U3425">
        <f t="shared" si="378"/>
        <v>2015</v>
      </c>
    </row>
    <row r="3426" spans="1:21"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72"/>
        <v>103.58333333333334</v>
      </c>
      <c r="P3426" s="6">
        <f t="shared" si="373"/>
        <v>81.776315789473685</v>
      </c>
      <c r="Q3426" t="str">
        <f t="shared" si="374"/>
        <v>theater</v>
      </c>
      <c r="R3426" t="str">
        <f t="shared" si="375"/>
        <v>plays</v>
      </c>
      <c r="S3426" s="11">
        <f t="shared" si="376"/>
        <v>42018</v>
      </c>
      <c r="T3426" s="11">
        <f t="shared" si="377"/>
        <v>42040.082638888889</v>
      </c>
      <c r="U3426">
        <f t="shared" si="378"/>
        <v>2015</v>
      </c>
    </row>
    <row r="3427" spans="1:21"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72"/>
        <v>102.97033333333331</v>
      </c>
      <c r="P3427" s="6">
        <f t="shared" si="373"/>
        <v>297.02980769230766</v>
      </c>
      <c r="Q3427" t="str">
        <f t="shared" si="374"/>
        <v>theater</v>
      </c>
      <c r="R3427" t="str">
        <f t="shared" si="375"/>
        <v>plays</v>
      </c>
      <c r="S3427" s="11">
        <f t="shared" si="376"/>
        <v>41884</v>
      </c>
      <c r="T3427" s="11">
        <f t="shared" si="377"/>
        <v>41916.40898148148</v>
      </c>
      <c r="U3427">
        <f t="shared" si="378"/>
        <v>2014</v>
      </c>
    </row>
    <row r="3428" spans="1:21"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72"/>
        <v>108.13333333333333</v>
      </c>
      <c r="P3428" s="6">
        <f t="shared" si="373"/>
        <v>46.609195402298852</v>
      </c>
      <c r="Q3428" t="str">
        <f t="shared" si="374"/>
        <v>theater</v>
      </c>
      <c r="R3428" t="str">
        <f t="shared" si="375"/>
        <v>plays</v>
      </c>
      <c r="S3428" s="11">
        <f t="shared" si="376"/>
        <v>41883</v>
      </c>
      <c r="T3428" s="11">
        <f t="shared" si="377"/>
        <v>41902.875</v>
      </c>
      <c r="U3428">
        <f t="shared" si="378"/>
        <v>2014</v>
      </c>
    </row>
    <row r="3429" spans="1:21"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72"/>
        <v>100</v>
      </c>
      <c r="P3429" s="6">
        <f t="shared" si="373"/>
        <v>51.724137931034484</v>
      </c>
      <c r="Q3429" t="str">
        <f t="shared" si="374"/>
        <v>theater</v>
      </c>
      <c r="R3429" t="str">
        <f t="shared" si="375"/>
        <v>plays</v>
      </c>
      <c r="S3429" s="11">
        <f t="shared" si="376"/>
        <v>41792</v>
      </c>
      <c r="T3429" s="11">
        <f t="shared" si="377"/>
        <v>41822.436944444438</v>
      </c>
      <c r="U3429">
        <f t="shared" si="378"/>
        <v>2014</v>
      </c>
    </row>
    <row r="3430" spans="1:21"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72"/>
        <v>102.75000000000001</v>
      </c>
      <c r="P3430" s="6">
        <f t="shared" si="373"/>
        <v>40.294117647058826</v>
      </c>
      <c r="Q3430" t="str">
        <f t="shared" si="374"/>
        <v>theater</v>
      </c>
      <c r="R3430" t="str">
        <f t="shared" si="375"/>
        <v>plays</v>
      </c>
      <c r="S3430" s="11">
        <f t="shared" si="376"/>
        <v>42038</v>
      </c>
      <c r="T3430" s="11">
        <f t="shared" si="377"/>
        <v>42063.499999999993</v>
      </c>
      <c r="U3430">
        <f t="shared" si="378"/>
        <v>2015</v>
      </c>
    </row>
    <row r="3431" spans="1:21"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72"/>
        <v>130</v>
      </c>
      <c r="P3431" s="6">
        <f t="shared" si="373"/>
        <v>16.25</v>
      </c>
      <c r="Q3431" t="str">
        <f t="shared" si="374"/>
        <v>theater</v>
      </c>
      <c r="R3431" t="str">
        <f t="shared" si="375"/>
        <v>plays</v>
      </c>
      <c r="S3431" s="11">
        <f t="shared" si="376"/>
        <v>42661</v>
      </c>
      <c r="T3431" s="11">
        <f t="shared" si="377"/>
        <v>42675.813206018516</v>
      </c>
      <c r="U3431">
        <f t="shared" si="378"/>
        <v>2016</v>
      </c>
    </row>
    <row r="3432" spans="1:21"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72"/>
        <v>108.54949999999999</v>
      </c>
      <c r="P3432" s="6">
        <f t="shared" si="373"/>
        <v>30.152638888888887</v>
      </c>
      <c r="Q3432" t="str">
        <f t="shared" si="374"/>
        <v>theater</v>
      </c>
      <c r="R3432" t="str">
        <f t="shared" si="375"/>
        <v>plays</v>
      </c>
      <c r="S3432" s="11">
        <f t="shared" si="376"/>
        <v>41820</v>
      </c>
      <c r="T3432" s="11">
        <f t="shared" si="377"/>
        <v>41850.737280092588</v>
      </c>
      <c r="U3432">
        <f t="shared" si="378"/>
        <v>2014</v>
      </c>
    </row>
    <row r="3433" spans="1:21"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72"/>
        <v>100</v>
      </c>
      <c r="P3433" s="6">
        <f t="shared" si="373"/>
        <v>95.238095238095241</v>
      </c>
      <c r="Q3433" t="str">
        <f t="shared" si="374"/>
        <v>theater</v>
      </c>
      <c r="R3433" t="str">
        <f t="shared" si="375"/>
        <v>plays</v>
      </c>
      <c r="S3433" s="11">
        <f t="shared" si="376"/>
        <v>41839</v>
      </c>
      <c r="T3433" s="11">
        <f t="shared" si="377"/>
        <v>41869.522604166668</v>
      </c>
      <c r="U3433">
        <f t="shared" si="378"/>
        <v>2014</v>
      </c>
    </row>
    <row r="3434" spans="1:21"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72"/>
        <v>109.65</v>
      </c>
      <c r="P3434" s="6">
        <f t="shared" si="373"/>
        <v>52.214285714285715</v>
      </c>
      <c r="Q3434" t="str">
        <f t="shared" si="374"/>
        <v>theater</v>
      </c>
      <c r="R3434" t="str">
        <f t="shared" si="375"/>
        <v>plays</v>
      </c>
      <c r="S3434" s="11">
        <f t="shared" si="376"/>
        <v>42380</v>
      </c>
      <c r="T3434" s="11">
        <f t="shared" si="377"/>
        <v>42405.708333333336</v>
      </c>
      <c r="U3434">
        <f t="shared" si="378"/>
        <v>2016</v>
      </c>
    </row>
    <row r="3435" spans="1:21"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72"/>
        <v>100.26315789473684</v>
      </c>
      <c r="P3435" s="6">
        <f t="shared" si="373"/>
        <v>134.1549295774648</v>
      </c>
      <c r="Q3435" t="str">
        <f t="shared" si="374"/>
        <v>theater</v>
      </c>
      <c r="R3435" t="str">
        <f t="shared" si="375"/>
        <v>plays</v>
      </c>
      <c r="S3435" s="11">
        <f t="shared" si="376"/>
        <v>41775</v>
      </c>
      <c r="T3435" s="11">
        <f t="shared" si="377"/>
        <v>41806.916666666664</v>
      </c>
      <c r="U3435">
        <f t="shared" si="378"/>
        <v>2014</v>
      </c>
    </row>
    <row r="3436" spans="1:21"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72"/>
        <v>105.55000000000001</v>
      </c>
      <c r="P3436" s="6">
        <f t="shared" si="373"/>
        <v>62.827380952380949</v>
      </c>
      <c r="Q3436" t="str">
        <f t="shared" si="374"/>
        <v>theater</v>
      </c>
      <c r="R3436" t="str">
        <f t="shared" si="375"/>
        <v>plays</v>
      </c>
      <c r="S3436" s="11">
        <f t="shared" si="376"/>
        <v>41800</v>
      </c>
      <c r="T3436" s="11">
        <f t="shared" si="377"/>
        <v>41830.172094907408</v>
      </c>
      <c r="U3436">
        <f t="shared" si="378"/>
        <v>2014</v>
      </c>
    </row>
    <row r="3437" spans="1:21"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72"/>
        <v>112.00000000000001</v>
      </c>
      <c r="P3437" s="6">
        <f t="shared" si="373"/>
        <v>58.94736842105263</v>
      </c>
      <c r="Q3437" t="str">
        <f t="shared" si="374"/>
        <v>theater</v>
      </c>
      <c r="R3437" t="str">
        <f t="shared" si="375"/>
        <v>plays</v>
      </c>
      <c r="S3437" s="11">
        <f t="shared" si="376"/>
        <v>42572</v>
      </c>
      <c r="T3437" s="11">
        <f t="shared" si="377"/>
        <v>42588.916666666664</v>
      </c>
      <c r="U3437">
        <f t="shared" si="378"/>
        <v>2016</v>
      </c>
    </row>
    <row r="3438" spans="1:21"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72"/>
        <v>105.89999999999999</v>
      </c>
      <c r="P3438" s="6">
        <f t="shared" si="373"/>
        <v>143.1081081081081</v>
      </c>
      <c r="Q3438" t="str">
        <f t="shared" si="374"/>
        <v>theater</v>
      </c>
      <c r="R3438" t="str">
        <f t="shared" si="375"/>
        <v>plays</v>
      </c>
      <c r="S3438" s="11">
        <f t="shared" si="376"/>
        <v>41851</v>
      </c>
      <c r="T3438" s="11">
        <f t="shared" si="377"/>
        <v>41872.477777777778</v>
      </c>
      <c r="U3438">
        <f t="shared" si="378"/>
        <v>2014</v>
      </c>
    </row>
    <row r="3439" spans="1:21"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72"/>
        <v>101</v>
      </c>
      <c r="P3439" s="6">
        <f t="shared" si="373"/>
        <v>84.166666666666671</v>
      </c>
      <c r="Q3439" t="str">
        <f t="shared" si="374"/>
        <v>theater</v>
      </c>
      <c r="R3439" t="str">
        <f t="shared" si="375"/>
        <v>plays</v>
      </c>
      <c r="S3439" s="11">
        <f t="shared" si="376"/>
        <v>42205</v>
      </c>
      <c r="T3439" s="11">
        <f t="shared" si="377"/>
        <v>42235.502546296295</v>
      </c>
      <c r="U3439">
        <f t="shared" si="378"/>
        <v>2015</v>
      </c>
    </row>
    <row r="3440" spans="1:21"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72"/>
        <v>104.2</v>
      </c>
      <c r="P3440" s="6">
        <f t="shared" si="373"/>
        <v>186.07142857142858</v>
      </c>
      <c r="Q3440" t="str">
        <f t="shared" si="374"/>
        <v>theater</v>
      </c>
      <c r="R3440" t="str">
        <f t="shared" si="375"/>
        <v>plays</v>
      </c>
      <c r="S3440" s="11">
        <f t="shared" si="376"/>
        <v>42100</v>
      </c>
      <c r="T3440" s="11">
        <f t="shared" si="377"/>
        <v>42126.666666666664</v>
      </c>
      <c r="U3440">
        <f t="shared" si="378"/>
        <v>2015</v>
      </c>
    </row>
    <row r="3441" spans="1:21"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72"/>
        <v>134.67833333333334</v>
      </c>
      <c r="P3441" s="6">
        <f t="shared" si="373"/>
        <v>89.785555555555561</v>
      </c>
      <c r="Q3441" t="str">
        <f t="shared" si="374"/>
        <v>theater</v>
      </c>
      <c r="R3441" t="str">
        <f t="shared" si="375"/>
        <v>plays</v>
      </c>
      <c r="S3441" s="11">
        <f t="shared" si="376"/>
        <v>42374</v>
      </c>
      <c r="T3441" s="11">
        <f t="shared" si="377"/>
        <v>42387.999305555553</v>
      </c>
      <c r="U3441">
        <f t="shared" si="378"/>
        <v>2016</v>
      </c>
    </row>
    <row r="3442" spans="1:21"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72"/>
        <v>105.2184</v>
      </c>
      <c r="P3442" s="6">
        <f t="shared" si="373"/>
        <v>64.157560975609755</v>
      </c>
      <c r="Q3442" t="str">
        <f t="shared" si="374"/>
        <v>theater</v>
      </c>
      <c r="R3442" t="str">
        <f t="shared" si="375"/>
        <v>plays</v>
      </c>
      <c r="S3442" s="11">
        <f t="shared" si="376"/>
        <v>41808</v>
      </c>
      <c r="T3442" s="11">
        <f t="shared" si="377"/>
        <v>41831.46875</v>
      </c>
      <c r="U3442">
        <f t="shared" si="378"/>
        <v>2014</v>
      </c>
    </row>
    <row r="3443" spans="1:21"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72"/>
        <v>102.60000000000001</v>
      </c>
      <c r="P3443" s="6">
        <f t="shared" si="373"/>
        <v>59.651162790697676</v>
      </c>
      <c r="Q3443" t="str">
        <f t="shared" si="374"/>
        <v>theater</v>
      </c>
      <c r="R3443" t="str">
        <f t="shared" si="375"/>
        <v>plays</v>
      </c>
      <c r="S3443" s="11">
        <f t="shared" si="376"/>
        <v>42294</v>
      </c>
      <c r="T3443" s="11">
        <f t="shared" si="377"/>
        <v>42321.636805555558</v>
      </c>
      <c r="U3443">
        <f t="shared" si="378"/>
        <v>2015</v>
      </c>
    </row>
    <row r="3444" spans="1:21"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72"/>
        <v>100</v>
      </c>
      <c r="P3444" s="6">
        <f t="shared" si="373"/>
        <v>31.25</v>
      </c>
      <c r="Q3444" t="str">
        <f t="shared" si="374"/>
        <v>theater</v>
      </c>
      <c r="R3444" t="str">
        <f t="shared" si="375"/>
        <v>plays</v>
      </c>
      <c r="S3444" s="11">
        <f t="shared" si="376"/>
        <v>42124</v>
      </c>
      <c r="T3444" s="11">
        <f t="shared" si="377"/>
        <v>42154.63277777777</v>
      </c>
      <c r="U3444">
        <f t="shared" si="378"/>
        <v>2015</v>
      </c>
    </row>
    <row r="3445" spans="1:21"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72"/>
        <v>185.5</v>
      </c>
      <c r="P3445" s="6">
        <f t="shared" si="373"/>
        <v>41.222222222222221</v>
      </c>
      <c r="Q3445" t="str">
        <f t="shared" si="374"/>
        <v>theater</v>
      </c>
      <c r="R3445" t="str">
        <f t="shared" si="375"/>
        <v>plays</v>
      </c>
      <c r="S3445" s="11">
        <f t="shared" si="376"/>
        <v>41861</v>
      </c>
      <c r="T3445" s="11">
        <f t="shared" si="377"/>
        <v>41891.316504629627</v>
      </c>
      <c r="U3445">
        <f t="shared" si="378"/>
        <v>2014</v>
      </c>
    </row>
    <row r="3446" spans="1:21"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72"/>
        <v>289</v>
      </c>
      <c r="P3446" s="6">
        <f t="shared" si="373"/>
        <v>43.35</v>
      </c>
      <c r="Q3446" t="str">
        <f t="shared" si="374"/>
        <v>theater</v>
      </c>
      <c r="R3446" t="str">
        <f t="shared" si="375"/>
        <v>plays</v>
      </c>
      <c r="S3446" s="11">
        <f t="shared" si="376"/>
        <v>42521</v>
      </c>
      <c r="T3446" s="11">
        <f t="shared" si="377"/>
        <v>42529.374305555553</v>
      </c>
      <c r="U3446">
        <f t="shared" si="378"/>
        <v>2016</v>
      </c>
    </row>
    <row r="3447" spans="1:21"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72"/>
        <v>100</v>
      </c>
      <c r="P3447" s="6">
        <f t="shared" si="373"/>
        <v>64.516129032258064</v>
      </c>
      <c r="Q3447" t="str">
        <f t="shared" si="374"/>
        <v>theater</v>
      </c>
      <c r="R3447" t="str">
        <f t="shared" si="375"/>
        <v>plays</v>
      </c>
      <c r="S3447" s="11">
        <f t="shared" si="376"/>
        <v>42272</v>
      </c>
      <c r="T3447" s="11">
        <f t="shared" si="377"/>
        <v>42300.322175925925</v>
      </c>
      <c r="U3447">
        <f t="shared" si="378"/>
        <v>2015</v>
      </c>
    </row>
    <row r="3448" spans="1:21"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72"/>
        <v>108.2</v>
      </c>
      <c r="P3448" s="6">
        <f t="shared" si="373"/>
        <v>43.28</v>
      </c>
      <c r="Q3448" t="str">
        <f t="shared" si="374"/>
        <v>theater</v>
      </c>
      <c r="R3448" t="str">
        <f t="shared" si="375"/>
        <v>plays</v>
      </c>
      <c r="S3448" s="11">
        <f t="shared" si="376"/>
        <v>42016</v>
      </c>
      <c r="T3448" s="11">
        <f t="shared" si="377"/>
        <v>42040.305555555555</v>
      </c>
      <c r="U3448">
        <f t="shared" si="378"/>
        <v>2015</v>
      </c>
    </row>
    <row r="3449" spans="1:21"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72"/>
        <v>107.80000000000001</v>
      </c>
      <c r="P3449" s="6">
        <f t="shared" si="373"/>
        <v>77</v>
      </c>
      <c r="Q3449" t="str">
        <f t="shared" si="374"/>
        <v>theater</v>
      </c>
      <c r="R3449" t="str">
        <f t="shared" si="375"/>
        <v>plays</v>
      </c>
      <c r="S3449" s="11">
        <f t="shared" si="376"/>
        <v>42402</v>
      </c>
      <c r="T3449" s="11">
        <f t="shared" si="377"/>
        <v>42447.639027777775</v>
      </c>
      <c r="U3449">
        <f t="shared" si="378"/>
        <v>2016</v>
      </c>
    </row>
    <row r="3450" spans="1:21"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72"/>
        <v>109.76190476190477</v>
      </c>
      <c r="P3450" s="6">
        <f t="shared" si="373"/>
        <v>51.222222222222221</v>
      </c>
      <c r="Q3450" t="str">
        <f t="shared" si="374"/>
        <v>theater</v>
      </c>
      <c r="R3450" t="str">
        <f t="shared" si="375"/>
        <v>plays</v>
      </c>
      <c r="S3450" s="11">
        <f t="shared" si="376"/>
        <v>41959</v>
      </c>
      <c r="T3450" s="11">
        <f t="shared" si="377"/>
        <v>41989.910752314812</v>
      </c>
      <c r="U3450">
        <f t="shared" si="378"/>
        <v>2014</v>
      </c>
    </row>
    <row r="3451" spans="1:21"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72"/>
        <v>170.625</v>
      </c>
      <c r="P3451" s="6">
        <f t="shared" si="373"/>
        <v>68.25</v>
      </c>
      <c r="Q3451" t="str">
        <f t="shared" si="374"/>
        <v>theater</v>
      </c>
      <c r="R3451" t="str">
        <f t="shared" si="375"/>
        <v>plays</v>
      </c>
      <c r="S3451" s="11">
        <f t="shared" si="376"/>
        <v>42531</v>
      </c>
      <c r="T3451" s="11">
        <f t="shared" si="377"/>
        <v>42559.958333333336</v>
      </c>
      <c r="U3451">
        <f t="shared" si="378"/>
        <v>2016</v>
      </c>
    </row>
    <row r="3452" spans="1:21"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72"/>
        <v>152</v>
      </c>
      <c r="P3452" s="6">
        <f t="shared" si="373"/>
        <v>19.487179487179485</v>
      </c>
      <c r="Q3452" t="str">
        <f t="shared" si="374"/>
        <v>theater</v>
      </c>
      <c r="R3452" t="str">
        <f t="shared" si="375"/>
        <v>plays</v>
      </c>
      <c r="S3452" s="11">
        <f t="shared" si="376"/>
        <v>42036</v>
      </c>
      <c r="T3452" s="11">
        <f t="shared" si="377"/>
        <v>42096.454525462956</v>
      </c>
      <c r="U3452">
        <f t="shared" si="378"/>
        <v>2015</v>
      </c>
    </row>
    <row r="3453" spans="1:21"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72"/>
        <v>101.23076923076924</v>
      </c>
      <c r="P3453" s="6">
        <f t="shared" si="373"/>
        <v>41.125</v>
      </c>
      <c r="Q3453" t="str">
        <f t="shared" si="374"/>
        <v>theater</v>
      </c>
      <c r="R3453" t="str">
        <f t="shared" si="375"/>
        <v>plays</v>
      </c>
      <c r="S3453" s="11">
        <f t="shared" si="376"/>
        <v>42088</v>
      </c>
      <c r="T3453" s="11">
        <f t="shared" si="377"/>
        <v>42115.515358796292</v>
      </c>
      <c r="U3453">
        <f t="shared" si="378"/>
        <v>2015</v>
      </c>
    </row>
    <row r="3454" spans="1:21"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72"/>
        <v>153.19999999999999</v>
      </c>
      <c r="P3454" s="6">
        <f t="shared" si="373"/>
        <v>41.405405405405403</v>
      </c>
      <c r="Q3454" t="str">
        <f t="shared" si="374"/>
        <v>theater</v>
      </c>
      <c r="R3454" t="str">
        <f t="shared" si="375"/>
        <v>plays</v>
      </c>
      <c r="S3454" s="11">
        <f t="shared" si="376"/>
        <v>41820</v>
      </c>
      <c r="T3454" s="11">
        <f t="shared" si="377"/>
        <v>41842.957638888889</v>
      </c>
      <c r="U3454">
        <f t="shared" si="378"/>
        <v>2014</v>
      </c>
    </row>
    <row r="3455" spans="1:21"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72"/>
        <v>128.33333333333334</v>
      </c>
      <c r="P3455" s="6">
        <f t="shared" si="373"/>
        <v>27.5</v>
      </c>
      <c r="Q3455" t="str">
        <f t="shared" si="374"/>
        <v>theater</v>
      </c>
      <c r="R3455" t="str">
        <f t="shared" si="375"/>
        <v>plays</v>
      </c>
      <c r="S3455" s="11">
        <f t="shared" si="376"/>
        <v>42535</v>
      </c>
      <c r="T3455" s="11">
        <f t="shared" si="377"/>
        <v>42595.770324074074</v>
      </c>
      <c r="U3455">
        <f t="shared" si="378"/>
        <v>2016</v>
      </c>
    </row>
    <row r="3456" spans="1:21"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72"/>
        <v>100.71428571428571</v>
      </c>
      <c r="P3456" s="6">
        <f t="shared" si="373"/>
        <v>33.571428571428569</v>
      </c>
      <c r="Q3456" t="str">
        <f t="shared" si="374"/>
        <v>theater</v>
      </c>
      <c r="R3456" t="str">
        <f t="shared" si="375"/>
        <v>plays</v>
      </c>
      <c r="S3456" s="11">
        <f t="shared" si="376"/>
        <v>41821</v>
      </c>
      <c r="T3456" s="11">
        <f t="shared" si="377"/>
        <v>41851.490266203698</v>
      </c>
      <c r="U3456">
        <f t="shared" si="378"/>
        <v>2014</v>
      </c>
    </row>
    <row r="3457" spans="1:21"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72"/>
        <v>100.64999999999999</v>
      </c>
      <c r="P3457" s="6">
        <f t="shared" si="373"/>
        <v>145.86956521739131</v>
      </c>
      <c r="Q3457" t="str">
        <f t="shared" si="374"/>
        <v>theater</v>
      </c>
      <c r="R3457" t="str">
        <f t="shared" si="375"/>
        <v>plays</v>
      </c>
      <c r="S3457" s="11">
        <f t="shared" si="376"/>
        <v>42626</v>
      </c>
      <c r="T3457" s="11">
        <f t="shared" si="377"/>
        <v>42656.541979166665</v>
      </c>
      <c r="U3457">
        <f t="shared" si="378"/>
        <v>2016</v>
      </c>
    </row>
    <row r="3458" spans="1:21"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72"/>
        <v>191.3</v>
      </c>
      <c r="P3458" s="6">
        <f t="shared" si="373"/>
        <v>358.6875</v>
      </c>
      <c r="Q3458" t="str">
        <f t="shared" si="374"/>
        <v>theater</v>
      </c>
      <c r="R3458" t="str">
        <f t="shared" si="375"/>
        <v>plays</v>
      </c>
      <c r="S3458" s="11">
        <f t="shared" si="376"/>
        <v>41820</v>
      </c>
      <c r="T3458" s="11">
        <f t="shared" si="377"/>
        <v>41852.082638888889</v>
      </c>
      <c r="U3458">
        <f t="shared" si="378"/>
        <v>2014</v>
      </c>
    </row>
    <row r="3459" spans="1:21"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79">E3459/D3459*100</f>
        <v>140.19999999999999</v>
      </c>
      <c r="P3459" s="6">
        <f t="shared" ref="P3459:P3522" si="380">IF(E3459=0,0,E3459/L3459)</f>
        <v>50.981818181818184</v>
      </c>
      <c r="Q3459" t="str">
        <f t="shared" ref="Q3459:Q3522" si="381">LEFT(N3459,LEN(N3459)-(LEN(N3459)-SEARCH("/",N3459))-1)</f>
        <v>theater</v>
      </c>
      <c r="R3459" t="str">
        <f t="shared" ref="R3459:R3522" si="382">RIGHT(N3459,(LEN(N3459)-SEARCH("/",N3459)))</f>
        <v>plays</v>
      </c>
      <c r="S3459" s="11">
        <f t="shared" ref="S3459:S3522" si="383">VALUE(TEXT(CONCATENATE(YEAR(((J3459/60)/60/24)+DATE(1970,1,1)+(-5/24)),"/",MONTH(((J3459/60)/60/24)+DATE(1970,1,1)+(-5/24)),"/",DAY(((J3459/60)/60/24)+DATE(1970,1,1)+(-5/24))),"YYYY/MM/DD"))</f>
        <v>42016</v>
      </c>
      <c r="T3459" s="11">
        <f t="shared" ref="T3459:T3522" si="384">((I3459/60)/60/24)+DATE(1970,1,1)+(-5/24)</f>
        <v>42047.040972222218</v>
      </c>
      <c r="U3459">
        <f t="shared" ref="U3459:U3522" si="385">YEAR(((J3459/60)/60/24)+DATE(1970,1,1)+(-5/24))</f>
        <v>2015</v>
      </c>
    </row>
    <row r="3460" spans="1:21"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79"/>
        <v>124.33537832310839</v>
      </c>
      <c r="P3460" s="6">
        <f t="shared" si="380"/>
        <v>45.037037037037038</v>
      </c>
      <c r="Q3460" t="str">
        <f t="shared" si="381"/>
        <v>theater</v>
      </c>
      <c r="R3460" t="str">
        <f t="shared" si="382"/>
        <v>plays</v>
      </c>
      <c r="S3460" s="11">
        <f t="shared" si="383"/>
        <v>42010</v>
      </c>
      <c r="T3460" s="11">
        <f t="shared" si="384"/>
        <v>42037.977083333331</v>
      </c>
      <c r="U3460">
        <f t="shared" si="385"/>
        <v>2015</v>
      </c>
    </row>
    <row r="3461" spans="1:21"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79"/>
        <v>126.2</v>
      </c>
      <c r="P3461" s="6">
        <f t="shared" si="380"/>
        <v>17.527777777777779</v>
      </c>
      <c r="Q3461" t="str">
        <f t="shared" si="381"/>
        <v>theater</v>
      </c>
      <c r="R3461" t="str">
        <f t="shared" si="382"/>
        <v>plays</v>
      </c>
      <c r="S3461" s="11">
        <f t="shared" si="383"/>
        <v>42480</v>
      </c>
      <c r="T3461" s="11">
        <f t="shared" si="384"/>
        <v>42510.271527777775</v>
      </c>
      <c r="U3461">
        <f t="shared" si="385"/>
        <v>2016</v>
      </c>
    </row>
    <row r="3462" spans="1:21"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79"/>
        <v>190</v>
      </c>
      <c r="P3462" s="6">
        <f t="shared" si="380"/>
        <v>50</v>
      </c>
      <c r="Q3462" t="str">
        <f t="shared" si="381"/>
        <v>theater</v>
      </c>
      <c r="R3462" t="str">
        <f t="shared" si="382"/>
        <v>plays</v>
      </c>
      <c r="S3462" s="11">
        <f t="shared" si="383"/>
        <v>41852</v>
      </c>
      <c r="T3462" s="11">
        <f t="shared" si="384"/>
        <v>41866.318888888884</v>
      </c>
      <c r="U3462">
        <f t="shared" si="385"/>
        <v>2014</v>
      </c>
    </row>
    <row r="3463" spans="1:21"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79"/>
        <v>139</v>
      </c>
      <c r="P3463" s="6">
        <f t="shared" si="380"/>
        <v>57.916666666666664</v>
      </c>
      <c r="Q3463" t="str">
        <f t="shared" si="381"/>
        <v>theater</v>
      </c>
      <c r="R3463" t="str">
        <f t="shared" si="382"/>
        <v>plays</v>
      </c>
      <c r="S3463" s="11">
        <f t="shared" si="383"/>
        <v>42643</v>
      </c>
      <c r="T3463" s="11">
        <f t="shared" si="384"/>
        <v>42671.916666666664</v>
      </c>
      <c r="U3463">
        <f t="shared" si="385"/>
        <v>2016</v>
      </c>
    </row>
    <row r="3464" spans="1:21"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79"/>
        <v>202</v>
      </c>
      <c r="P3464" s="6">
        <f t="shared" si="380"/>
        <v>29.705882352941178</v>
      </c>
      <c r="Q3464" t="str">
        <f t="shared" si="381"/>
        <v>theater</v>
      </c>
      <c r="R3464" t="str">
        <f t="shared" si="382"/>
        <v>plays</v>
      </c>
      <c r="S3464" s="11">
        <f t="shared" si="383"/>
        <v>42179</v>
      </c>
      <c r="T3464" s="11">
        <f t="shared" si="384"/>
        <v>42195.541666666664</v>
      </c>
      <c r="U3464">
        <f t="shared" si="385"/>
        <v>2015</v>
      </c>
    </row>
    <row r="3465" spans="1:21"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79"/>
        <v>103.38000000000001</v>
      </c>
      <c r="P3465" s="6">
        <f t="shared" si="380"/>
        <v>90.684210526315795</v>
      </c>
      <c r="Q3465" t="str">
        <f t="shared" si="381"/>
        <v>theater</v>
      </c>
      <c r="R3465" t="str">
        <f t="shared" si="382"/>
        <v>plays</v>
      </c>
      <c r="S3465" s="11">
        <f t="shared" si="383"/>
        <v>42612</v>
      </c>
      <c r="T3465" s="11">
        <f t="shared" si="384"/>
        <v>42653.957638888889</v>
      </c>
      <c r="U3465">
        <f t="shared" si="385"/>
        <v>2016</v>
      </c>
    </row>
    <row r="3466" spans="1:21"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79"/>
        <v>102.3236</v>
      </c>
      <c r="P3466" s="6">
        <f t="shared" si="380"/>
        <v>55.012688172043013</v>
      </c>
      <c r="Q3466" t="str">
        <f t="shared" si="381"/>
        <v>theater</v>
      </c>
      <c r="R3466" t="str">
        <f t="shared" si="382"/>
        <v>plays</v>
      </c>
      <c r="S3466" s="11">
        <f t="shared" si="383"/>
        <v>42574</v>
      </c>
      <c r="T3466" s="11">
        <f t="shared" si="384"/>
        <v>42604.921724537031</v>
      </c>
      <c r="U3466">
        <f t="shared" si="385"/>
        <v>2016</v>
      </c>
    </row>
    <row r="3467" spans="1:21"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79"/>
        <v>103</v>
      </c>
      <c r="P3467" s="6">
        <f t="shared" si="380"/>
        <v>57.222222222222221</v>
      </c>
      <c r="Q3467" t="str">
        <f t="shared" si="381"/>
        <v>theater</v>
      </c>
      <c r="R3467" t="str">
        <f t="shared" si="382"/>
        <v>plays</v>
      </c>
      <c r="S3467" s="11">
        <f t="shared" si="383"/>
        <v>42200</v>
      </c>
      <c r="T3467" s="11">
        <f t="shared" si="384"/>
        <v>42225.458333333336</v>
      </c>
      <c r="U3467">
        <f t="shared" si="385"/>
        <v>2015</v>
      </c>
    </row>
    <row r="3468" spans="1:21"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79"/>
        <v>127.14285714285714</v>
      </c>
      <c r="P3468" s="6">
        <f t="shared" si="380"/>
        <v>72.950819672131146</v>
      </c>
      <c r="Q3468" t="str">
        <f t="shared" si="381"/>
        <v>theater</v>
      </c>
      <c r="R3468" t="str">
        <f t="shared" si="382"/>
        <v>plays</v>
      </c>
      <c r="S3468" s="11">
        <f t="shared" si="383"/>
        <v>42419</v>
      </c>
      <c r="T3468" s="11">
        <f t="shared" si="384"/>
        <v>42479.769097222219</v>
      </c>
      <c r="U3468">
        <f t="shared" si="385"/>
        <v>2016</v>
      </c>
    </row>
    <row r="3469" spans="1:21"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79"/>
        <v>101</v>
      </c>
      <c r="P3469" s="6">
        <f t="shared" si="380"/>
        <v>64.468085106382972</v>
      </c>
      <c r="Q3469" t="str">
        <f t="shared" si="381"/>
        <v>theater</v>
      </c>
      <c r="R3469" t="str">
        <f t="shared" si="382"/>
        <v>plays</v>
      </c>
      <c r="S3469" s="11">
        <f t="shared" si="383"/>
        <v>42053</v>
      </c>
      <c r="T3469" s="11">
        <f t="shared" si="384"/>
        <v>42083.421666666669</v>
      </c>
      <c r="U3469">
        <f t="shared" si="385"/>
        <v>2015</v>
      </c>
    </row>
    <row r="3470" spans="1:21"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79"/>
        <v>121.78</v>
      </c>
      <c r="P3470" s="6">
        <f t="shared" si="380"/>
        <v>716.35294117647061</v>
      </c>
      <c r="Q3470" t="str">
        <f t="shared" si="381"/>
        <v>theater</v>
      </c>
      <c r="R3470" t="str">
        <f t="shared" si="382"/>
        <v>plays</v>
      </c>
      <c r="S3470" s="11">
        <f t="shared" si="383"/>
        <v>42605</v>
      </c>
      <c r="T3470" s="11">
        <f t="shared" si="384"/>
        <v>42633.916666666664</v>
      </c>
      <c r="U3470">
        <f t="shared" si="385"/>
        <v>2016</v>
      </c>
    </row>
    <row r="3471" spans="1:21"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79"/>
        <v>113.39285714285714</v>
      </c>
      <c r="P3471" s="6">
        <f t="shared" si="380"/>
        <v>50.396825396825399</v>
      </c>
      <c r="Q3471" t="str">
        <f t="shared" si="381"/>
        <v>theater</v>
      </c>
      <c r="R3471" t="str">
        <f t="shared" si="382"/>
        <v>plays</v>
      </c>
      <c r="S3471" s="11">
        <f t="shared" si="383"/>
        <v>42458</v>
      </c>
      <c r="T3471" s="11">
        <f t="shared" si="384"/>
        <v>42488.433391203704</v>
      </c>
      <c r="U3471">
        <f t="shared" si="385"/>
        <v>2016</v>
      </c>
    </row>
    <row r="3472" spans="1:21"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79"/>
        <v>150</v>
      </c>
      <c r="P3472" s="6">
        <f t="shared" si="380"/>
        <v>41.666666666666664</v>
      </c>
      <c r="Q3472" t="str">
        <f t="shared" si="381"/>
        <v>theater</v>
      </c>
      <c r="R3472" t="str">
        <f t="shared" si="382"/>
        <v>plays</v>
      </c>
      <c r="S3472" s="11">
        <f t="shared" si="383"/>
        <v>42528</v>
      </c>
      <c r="T3472" s="11">
        <f t="shared" si="384"/>
        <v>42566.693055555552</v>
      </c>
      <c r="U3472">
        <f t="shared" si="385"/>
        <v>2016</v>
      </c>
    </row>
    <row r="3473" spans="1:21"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79"/>
        <v>214.6</v>
      </c>
      <c r="P3473" s="6">
        <f t="shared" si="380"/>
        <v>35.766666666666666</v>
      </c>
      <c r="Q3473" t="str">
        <f t="shared" si="381"/>
        <v>theater</v>
      </c>
      <c r="R3473" t="str">
        <f t="shared" si="382"/>
        <v>plays</v>
      </c>
      <c r="S3473" s="11">
        <f t="shared" si="383"/>
        <v>41841</v>
      </c>
      <c r="T3473" s="11">
        <f t="shared" si="384"/>
        <v>41882.625</v>
      </c>
      <c r="U3473">
        <f t="shared" si="385"/>
        <v>2014</v>
      </c>
    </row>
    <row r="3474" spans="1:21"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79"/>
        <v>102.05</v>
      </c>
      <c r="P3474" s="6">
        <f t="shared" si="380"/>
        <v>88.739130434782609</v>
      </c>
      <c r="Q3474" t="str">
        <f t="shared" si="381"/>
        <v>theater</v>
      </c>
      <c r="R3474" t="str">
        <f t="shared" si="382"/>
        <v>plays</v>
      </c>
      <c r="S3474" s="11">
        <f t="shared" si="383"/>
        <v>41927</v>
      </c>
      <c r="T3474" s="11">
        <f t="shared" si="384"/>
        <v>41949.040972222218</v>
      </c>
      <c r="U3474">
        <f t="shared" si="385"/>
        <v>2014</v>
      </c>
    </row>
    <row r="3475" spans="1:21"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79"/>
        <v>100</v>
      </c>
      <c r="P3475" s="6">
        <f t="shared" si="380"/>
        <v>148.4848484848485</v>
      </c>
      <c r="Q3475" t="str">
        <f t="shared" si="381"/>
        <v>theater</v>
      </c>
      <c r="R3475" t="str">
        <f t="shared" si="382"/>
        <v>plays</v>
      </c>
      <c r="S3475" s="11">
        <f t="shared" si="383"/>
        <v>42062</v>
      </c>
      <c r="T3475" s="11">
        <f t="shared" si="384"/>
        <v>42083.643749999996</v>
      </c>
      <c r="U3475">
        <f t="shared" si="385"/>
        <v>2015</v>
      </c>
    </row>
    <row r="3476" spans="1:21"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79"/>
        <v>101</v>
      </c>
      <c r="P3476" s="6">
        <f t="shared" si="380"/>
        <v>51.794871794871796</v>
      </c>
      <c r="Q3476" t="str">
        <f t="shared" si="381"/>
        <v>theater</v>
      </c>
      <c r="R3476" t="str">
        <f t="shared" si="382"/>
        <v>plays</v>
      </c>
      <c r="S3476" s="11">
        <f t="shared" si="383"/>
        <v>42541</v>
      </c>
      <c r="T3476" s="11">
        <f t="shared" si="384"/>
        <v>42571.293182870366</v>
      </c>
      <c r="U3476">
        <f t="shared" si="385"/>
        <v>2016</v>
      </c>
    </row>
    <row r="3477" spans="1:21"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79"/>
        <v>113.33333333333333</v>
      </c>
      <c r="P3477" s="6">
        <f t="shared" si="380"/>
        <v>20</v>
      </c>
      <c r="Q3477" t="str">
        <f t="shared" si="381"/>
        <v>theater</v>
      </c>
      <c r="R3477" t="str">
        <f t="shared" si="382"/>
        <v>plays</v>
      </c>
      <c r="S3477" s="11">
        <f t="shared" si="383"/>
        <v>41918</v>
      </c>
      <c r="T3477" s="11">
        <f t="shared" si="384"/>
        <v>41945.791666666664</v>
      </c>
      <c r="U3477">
        <f t="shared" si="385"/>
        <v>2014</v>
      </c>
    </row>
    <row r="3478" spans="1:21"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79"/>
        <v>104</v>
      </c>
      <c r="P3478" s="6">
        <f t="shared" si="380"/>
        <v>52</v>
      </c>
      <c r="Q3478" t="str">
        <f t="shared" si="381"/>
        <v>theater</v>
      </c>
      <c r="R3478" t="str">
        <f t="shared" si="382"/>
        <v>plays</v>
      </c>
      <c r="S3478" s="11">
        <f t="shared" si="383"/>
        <v>41921</v>
      </c>
      <c r="T3478" s="11">
        <f t="shared" si="384"/>
        <v>41938.916666666664</v>
      </c>
      <c r="U3478">
        <f t="shared" si="385"/>
        <v>2014</v>
      </c>
    </row>
    <row r="3479" spans="1:21"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79"/>
        <v>115.33333333333333</v>
      </c>
      <c r="P3479" s="6">
        <f t="shared" si="380"/>
        <v>53.230769230769234</v>
      </c>
      <c r="Q3479" t="str">
        <f t="shared" si="381"/>
        <v>theater</v>
      </c>
      <c r="R3479" t="str">
        <f t="shared" si="382"/>
        <v>plays</v>
      </c>
      <c r="S3479" s="11">
        <f t="shared" si="383"/>
        <v>42128</v>
      </c>
      <c r="T3479" s="11">
        <f t="shared" si="384"/>
        <v>42140.916666666664</v>
      </c>
      <c r="U3479">
        <f t="shared" si="385"/>
        <v>2015</v>
      </c>
    </row>
    <row r="3480" spans="1:21"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79"/>
        <v>112.85000000000001</v>
      </c>
      <c r="P3480" s="6">
        <f t="shared" si="380"/>
        <v>39.596491228070178</v>
      </c>
      <c r="Q3480" t="str">
        <f t="shared" si="381"/>
        <v>theater</v>
      </c>
      <c r="R3480" t="str">
        <f t="shared" si="382"/>
        <v>plays</v>
      </c>
      <c r="S3480" s="11">
        <f t="shared" si="383"/>
        <v>42053</v>
      </c>
      <c r="T3480" s="11">
        <f t="shared" si="384"/>
        <v>42079.666666666664</v>
      </c>
      <c r="U3480">
        <f t="shared" si="385"/>
        <v>2015</v>
      </c>
    </row>
    <row r="3481" spans="1:21"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79"/>
        <v>127.86666666666666</v>
      </c>
      <c r="P3481" s="6">
        <f t="shared" si="380"/>
        <v>34.25</v>
      </c>
      <c r="Q3481" t="str">
        <f t="shared" si="381"/>
        <v>theater</v>
      </c>
      <c r="R3481" t="str">
        <f t="shared" si="382"/>
        <v>plays</v>
      </c>
      <c r="S3481" s="11">
        <f t="shared" si="383"/>
        <v>41781</v>
      </c>
      <c r="T3481" s="11">
        <f t="shared" si="384"/>
        <v>41811.646759259253</v>
      </c>
      <c r="U3481">
        <f t="shared" si="385"/>
        <v>2014</v>
      </c>
    </row>
    <row r="3482" spans="1:21"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79"/>
        <v>142.66666666666669</v>
      </c>
      <c r="P3482" s="6">
        <f t="shared" si="380"/>
        <v>164.61538461538461</v>
      </c>
      <c r="Q3482" t="str">
        <f t="shared" si="381"/>
        <v>theater</v>
      </c>
      <c r="R3482" t="str">
        <f t="shared" si="382"/>
        <v>plays</v>
      </c>
      <c r="S3482" s="11">
        <f t="shared" si="383"/>
        <v>42171</v>
      </c>
      <c r="T3482" s="11">
        <f t="shared" si="384"/>
        <v>42195.666666666664</v>
      </c>
      <c r="U3482">
        <f t="shared" si="385"/>
        <v>2015</v>
      </c>
    </row>
    <row r="3483" spans="1:21"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79"/>
        <v>118.8</v>
      </c>
      <c r="P3483" s="6">
        <f t="shared" si="380"/>
        <v>125.05263157894737</v>
      </c>
      <c r="Q3483" t="str">
        <f t="shared" si="381"/>
        <v>theater</v>
      </c>
      <c r="R3483" t="str">
        <f t="shared" si="382"/>
        <v>plays</v>
      </c>
      <c r="S3483" s="11">
        <f t="shared" si="383"/>
        <v>41989</v>
      </c>
      <c r="T3483" s="11">
        <f t="shared" si="384"/>
        <v>42006.039212962954</v>
      </c>
      <c r="U3483">
        <f t="shared" si="385"/>
        <v>2014</v>
      </c>
    </row>
    <row r="3484" spans="1:21"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79"/>
        <v>138.33333333333334</v>
      </c>
      <c r="P3484" s="6">
        <f t="shared" si="380"/>
        <v>51.875</v>
      </c>
      <c r="Q3484" t="str">
        <f t="shared" si="381"/>
        <v>theater</v>
      </c>
      <c r="R3484" t="str">
        <f t="shared" si="382"/>
        <v>plays</v>
      </c>
      <c r="S3484" s="11">
        <f t="shared" si="383"/>
        <v>41796</v>
      </c>
      <c r="T3484" s="11">
        <f t="shared" si="384"/>
        <v>41826.563263888886</v>
      </c>
      <c r="U3484">
        <f t="shared" si="385"/>
        <v>2014</v>
      </c>
    </row>
    <row r="3485" spans="1:21"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79"/>
        <v>159.9402985074627</v>
      </c>
      <c r="P3485" s="6">
        <f t="shared" si="380"/>
        <v>40.285714285714285</v>
      </c>
      <c r="Q3485" t="str">
        <f t="shared" si="381"/>
        <v>theater</v>
      </c>
      <c r="R3485" t="str">
        <f t="shared" si="382"/>
        <v>plays</v>
      </c>
      <c r="S3485" s="11">
        <f t="shared" si="383"/>
        <v>41793</v>
      </c>
      <c r="T3485" s="11">
        <f t="shared" si="384"/>
        <v>41823.460428240738</v>
      </c>
      <c r="U3485">
        <f t="shared" si="385"/>
        <v>2014</v>
      </c>
    </row>
    <row r="3486" spans="1:21"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79"/>
        <v>114.24000000000001</v>
      </c>
      <c r="P3486" s="6">
        <f t="shared" si="380"/>
        <v>64.909090909090907</v>
      </c>
      <c r="Q3486" t="str">
        <f t="shared" si="381"/>
        <v>theater</v>
      </c>
      <c r="R3486" t="str">
        <f t="shared" si="382"/>
        <v>plays</v>
      </c>
      <c r="S3486" s="11">
        <f t="shared" si="383"/>
        <v>42506</v>
      </c>
      <c r="T3486" s="11">
        <f t="shared" si="384"/>
        <v>42536.552071759252</v>
      </c>
      <c r="U3486">
        <f t="shared" si="385"/>
        <v>2016</v>
      </c>
    </row>
    <row r="3487" spans="1:21"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79"/>
        <v>100.60606060606061</v>
      </c>
      <c r="P3487" s="6">
        <f t="shared" si="380"/>
        <v>55.333333333333336</v>
      </c>
      <c r="Q3487" t="str">
        <f t="shared" si="381"/>
        <v>theater</v>
      </c>
      <c r="R3487" t="str">
        <f t="shared" si="382"/>
        <v>plays</v>
      </c>
      <c r="S3487" s="11">
        <f t="shared" si="383"/>
        <v>42372</v>
      </c>
      <c r="T3487" s="11">
        <f t="shared" si="384"/>
        <v>42402.484722222223</v>
      </c>
      <c r="U3487">
        <f t="shared" si="385"/>
        <v>2016</v>
      </c>
    </row>
    <row r="3488" spans="1:21"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79"/>
        <v>155.20000000000002</v>
      </c>
      <c r="P3488" s="6">
        <f t="shared" si="380"/>
        <v>83.142857142857139</v>
      </c>
      <c r="Q3488" t="str">
        <f t="shared" si="381"/>
        <v>theater</v>
      </c>
      <c r="R3488" t="str">
        <f t="shared" si="382"/>
        <v>plays</v>
      </c>
      <c r="S3488" s="11">
        <f t="shared" si="383"/>
        <v>42126</v>
      </c>
      <c r="T3488" s="11">
        <f t="shared" si="384"/>
        <v>42158.082638888889</v>
      </c>
      <c r="U3488">
        <f t="shared" si="385"/>
        <v>2015</v>
      </c>
    </row>
    <row r="3489" spans="1:21"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79"/>
        <v>127.75000000000001</v>
      </c>
      <c r="P3489" s="6">
        <f t="shared" si="380"/>
        <v>38.712121212121211</v>
      </c>
      <c r="Q3489" t="str">
        <f t="shared" si="381"/>
        <v>theater</v>
      </c>
      <c r="R3489" t="str">
        <f t="shared" si="382"/>
        <v>plays</v>
      </c>
      <c r="S3489" s="11">
        <f t="shared" si="383"/>
        <v>42149</v>
      </c>
      <c r="T3489" s="11">
        <f t="shared" si="384"/>
        <v>42179.732083333329</v>
      </c>
      <c r="U3489">
        <f t="shared" si="385"/>
        <v>2015</v>
      </c>
    </row>
    <row r="3490" spans="1:21"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79"/>
        <v>121.2</v>
      </c>
      <c r="P3490" s="6">
        <f t="shared" si="380"/>
        <v>125.37931034482759</v>
      </c>
      <c r="Q3490" t="str">
        <f t="shared" si="381"/>
        <v>theater</v>
      </c>
      <c r="R3490" t="str">
        <f t="shared" si="382"/>
        <v>plays</v>
      </c>
      <c r="S3490" s="11">
        <f t="shared" si="383"/>
        <v>42087</v>
      </c>
      <c r="T3490" s="11">
        <f t="shared" si="384"/>
        <v>42111.458333333336</v>
      </c>
      <c r="U3490">
        <f t="shared" si="385"/>
        <v>2015</v>
      </c>
    </row>
    <row r="3491" spans="1:21"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79"/>
        <v>112.7</v>
      </c>
      <c r="P3491" s="6">
        <f t="shared" si="380"/>
        <v>78.263888888888886</v>
      </c>
      <c r="Q3491" t="str">
        <f t="shared" si="381"/>
        <v>theater</v>
      </c>
      <c r="R3491" t="str">
        <f t="shared" si="382"/>
        <v>plays</v>
      </c>
      <c r="S3491" s="11">
        <f t="shared" si="383"/>
        <v>41753</v>
      </c>
      <c r="T3491" s="11">
        <f t="shared" si="384"/>
        <v>41783.666666666664</v>
      </c>
      <c r="U3491">
        <f t="shared" si="385"/>
        <v>2014</v>
      </c>
    </row>
    <row r="3492" spans="1:21"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79"/>
        <v>127.49999999999999</v>
      </c>
      <c r="P3492" s="6">
        <f t="shared" si="380"/>
        <v>47.222222222222221</v>
      </c>
      <c r="Q3492" t="str">
        <f t="shared" si="381"/>
        <v>theater</v>
      </c>
      <c r="R3492" t="str">
        <f t="shared" si="382"/>
        <v>plays</v>
      </c>
      <c r="S3492" s="11">
        <f t="shared" si="383"/>
        <v>42443</v>
      </c>
      <c r="T3492" s="11">
        <f t="shared" si="384"/>
        <v>42473.594027777777</v>
      </c>
      <c r="U3492">
        <f t="shared" si="385"/>
        <v>2016</v>
      </c>
    </row>
    <row r="3493" spans="1:21"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79"/>
        <v>158.20000000000002</v>
      </c>
      <c r="P3493" s="6">
        <f t="shared" si="380"/>
        <v>79.099999999999994</v>
      </c>
      <c r="Q3493" t="str">
        <f t="shared" si="381"/>
        <v>theater</v>
      </c>
      <c r="R3493" t="str">
        <f t="shared" si="382"/>
        <v>plays</v>
      </c>
      <c r="S3493" s="11">
        <f t="shared" si="383"/>
        <v>42121</v>
      </c>
      <c r="T3493" s="11">
        <f t="shared" si="384"/>
        <v>42142.041481481479</v>
      </c>
      <c r="U3493">
        <f t="shared" si="385"/>
        <v>2015</v>
      </c>
    </row>
    <row r="3494" spans="1:21"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79"/>
        <v>105.26894736842105</v>
      </c>
      <c r="P3494" s="6">
        <f t="shared" si="380"/>
        <v>114.29199999999999</v>
      </c>
      <c r="Q3494" t="str">
        <f t="shared" si="381"/>
        <v>theater</v>
      </c>
      <c r="R3494" t="str">
        <f t="shared" si="382"/>
        <v>plays</v>
      </c>
      <c r="S3494" s="11">
        <f t="shared" si="383"/>
        <v>42267</v>
      </c>
      <c r="T3494" s="11">
        <f t="shared" si="384"/>
        <v>42302.800891203697</v>
      </c>
      <c r="U3494">
        <f t="shared" si="385"/>
        <v>2015</v>
      </c>
    </row>
    <row r="3495" spans="1:21"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79"/>
        <v>100</v>
      </c>
      <c r="P3495" s="6">
        <f t="shared" si="380"/>
        <v>51.724137931034484</v>
      </c>
      <c r="Q3495" t="str">
        <f t="shared" si="381"/>
        <v>theater</v>
      </c>
      <c r="R3495" t="str">
        <f t="shared" si="382"/>
        <v>plays</v>
      </c>
      <c r="S3495" s="11">
        <f t="shared" si="383"/>
        <v>41848</v>
      </c>
      <c r="T3495" s="11">
        <f t="shared" si="384"/>
        <v>41868.007638888885</v>
      </c>
      <c r="U3495">
        <f t="shared" si="385"/>
        <v>2014</v>
      </c>
    </row>
    <row r="3496" spans="1:21"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79"/>
        <v>100</v>
      </c>
      <c r="P3496" s="6">
        <f t="shared" si="380"/>
        <v>30.76923076923077</v>
      </c>
      <c r="Q3496" t="str">
        <f t="shared" si="381"/>
        <v>theater</v>
      </c>
      <c r="R3496" t="str">
        <f t="shared" si="382"/>
        <v>plays</v>
      </c>
      <c r="S3496" s="11">
        <f t="shared" si="383"/>
        <v>42689</v>
      </c>
      <c r="T3496" s="11">
        <f t="shared" si="384"/>
        <v>42700.041666666664</v>
      </c>
      <c r="U3496">
        <f t="shared" si="385"/>
        <v>2016</v>
      </c>
    </row>
    <row r="3497" spans="1:21"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79"/>
        <v>106.86</v>
      </c>
      <c r="P3497" s="6">
        <f t="shared" si="380"/>
        <v>74.208333333333329</v>
      </c>
      <c r="Q3497" t="str">
        <f t="shared" si="381"/>
        <v>theater</v>
      </c>
      <c r="R3497" t="str">
        <f t="shared" si="382"/>
        <v>plays</v>
      </c>
      <c r="S3497" s="11">
        <f t="shared" si="383"/>
        <v>41915</v>
      </c>
      <c r="T3497" s="11">
        <f t="shared" si="384"/>
        <v>41944.512499999997</v>
      </c>
      <c r="U3497">
        <f t="shared" si="385"/>
        <v>2014</v>
      </c>
    </row>
    <row r="3498" spans="1:21"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79"/>
        <v>124.4</v>
      </c>
      <c r="P3498" s="6">
        <f t="shared" si="380"/>
        <v>47.846153846153847</v>
      </c>
      <c r="Q3498" t="str">
        <f t="shared" si="381"/>
        <v>theater</v>
      </c>
      <c r="R3498" t="str">
        <f t="shared" si="382"/>
        <v>plays</v>
      </c>
      <c r="S3498" s="11">
        <f t="shared" si="383"/>
        <v>42584</v>
      </c>
      <c r="T3498" s="11">
        <f t="shared" si="384"/>
        <v>42624.638495370367</v>
      </c>
      <c r="U3498">
        <f t="shared" si="385"/>
        <v>2016</v>
      </c>
    </row>
    <row r="3499" spans="1:21"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79"/>
        <v>108.70406189555126</v>
      </c>
      <c r="P3499" s="6">
        <f t="shared" si="380"/>
        <v>34.408163265306122</v>
      </c>
      <c r="Q3499" t="str">
        <f t="shared" si="381"/>
        <v>theater</v>
      </c>
      <c r="R3499" t="str">
        <f t="shared" si="382"/>
        <v>plays</v>
      </c>
      <c r="S3499" s="11">
        <f t="shared" si="383"/>
        <v>42511</v>
      </c>
      <c r="T3499" s="11">
        <f t="shared" si="384"/>
        <v>42523.708333333336</v>
      </c>
      <c r="U3499">
        <f t="shared" si="385"/>
        <v>2016</v>
      </c>
    </row>
    <row r="3500" spans="1:21"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79"/>
        <v>102.42424242424242</v>
      </c>
      <c r="P3500" s="6">
        <f t="shared" si="380"/>
        <v>40.238095238095241</v>
      </c>
      <c r="Q3500" t="str">
        <f t="shared" si="381"/>
        <v>theater</v>
      </c>
      <c r="R3500" t="str">
        <f t="shared" si="382"/>
        <v>plays</v>
      </c>
      <c r="S3500" s="11">
        <f t="shared" si="383"/>
        <v>42458</v>
      </c>
      <c r="T3500" s="11">
        <f t="shared" si="384"/>
        <v>42518.697222222218</v>
      </c>
      <c r="U3500">
        <f t="shared" si="385"/>
        <v>2016</v>
      </c>
    </row>
    <row r="3501" spans="1:21"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79"/>
        <v>105.5</v>
      </c>
      <c r="P3501" s="6">
        <f t="shared" si="380"/>
        <v>60.285714285714285</v>
      </c>
      <c r="Q3501" t="str">
        <f t="shared" si="381"/>
        <v>theater</v>
      </c>
      <c r="R3501" t="str">
        <f t="shared" si="382"/>
        <v>plays</v>
      </c>
      <c r="S3501" s="11">
        <f t="shared" si="383"/>
        <v>42131</v>
      </c>
      <c r="T3501" s="11">
        <f t="shared" si="384"/>
        <v>42186.082638888889</v>
      </c>
      <c r="U3501">
        <f t="shared" si="385"/>
        <v>2015</v>
      </c>
    </row>
    <row r="3502" spans="1:21"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79"/>
        <v>106.3</v>
      </c>
      <c r="P3502" s="6">
        <f t="shared" si="380"/>
        <v>25.30952380952381</v>
      </c>
      <c r="Q3502" t="str">
        <f t="shared" si="381"/>
        <v>theater</v>
      </c>
      <c r="R3502" t="str">
        <f t="shared" si="382"/>
        <v>plays</v>
      </c>
      <c r="S3502" s="11">
        <f t="shared" si="383"/>
        <v>42419</v>
      </c>
      <c r="T3502" s="11">
        <f t="shared" si="384"/>
        <v>42435.999305555553</v>
      </c>
      <c r="U3502">
        <f t="shared" si="385"/>
        <v>2016</v>
      </c>
    </row>
    <row r="3503" spans="1:21"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79"/>
        <v>100.66666666666666</v>
      </c>
      <c r="P3503" s="6">
        <f t="shared" si="380"/>
        <v>35.952380952380949</v>
      </c>
      <c r="Q3503" t="str">
        <f t="shared" si="381"/>
        <v>theater</v>
      </c>
      <c r="R3503" t="str">
        <f t="shared" si="382"/>
        <v>plays</v>
      </c>
      <c r="S3503" s="11">
        <f t="shared" si="383"/>
        <v>42233</v>
      </c>
      <c r="T3503" s="11">
        <f t="shared" si="384"/>
        <v>42258.555497685178</v>
      </c>
      <c r="U3503">
        <f t="shared" si="385"/>
        <v>2015</v>
      </c>
    </row>
    <row r="3504" spans="1:21"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79"/>
        <v>105.4</v>
      </c>
      <c r="P3504" s="6">
        <f t="shared" si="380"/>
        <v>136</v>
      </c>
      <c r="Q3504" t="str">
        <f t="shared" si="381"/>
        <v>theater</v>
      </c>
      <c r="R3504" t="str">
        <f t="shared" si="382"/>
        <v>plays</v>
      </c>
      <c r="S3504" s="11">
        <f t="shared" si="383"/>
        <v>42430</v>
      </c>
      <c r="T3504" s="11">
        <f t="shared" si="384"/>
        <v>42444.957638888889</v>
      </c>
      <c r="U3504">
        <f t="shared" si="385"/>
        <v>2016</v>
      </c>
    </row>
    <row r="3505" spans="1:21"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79"/>
        <v>107.55999999999999</v>
      </c>
      <c r="P3505" s="6">
        <f t="shared" si="380"/>
        <v>70.763157894736835</v>
      </c>
      <c r="Q3505" t="str">
        <f t="shared" si="381"/>
        <v>theater</v>
      </c>
      <c r="R3505" t="str">
        <f t="shared" si="382"/>
        <v>plays</v>
      </c>
      <c r="S3505" s="11">
        <f t="shared" si="383"/>
        <v>42545</v>
      </c>
      <c r="T3505" s="11">
        <f t="shared" si="384"/>
        <v>42575.27</v>
      </c>
      <c r="U3505">
        <f t="shared" si="385"/>
        <v>2016</v>
      </c>
    </row>
    <row r="3506" spans="1:21"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79"/>
        <v>100</v>
      </c>
      <c r="P3506" s="6">
        <f t="shared" si="380"/>
        <v>125</v>
      </c>
      <c r="Q3506" t="str">
        <f t="shared" si="381"/>
        <v>theater</v>
      </c>
      <c r="R3506" t="str">
        <f t="shared" si="382"/>
        <v>plays</v>
      </c>
      <c r="S3506" s="11">
        <f t="shared" si="383"/>
        <v>42297</v>
      </c>
      <c r="T3506" s="11">
        <f t="shared" si="384"/>
        <v>42327.582071759258</v>
      </c>
      <c r="U3506">
        <f t="shared" si="385"/>
        <v>2015</v>
      </c>
    </row>
    <row r="3507" spans="1:21"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79"/>
        <v>103.76</v>
      </c>
      <c r="P3507" s="6">
        <f t="shared" si="380"/>
        <v>66.512820512820511</v>
      </c>
      <c r="Q3507" t="str">
        <f t="shared" si="381"/>
        <v>theater</v>
      </c>
      <c r="R3507" t="str">
        <f t="shared" si="382"/>
        <v>plays</v>
      </c>
      <c r="S3507" s="11">
        <f t="shared" si="383"/>
        <v>41760</v>
      </c>
      <c r="T3507" s="11">
        <f t="shared" si="384"/>
        <v>41771.958333333328</v>
      </c>
      <c r="U3507">
        <f t="shared" si="385"/>
        <v>2014</v>
      </c>
    </row>
    <row r="3508" spans="1:21"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79"/>
        <v>101.49999999999999</v>
      </c>
      <c r="P3508" s="6">
        <f t="shared" si="380"/>
        <v>105</v>
      </c>
      <c r="Q3508" t="str">
        <f t="shared" si="381"/>
        <v>theater</v>
      </c>
      <c r="R3508" t="str">
        <f t="shared" si="382"/>
        <v>plays</v>
      </c>
      <c r="S3508" s="11">
        <f t="shared" si="383"/>
        <v>41829</v>
      </c>
      <c r="T3508" s="11">
        <f t="shared" si="384"/>
        <v>41874.525925925926</v>
      </c>
      <c r="U3508">
        <f t="shared" si="385"/>
        <v>2014</v>
      </c>
    </row>
    <row r="3509" spans="1:21"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79"/>
        <v>104.4</v>
      </c>
      <c r="P3509" s="6">
        <f t="shared" si="380"/>
        <v>145</v>
      </c>
      <c r="Q3509" t="str">
        <f t="shared" si="381"/>
        <v>theater</v>
      </c>
      <c r="R3509" t="str">
        <f t="shared" si="382"/>
        <v>plays</v>
      </c>
      <c r="S3509" s="11">
        <f t="shared" si="383"/>
        <v>42491</v>
      </c>
      <c r="T3509" s="11">
        <f t="shared" si="384"/>
        <v>42521.714548611104</v>
      </c>
      <c r="U3509">
        <f t="shared" si="385"/>
        <v>2016</v>
      </c>
    </row>
    <row r="3510" spans="1:21"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79"/>
        <v>180</v>
      </c>
      <c r="P3510" s="6">
        <f t="shared" si="380"/>
        <v>12</v>
      </c>
      <c r="Q3510" t="str">
        <f t="shared" si="381"/>
        <v>theater</v>
      </c>
      <c r="R3510" t="str">
        <f t="shared" si="382"/>
        <v>plays</v>
      </c>
      <c r="S3510" s="11">
        <f t="shared" si="383"/>
        <v>42477</v>
      </c>
      <c r="T3510" s="11">
        <f t="shared" si="384"/>
        <v>42500.666666666664</v>
      </c>
      <c r="U3510">
        <f t="shared" si="385"/>
        <v>2016</v>
      </c>
    </row>
    <row r="3511" spans="1:21"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79"/>
        <v>106.33333333333333</v>
      </c>
      <c r="P3511" s="6">
        <f t="shared" si="380"/>
        <v>96.666666666666671</v>
      </c>
      <c r="Q3511" t="str">
        <f t="shared" si="381"/>
        <v>theater</v>
      </c>
      <c r="R3511" t="str">
        <f t="shared" si="382"/>
        <v>plays</v>
      </c>
      <c r="S3511" s="11">
        <f t="shared" si="383"/>
        <v>41950</v>
      </c>
      <c r="T3511" s="11">
        <f t="shared" si="384"/>
        <v>41963.996527777774</v>
      </c>
      <c r="U3511">
        <f t="shared" si="385"/>
        <v>2014</v>
      </c>
    </row>
    <row r="3512" spans="1:21"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79"/>
        <v>100.55555555555556</v>
      </c>
      <c r="P3512" s="6">
        <f t="shared" si="380"/>
        <v>60.333333333333336</v>
      </c>
      <c r="Q3512" t="str">
        <f t="shared" si="381"/>
        <v>theater</v>
      </c>
      <c r="R3512" t="str">
        <f t="shared" si="382"/>
        <v>plays</v>
      </c>
      <c r="S3512" s="11">
        <f t="shared" si="383"/>
        <v>41802</v>
      </c>
      <c r="T3512" s="11">
        <f t="shared" si="384"/>
        <v>41822.412569444445</v>
      </c>
      <c r="U3512">
        <f t="shared" si="385"/>
        <v>2014</v>
      </c>
    </row>
    <row r="3513" spans="1:21"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79"/>
        <v>101.2</v>
      </c>
      <c r="P3513" s="6">
        <f t="shared" si="380"/>
        <v>79.89473684210526</v>
      </c>
      <c r="Q3513" t="str">
        <f t="shared" si="381"/>
        <v>theater</v>
      </c>
      <c r="R3513" t="str">
        <f t="shared" si="382"/>
        <v>plays</v>
      </c>
      <c r="S3513" s="11">
        <f t="shared" si="383"/>
        <v>41927</v>
      </c>
      <c r="T3513" s="11">
        <f t="shared" si="384"/>
        <v>41950.5625</v>
      </c>
      <c r="U3513">
        <f t="shared" si="385"/>
        <v>2014</v>
      </c>
    </row>
    <row r="3514" spans="1:21"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79"/>
        <v>100</v>
      </c>
      <c r="P3514" s="6">
        <f t="shared" si="380"/>
        <v>58.823529411764703</v>
      </c>
      <c r="Q3514" t="str">
        <f t="shared" si="381"/>
        <v>theater</v>
      </c>
      <c r="R3514" t="str">
        <f t="shared" si="382"/>
        <v>plays</v>
      </c>
      <c r="S3514" s="11">
        <f t="shared" si="383"/>
        <v>42057</v>
      </c>
      <c r="T3514" s="11">
        <f t="shared" si="384"/>
        <v>42117.286944444444</v>
      </c>
      <c r="U3514">
        <f t="shared" si="385"/>
        <v>2015</v>
      </c>
    </row>
    <row r="3515" spans="1:21"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79"/>
        <v>118.39285714285714</v>
      </c>
      <c r="P3515" s="6">
        <f t="shared" si="380"/>
        <v>75.340909090909093</v>
      </c>
      <c r="Q3515" t="str">
        <f t="shared" si="381"/>
        <v>theater</v>
      </c>
      <c r="R3515" t="str">
        <f t="shared" si="382"/>
        <v>plays</v>
      </c>
      <c r="S3515" s="11">
        <f t="shared" si="383"/>
        <v>41780</v>
      </c>
      <c r="T3515" s="11">
        <f t="shared" si="384"/>
        <v>41793.999305555553</v>
      </c>
      <c r="U3515">
        <f t="shared" si="385"/>
        <v>2014</v>
      </c>
    </row>
    <row r="3516" spans="1:21"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79"/>
        <v>110.00000000000001</v>
      </c>
      <c r="P3516" s="6">
        <f t="shared" si="380"/>
        <v>55</v>
      </c>
      <c r="Q3516" t="str">
        <f t="shared" si="381"/>
        <v>theater</v>
      </c>
      <c r="R3516" t="str">
        <f t="shared" si="382"/>
        <v>plays</v>
      </c>
      <c r="S3516" s="11">
        <f t="shared" si="383"/>
        <v>42020</v>
      </c>
      <c r="T3516" s="11">
        <f t="shared" si="384"/>
        <v>42036.999305555553</v>
      </c>
      <c r="U3516">
        <f t="shared" si="385"/>
        <v>2015</v>
      </c>
    </row>
    <row r="3517" spans="1:21"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79"/>
        <v>102.66666666666666</v>
      </c>
      <c r="P3517" s="6">
        <f t="shared" si="380"/>
        <v>66.956521739130437</v>
      </c>
      <c r="Q3517" t="str">
        <f t="shared" si="381"/>
        <v>theater</v>
      </c>
      <c r="R3517" t="str">
        <f t="shared" si="382"/>
        <v>plays</v>
      </c>
      <c r="S3517" s="11">
        <f t="shared" si="383"/>
        <v>42125</v>
      </c>
      <c r="T3517" s="11">
        <f t="shared" si="384"/>
        <v>42155.564479166664</v>
      </c>
      <c r="U3517">
        <f t="shared" si="385"/>
        <v>2015</v>
      </c>
    </row>
    <row r="3518" spans="1:21"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79"/>
        <v>100</v>
      </c>
      <c r="P3518" s="6">
        <f t="shared" si="380"/>
        <v>227.27272727272728</v>
      </c>
      <c r="Q3518" t="str">
        <f t="shared" si="381"/>
        <v>theater</v>
      </c>
      <c r="R3518" t="str">
        <f t="shared" si="382"/>
        <v>plays</v>
      </c>
      <c r="S3518" s="11">
        <f t="shared" si="383"/>
        <v>41855</v>
      </c>
      <c r="T3518" s="11">
        <f t="shared" si="384"/>
        <v>41889.916666666664</v>
      </c>
      <c r="U3518">
        <f t="shared" si="385"/>
        <v>2014</v>
      </c>
    </row>
    <row r="3519" spans="1:21"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79"/>
        <v>100</v>
      </c>
      <c r="P3519" s="6">
        <f t="shared" si="380"/>
        <v>307.69230769230768</v>
      </c>
      <c r="Q3519" t="str">
        <f t="shared" si="381"/>
        <v>theater</v>
      </c>
      <c r="R3519" t="str">
        <f t="shared" si="382"/>
        <v>plays</v>
      </c>
      <c r="S3519" s="11">
        <f t="shared" si="383"/>
        <v>41794</v>
      </c>
      <c r="T3519" s="11">
        <f t="shared" si="384"/>
        <v>41824.25</v>
      </c>
      <c r="U3519">
        <f t="shared" si="385"/>
        <v>2014</v>
      </c>
    </row>
    <row r="3520" spans="1:21"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79"/>
        <v>110.04599999999999</v>
      </c>
      <c r="P3520" s="6">
        <f t="shared" si="380"/>
        <v>50.020909090909093</v>
      </c>
      <c r="Q3520" t="str">
        <f t="shared" si="381"/>
        <v>theater</v>
      </c>
      <c r="R3520" t="str">
        <f t="shared" si="382"/>
        <v>plays</v>
      </c>
      <c r="S3520" s="11">
        <f t="shared" si="383"/>
        <v>41893</v>
      </c>
      <c r="T3520" s="11">
        <f t="shared" si="384"/>
        <v>41914.38958333333</v>
      </c>
      <c r="U3520">
        <f t="shared" si="385"/>
        <v>2014</v>
      </c>
    </row>
    <row r="3521" spans="1:21"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79"/>
        <v>101.35000000000001</v>
      </c>
      <c r="P3521" s="6">
        <f t="shared" si="380"/>
        <v>72.392857142857139</v>
      </c>
      <c r="Q3521" t="str">
        <f t="shared" si="381"/>
        <v>theater</v>
      </c>
      <c r="R3521" t="str">
        <f t="shared" si="382"/>
        <v>plays</v>
      </c>
      <c r="S3521" s="11">
        <f t="shared" si="383"/>
        <v>42037</v>
      </c>
      <c r="T3521" s="11">
        <f t="shared" si="384"/>
        <v>42067.390624999993</v>
      </c>
      <c r="U3521">
        <f t="shared" si="385"/>
        <v>2015</v>
      </c>
    </row>
    <row r="3522" spans="1:21"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79"/>
        <v>100.75</v>
      </c>
      <c r="P3522" s="6">
        <f t="shared" si="380"/>
        <v>95.952380952380949</v>
      </c>
      <c r="Q3522" t="str">
        <f t="shared" si="381"/>
        <v>theater</v>
      </c>
      <c r="R3522" t="str">
        <f t="shared" si="382"/>
        <v>plays</v>
      </c>
      <c r="S3522" s="11">
        <f t="shared" si="383"/>
        <v>42227</v>
      </c>
      <c r="T3522" s="11">
        <f t="shared" si="384"/>
        <v>42253.365972222215</v>
      </c>
      <c r="U3522">
        <f t="shared" si="385"/>
        <v>2015</v>
      </c>
    </row>
    <row r="3523" spans="1:21"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86">E3523/D3523*100</f>
        <v>169.42857142857144</v>
      </c>
      <c r="P3523" s="6">
        <f t="shared" ref="P3523:P3586" si="387">IF(E3523=0,0,E3523/L3523)</f>
        <v>45.615384615384613</v>
      </c>
      <c r="Q3523" t="str">
        <f t="shared" ref="Q3523:Q3586" si="388">LEFT(N3523,LEN(N3523)-(LEN(N3523)-SEARCH("/",N3523))-1)</f>
        <v>theater</v>
      </c>
      <c r="R3523" t="str">
        <f t="shared" ref="R3523:R3586" si="389">RIGHT(N3523,(LEN(N3523)-SEARCH("/",N3523)))</f>
        <v>plays</v>
      </c>
      <c r="S3523" s="11">
        <f t="shared" ref="S3523:S3586" si="390">VALUE(TEXT(CONCATENATE(YEAR(((J3523/60)/60/24)+DATE(1970,1,1)+(-5/24)),"/",MONTH(((J3523/60)/60/24)+DATE(1970,1,1)+(-5/24)),"/",DAY(((J3523/60)/60/24)+DATE(1970,1,1)+(-5/24))),"YYYY/MM/DD"))</f>
        <v>41881</v>
      </c>
      <c r="T3523" s="11">
        <f t="shared" ref="T3523:T3586" si="391">((I3523/60)/60/24)+DATE(1970,1,1)+(-5/24)</f>
        <v>41911.153009259258</v>
      </c>
      <c r="U3523">
        <f t="shared" ref="U3523:U3586" si="392">YEAR(((J3523/60)/60/24)+DATE(1970,1,1)+(-5/24))</f>
        <v>2014</v>
      </c>
    </row>
    <row r="3524" spans="1:21"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86"/>
        <v>100</v>
      </c>
      <c r="P3524" s="6">
        <f t="shared" si="387"/>
        <v>41.029411764705884</v>
      </c>
      <c r="Q3524" t="str">
        <f t="shared" si="388"/>
        <v>theater</v>
      </c>
      <c r="R3524" t="str">
        <f t="shared" si="389"/>
        <v>plays</v>
      </c>
      <c r="S3524" s="11">
        <f t="shared" si="390"/>
        <v>42234</v>
      </c>
      <c r="T3524" s="11">
        <f t="shared" si="391"/>
        <v>42262.212500000001</v>
      </c>
      <c r="U3524">
        <f t="shared" si="392"/>
        <v>2015</v>
      </c>
    </row>
    <row r="3525" spans="1:21"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86"/>
        <v>113.65</v>
      </c>
      <c r="P3525" s="6">
        <f t="shared" si="387"/>
        <v>56.825000000000003</v>
      </c>
      <c r="Q3525" t="str">
        <f t="shared" si="388"/>
        <v>theater</v>
      </c>
      <c r="R3525" t="str">
        <f t="shared" si="389"/>
        <v>plays</v>
      </c>
      <c r="S3525" s="11">
        <f t="shared" si="390"/>
        <v>42581</v>
      </c>
      <c r="T3525" s="11">
        <f t="shared" si="391"/>
        <v>42638.749999999993</v>
      </c>
      <c r="U3525">
        <f t="shared" si="392"/>
        <v>2016</v>
      </c>
    </row>
    <row r="3526" spans="1:21"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86"/>
        <v>101.56</v>
      </c>
      <c r="P3526" s="6">
        <f t="shared" si="387"/>
        <v>137.24324324324326</v>
      </c>
      <c r="Q3526" t="str">
        <f t="shared" si="388"/>
        <v>theater</v>
      </c>
      <c r="R3526" t="str">
        <f t="shared" si="389"/>
        <v>plays</v>
      </c>
      <c r="S3526" s="11">
        <f t="shared" si="390"/>
        <v>41880</v>
      </c>
      <c r="T3526" s="11">
        <f t="shared" si="391"/>
        <v>41894.958333333328</v>
      </c>
      <c r="U3526">
        <f t="shared" si="392"/>
        <v>2014</v>
      </c>
    </row>
    <row r="3527" spans="1:21"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86"/>
        <v>106</v>
      </c>
      <c r="P3527" s="6">
        <f t="shared" si="387"/>
        <v>75.714285714285708</v>
      </c>
      <c r="Q3527" t="str">
        <f t="shared" si="388"/>
        <v>theater</v>
      </c>
      <c r="R3527" t="str">
        <f t="shared" si="389"/>
        <v>plays</v>
      </c>
      <c r="S3527" s="11">
        <f t="shared" si="390"/>
        <v>42214</v>
      </c>
      <c r="T3527" s="11">
        <f t="shared" si="391"/>
        <v>42225.458333333336</v>
      </c>
      <c r="U3527">
        <f t="shared" si="392"/>
        <v>2015</v>
      </c>
    </row>
    <row r="3528" spans="1:21"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86"/>
        <v>102</v>
      </c>
      <c r="P3528" s="6">
        <f t="shared" si="387"/>
        <v>99</v>
      </c>
      <c r="Q3528" t="str">
        <f t="shared" si="388"/>
        <v>theater</v>
      </c>
      <c r="R3528" t="str">
        <f t="shared" si="389"/>
        <v>plays</v>
      </c>
      <c r="S3528" s="11">
        <f t="shared" si="390"/>
        <v>42460</v>
      </c>
      <c r="T3528" s="11">
        <f t="shared" si="391"/>
        <v>42488.040972222218</v>
      </c>
      <c r="U3528">
        <f t="shared" si="392"/>
        <v>2016</v>
      </c>
    </row>
    <row r="3529" spans="1:21"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86"/>
        <v>116.91666666666667</v>
      </c>
      <c r="P3529" s="6">
        <f t="shared" si="387"/>
        <v>81.569767441860463</v>
      </c>
      <c r="Q3529" t="str">
        <f t="shared" si="388"/>
        <v>theater</v>
      </c>
      <c r="R3529" t="str">
        <f t="shared" si="389"/>
        <v>plays</v>
      </c>
      <c r="S3529" s="11">
        <f t="shared" si="390"/>
        <v>42166</v>
      </c>
      <c r="T3529" s="11">
        <f t="shared" si="391"/>
        <v>42195.957638888889</v>
      </c>
      <c r="U3529">
        <f t="shared" si="392"/>
        <v>2015</v>
      </c>
    </row>
    <row r="3530" spans="1:21"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86"/>
        <v>101.15151515151514</v>
      </c>
      <c r="P3530" s="6">
        <f t="shared" si="387"/>
        <v>45.108108108108105</v>
      </c>
      <c r="Q3530" t="str">
        <f t="shared" si="388"/>
        <v>theater</v>
      </c>
      <c r="R3530" t="str">
        <f t="shared" si="389"/>
        <v>plays</v>
      </c>
      <c r="S3530" s="11">
        <f t="shared" si="390"/>
        <v>42733</v>
      </c>
      <c r="T3530" s="11">
        <f t="shared" si="391"/>
        <v>42753.293032407404</v>
      </c>
      <c r="U3530">
        <f t="shared" si="392"/>
        <v>2016</v>
      </c>
    </row>
    <row r="3531" spans="1:21"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86"/>
        <v>132</v>
      </c>
      <c r="P3531" s="6">
        <f t="shared" si="387"/>
        <v>36.666666666666664</v>
      </c>
      <c r="Q3531" t="str">
        <f t="shared" si="388"/>
        <v>theater</v>
      </c>
      <c r="R3531" t="str">
        <f t="shared" si="389"/>
        <v>plays</v>
      </c>
      <c r="S3531" s="11">
        <f t="shared" si="390"/>
        <v>42177</v>
      </c>
      <c r="T3531" s="11">
        <f t="shared" si="391"/>
        <v>42197.833333333336</v>
      </c>
      <c r="U3531">
        <f t="shared" si="392"/>
        <v>2015</v>
      </c>
    </row>
    <row r="3532" spans="1:21"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86"/>
        <v>100</v>
      </c>
      <c r="P3532" s="6">
        <f t="shared" si="387"/>
        <v>125</v>
      </c>
      <c r="Q3532" t="str">
        <f t="shared" si="388"/>
        <v>theater</v>
      </c>
      <c r="R3532" t="str">
        <f t="shared" si="389"/>
        <v>plays</v>
      </c>
      <c r="S3532" s="11">
        <f t="shared" si="390"/>
        <v>42442</v>
      </c>
      <c r="T3532" s="11">
        <f t="shared" si="391"/>
        <v>42470.624999999993</v>
      </c>
      <c r="U3532">
        <f t="shared" si="392"/>
        <v>2016</v>
      </c>
    </row>
    <row r="3533" spans="1:21"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86"/>
        <v>128</v>
      </c>
      <c r="P3533" s="6">
        <f t="shared" si="387"/>
        <v>49.230769230769234</v>
      </c>
      <c r="Q3533" t="str">
        <f t="shared" si="388"/>
        <v>theater</v>
      </c>
      <c r="R3533" t="str">
        <f t="shared" si="389"/>
        <v>plays</v>
      </c>
      <c r="S3533" s="11">
        <f t="shared" si="390"/>
        <v>42521</v>
      </c>
      <c r="T3533" s="11">
        <f t="shared" si="391"/>
        <v>42551.44599537037</v>
      </c>
      <c r="U3533">
        <f t="shared" si="392"/>
        <v>2016</v>
      </c>
    </row>
    <row r="3534" spans="1:21"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86"/>
        <v>118.95833333333334</v>
      </c>
      <c r="P3534" s="6">
        <f t="shared" si="387"/>
        <v>42.296296296296298</v>
      </c>
      <c r="Q3534" t="str">
        <f t="shared" si="388"/>
        <v>theater</v>
      </c>
      <c r="R3534" t="str">
        <f t="shared" si="389"/>
        <v>plays</v>
      </c>
      <c r="S3534" s="11">
        <f t="shared" si="390"/>
        <v>41884</v>
      </c>
      <c r="T3534" s="11">
        <f t="shared" si="391"/>
        <v>41899.957638888889</v>
      </c>
      <c r="U3534">
        <f t="shared" si="392"/>
        <v>2014</v>
      </c>
    </row>
    <row r="3535" spans="1:21"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86"/>
        <v>126.2</v>
      </c>
      <c r="P3535" s="6">
        <f t="shared" si="387"/>
        <v>78.875</v>
      </c>
      <c r="Q3535" t="str">
        <f t="shared" si="388"/>
        <v>theater</v>
      </c>
      <c r="R3535" t="str">
        <f t="shared" si="389"/>
        <v>plays</v>
      </c>
      <c r="S3535" s="11">
        <f t="shared" si="390"/>
        <v>42289</v>
      </c>
      <c r="T3535" s="11">
        <f t="shared" si="391"/>
        <v>42319.594525462955</v>
      </c>
      <c r="U3535">
        <f t="shared" si="392"/>
        <v>2015</v>
      </c>
    </row>
    <row r="3536" spans="1:21"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86"/>
        <v>156.20000000000002</v>
      </c>
      <c r="P3536" s="6">
        <f t="shared" si="387"/>
        <v>38.284313725490193</v>
      </c>
      <c r="Q3536" t="str">
        <f t="shared" si="388"/>
        <v>theater</v>
      </c>
      <c r="R3536" t="str">
        <f t="shared" si="389"/>
        <v>plays</v>
      </c>
      <c r="S3536" s="11">
        <f t="shared" si="390"/>
        <v>42243</v>
      </c>
      <c r="T3536" s="11">
        <f t="shared" si="391"/>
        <v>42278.416932870365</v>
      </c>
      <c r="U3536">
        <f t="shared" si="392"/>
        <v>2015</v>
      </c>
    </row>
    <row r="3537" spans="1:21"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86"/>
        <v>103.15</v>
      </c>
      <c r="P3537" s="6">
        <f t="shared" si="387"/>
        <v>44.847826086956523</v>
      </c>
      <c r="Q3537" t="str">
        <f t="shared" si="388"/>
        <v>theater</v>
      </c>
      <c r="R3537" t="str">
        <f t="shared" si="389"/>
        <v>plays</v>
      </c>
      <c r="S3537" s="11">
        <f t="shared" si="390"/>
        <v>42248</v>
      </c>
      <c r="T3537" s="11">
        <f t="shared" si="391"/>
        <v>42279.541666666664</v>
      </c>
      <c r="U3537">
        <f t="shared" si="392"/>
        <v>2015</v>
      </c>
    </row>
    <row r="3538" spans="1:21"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86"/>
        <v>153.33333333333334</v>
      </c>
      <c r="P3538" s="6">
        <f t="shared" si="387"/>
        <v>13.529411764705882</v>
      </c>
      <c r="Q3538" t="str">
        <f t="shared" si="388"/>
        <v>theater</v>
      </c>
      <c r="R3538" t="str">
        <f t="shared" si="389"/>
        <v>plays</v>
      </c>
      <c r="S3538" s="11">
        <f t="shared" si="390"/>
        <v>42328</v>
      </c>
      <c r="T3538" s="11">
        <f t="shared" si="391"/>
        <v>42358.290972222218</v>
      </c>
      <c r="U3538">
        <f t="shared" si="392"/>
        <v>2015</v>
      </c>
    </row>
    <row r="3539" spans="1:21"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86"/>
        <v>180.44444444444446</v>
      </c>
      <c r="P3539" s="6">
        <f t="shared" si="387"/>
        <v>43.5</v>
      </c>
      <c r="Q3539" t="str">
        <f t="shared" si="388"/>
        <v>theater</v>
      </c>
      <c r="R3539" t="str">
        <f t="shared" si="389"/>
        <v>plays</v>
      </c>
      <c r="S3539" s="11">
        <f t="shared" si="390"/>
        <v>41923</v>
      </c>
      <c r="T3539" s="11">
        <f t="shared" si="391"/>
        <v>41960.124305555553</v>
      </c>
      <c r="U3539">
        <f t="shared" si="392"/>
        <v>2014</v>
      </c>
    </row>
    <row r="3540" spans="1:21"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86"/>
        <v>128.44999999999999</v>
      </c>
      <c r="P3540" s="6">
        <f t="shared" si="387"/>
        <v>30.951807228915662</v>
      </c>
      <c r="Q3540" t="str">
        <f t="shared" si="388"/>
        <v>theater</v>
      </c>
      <c r="R3540" t="str">
        <f t="shared" si="389"/>
        <v>plays</v>
      </c>
      <c r="S3540" s="11">
        <f t="shared" si="390"/>
        <v>42571</v>
      </c>
      <c r="T3540" s="11">
        <f t="shared" si="391"/>
        <v>42599.212268518517</v>
      </c>
      <c r="U3540">
        <f t="shared" si="392"/>
        <v>2016</v>
      </c>
    </row>
    <row r="3541" spans="1:21"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86"/>
        <v>119.66666666666667</v>
      </c>
      <c r="P3541" s="6">
        <f t="shared" si="387"/>
        <v>55.230769230769234</v>
      </c>
      <c r="Q3541" t="str">
        <f t="shared" si="388"/>
        <v>theater</v>
      </c>
      <c r="R3541" t="str">
        <f t="shared" si="389"/>
        <v>plays</v>
      </c>
      <c r="S3541" s="11">
        <f t="shared" si="390"/>
        <v>42600</v>
      </c>
      <c r="T3541" s="11">
        <f t="shared" si="391"/>
        <v>42621.547708333332</v>
      </c>
      <c r="U3541">
        <f t="shared" si="392"/>
        <v>2016</v>
      </c>
    </row>
    <row r="3542" spans="1:21"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86"/>
        <v>123</v>
      </c>
      <c r="P3542" s="6">
        <f t="shared" si="387"/>
        <v>46.125</v>
      </c>
      <c r="Q3542" t="str">
        <f t="shared" si="388"/>
        <v>theater</v>
      </c>
      <c r="R3542" t="str">
        <f t="shared" si="389"/>
        <v>plays</v>
      </c>
      <c r="S3542" s="11">
        <f t="shared" si="390"/>
        <v>42516</v>
      </c>
      <c r="T3542" s="11">
        <f t="shared" si="391"/>
        <v>42546.795034722221</v>
      </c>
      <c r="U3542">
        <f t="shared" si="392"/>
        <v>2016</v>
      </c>
    </row>
    <row r="3543" spans="1:21"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86"/>
        <v>105</v>
      </c>
      <c r="P3543" s="6">
        <f t="shared" si="387"/>
        <v>39.375</v>
      </c>
      <c r="Q3543" t="str">
        <f t="shared" si="388"/>
        <v>theater</v>
      </c>
      <c r="R3543" t="str">
        <f t="shared" si="389"/>
        <v>plays</v>
      </c>
      <c r="S3543" s="11">
        <f t="shared" si="390"/>
        <v>42222</v>
      </c>
      <c r="T3543" s="11">
        <f t="shared" si="391"/>
        <v>42247.521701388883</v>
      </c>
      <c r="U3543">
        <f t="shared" si="392"/>
        <v>2015</v>
      </c>
    </row>
    <row r="3544" spans="1:21"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86"/>
        <v>102.23636363636363</v>
      </c>
      <c r="P3544" s="6">
        <f t="shared" si="387"/>
        <v>66.152941176470591</v>
      </c>
      <c r="Q3544" t="str">
        <f t="shared" si="388"/>
        <v>theater</v>
      </c>
      <c r="R3544" t="str">
        <f t="shared" si="389"/>
        <v>plays</v>
      </c>
      <c r="S3544" s="11">
        <f t="shared" si="390"/>
        <v>41829</v>
      </c>
      <c r="T3544" s="11">
        <f t="shared" si="391"/>
        <v>41889.391458333332</v>
      </c>
      <c r="U3544">
        <f t="shared" si="392"/>
        <v>2014</v>
      </c>
    </row>
    <row r="3545" spans="1:21"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86"/>
        <v>104.66666666666666</v>
      </c>
      <c r="P3545" s="6">
        <f t="shared" si="387"/>
        <v>54.137931034482762</v>
      </c>
      <c r="Q3545" t="str">
        <f t="shared" si="388"/>
        <v>theater</v>
      </c>
      <c r="R3545" t="str">
        <f t="shared" si="389"/>
        <v>plays</v>
      </c>
      <c r="S3545" s="11">
        <f t="shared" si="390"/>
        <v>42150</v>
      </c>
      <c r="T3545" s="11">
        <f t="shared" si="391"/>
        <v>42180.546979166662</v>
      </c>
      <c r="U3545">
        <f t="shared" si="392"/>
        <v>2015</v>
      </c>
    </row>
    <row r="3546" spans="1:21"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86"/>
        <v>100</v>
      </c>
      <c r="P3546" s="6">
        <f t="shared" si="387"/>
        <v>104.16666666666667</v>
      </c>
      <c r="Q3546" t="str">
        <f t="shared" si="388"/>
        <v>theater</v>
      </c>
      <c r="R3546" t="str">
        <f t="shared" si="389"/>
        <v>plays</v>
      </c>
      <c r="S3546" s="11">
        <f t="shared" si="390"/>
        <v>42040</v>
      </c>
      <c r="T3546" s="11">
        <f t="shared" si="391"/>
        <v>42070.623344907406</v>
      </c>
      <c r="U3546">
        <f t="shared" si="392"/>
        <v>2015</v>
      </c>
    </row>
    <row r="3547" spans="1:21"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86"/>
        <v>100.4</v>
      </c>
      <c r="P3547" s="6">
        <f t="shared" si="387"/>
        <v>31.375</v>
      </c>
      <c r="Q3547" t="str">
        <f t="shared" si="388"/>
        <v>theater</v>
      </c>
      <c r="R3547" t="str">
        <f t="shared" si="389"/>
        <v>plays</v>
      </c>
      <c r="S3547" s="11">
        <f t="shared" si="390"/>
        <v>42075</v>
      </c>
      <c r="T3547" s="11">
        <f t="shared" si="391"/>
        <v>42105.599062499998</v>
      </c>
      <c r="U3547">
        <f t="shared" si="392"/>
        <v>2015</v>
      </c>
    </row>
    <row r="3548" spans="1:21"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86"/>
        <v>102.27272727272727</v>
      </c>
      <c r="P3548" s="6">
        <f t="shared" si="387"/>
        <v>59.210526315789473</v>
      </c>
      <c r="Q3548" t="str">
        <f t="shared" si="388"/>
        <v>theater</v>
      </c>
      <c r="R3548" t="str">
        <f t="shared" si="389"/>
        <v>plays</v>
      </c>
      <c r="S3548" s="11">
        <f t="shared" si="390"/>
        <v>42073</v>
      </c>
      <c r="T3548" s="11">
        <f t="shared" si="391"/>
        <v>42094.957638888889</v>
      </c>
      <c r="U3548">
        <f t="shared" si="392"/>
        <v>2015</v>
      </c>
    </row>
    <row r="3549" spans="1:21"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86"/>
        <v>114.40928571428573</v>
      </c>
      <c r="P3549" s="6">
        <f t="shared" si="387"/>
        <v>119.17633928571429</v>
      </c>
      <c r="Q3549" t="str">
        <f t="shared" si="388"/>
        <v>theater</v>
      </c>
      <c r="R3549" t="str">
        <f t="shared" si="389"/>
        <v>plays</v>
      </c>
      <c r="S3549" s="11">
        <f t="shared" si="390"/>
        <v>42479</v>
      </c>
      <c r="T3549" s="11">
        <f t="shared" si="391"/>
        <v>42503.957638888889</v>
      </c>
      <c r="U3549">
        <f t="shared" si="392"/>
        <v>2016</v>
      </c>
    </row>
    <row r="3550" spans="1:21"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86"/>
        <v>101.9047619047619</v>
      </c>
      <c r="P3550" s="6">
        <f t="shared" si="387"/>
        <v>164.61538461538461</v>
      </c>
      <c r="Q3550" t="str">
        <f t="shared" si="388"/>
        <v>theater</v>
      </c>
      <c r="R3550" t="str">
        <f t="shared" si="389"/>
        <v>plays</v>
      </c>
      <c r="S3550" s="11">
        <f t="shared" si="390"/>
        <v>42411</v>
      </c>
      <c r="T3550" s="11">
        <f t="shared" si="391"/>
        <v>42433.833333333336</v>
      </c>
      <c r="U3550">
        <f t="shared" si="392"/>
        <v>2016</v>
      </c>
    </row>
    <row r="3551" spans="1:21"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86"/>
        <v>102</v>
      </c>
      <c r="P3551" s="6">
        <f t="shared" si="387"/>
        <v>24.285714285714285</v>
      </c>
      <c r="Q3551" t="str">
        <f t="shared" si="388"/>
        <v>theater</v>
      </c>
      <c r="R3551" t="str">
        <f t="shared" si="389"/>
        <v>plays</v>
      </c>
      <c r="S3551" s="11">
        <f t="shared" si="390"/>
        <v>42223</v>
      </c>
      <c r="T3551" s="11">
        <f t="shared" si="391"/>
        <v>42251.186030092591</v>
      </c>
      <c r="U3551">
        <f t="shared" si="392"/>
        <v>2015</v>
      </c>
    </row>
    <row r="3552" spans="1:21"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86"/>
        <v>104.80000000000001</v>
      </c>
      <c r="P3552" s="6">
        <f t="shared" si="387"/>
        <v>40.9375</v>
      </c>
      <c r="Q3552" t="str">
        <f t="shared" si="388"/>
        <v>theater</v>
      </c>
      <c r="R3552" t="str">
        <f t="shared" si="389"/>
        <v>plays</v>
      </c>
      <c r="S3552" s="11">
        <f t="shared" si="390"/>
        <v>42462</v>
      </c>
      <c r="T3552" s="11">
        <f t="shared" si="391"/>
        <v>42492.685162037036</v>
      </c>
      <c r="U3552">
        <f t="shared" si="392"/>
        <v>2016</v>
      </c>
    </row>
    <row r="3553" spans="1:21"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86"/>
        <v>101.83333333333333</v>
      </c>
      <c r="P3553" s="6">
        <f t="shared" si="387"/>
        <v>61.1</v>
      </c>
      <c r="Q3553" t="str">
        <f t="shared" si="388"/>
        <v>theater</v>
      </c>
      <c r="R3553" t="str">
        <f t="shared" si="389"/>
        <v>plays</v>
      </c>
      <c r="S3553" s="11">
        <f t="shared" si="390"/>
        <v>41753</v>
      </c>
      <c r="T3553" s="11">
        <f t="shared" si="391"/>
        <v>41781.713194444441</v>
      </c>
      <c r="U3553">
        <f t="shared" si="392"/>
        <v>2014</v>
      </c>
    </row>
    <row r="3554" spans="1:21"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86"/>
        <v>100</v>
      </c>
      <c r="P3554" s="6">
        <f t="shared" si="387"/>
        <v>38.65</v>
      </c>
      <c r="Q3554" t="str">
        <f t="shared" si="388"/>
        <v>theater</v>
      </c>
      <c r="R3554" t="str">
        <f t="shared" si="389"/>
        <v>plays</v>
      </c>
      <c r="S3554" s="11">
        <f t="shared" si="390"/>
        <v>41788</v>
      </c>
      <c r="T3554" s="11">
        <f t="shared" si="391"/>
        <v>41818.378749999996</v>
      </c>
      <c r="U3554">
        <f t="shared" si="392"/>
        <v>2014</v>
      </c>
    </row>
    <row r="3555" spans="1:21"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86"/>
        <v>106.27272727272728</v>
      </c>
      <c r="P3555" s="6">
        <f t="shared" si="387"/>
        <v>56.20192307692308</v>
      </c>
      <c r="Q3555" t="str">
        <f t="shared" si="388"/>
        <v>theater</v>
      </c>
      <c r="R3555" t="str">
        <f t="shared" si="389"/>
        <v>plays</v>
      </c>
      <c r="S3555" s="11">
        <f t="shared" si="390"/>
        <v>42195</v>
      </c>
      <c r="T3555" s="11">
        <f t="shared" si="391"/>
        <v>42227.791666666664</v>
      </c>
      <c r="U3555">
        <f t="shared" si="392"/>
        <v>2015</v>
      </c>
    </row>
    <row r="3556" spans="1:21"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86"/>
        <v>113.42219999999999</v>
      </c>
      <c r="P3556" s="6">
        <f t="shared" si="387"/>
        <v>107.00207547169811</v>
      </c>
      <c r="Q3556" t="str">
        <f t="shared" si="388"/>
        <v>theater</v>
      </c>
      <c r="R3556" t="str">
        <f t="shared" si="389"/>
        <v>plays</v>
      </c>
      <c r="S3556" s="11">
        <f t="shared" si="390"/>
        <v>42015</v>
      </c>
      <c r="T3556" s="11">
        <f t="shared" si="391"/>
        <v>42046.499999999993</v>
      </c>
      <c r="U3556">
        <f t="shared" si="392"/>
        <v>2015</v>
      </c>
    </row>
    <row r="3557" spans="1:21"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86"/>
        <v>100</v>
      </c>
      <c r="P3557" s="6">
        <f t="shared" si="387"/>
        <v>171.42857142857142</v>
      </c>
      <c r="Q3557" t="str">
        <f t="shared" si="388"/>
        <v>theater</v>
      </c>
      <c r="R3557" t="str">
        <f t="shared" si="389"/>
        <v>plays</v>
      </c>
      <c r="S3557" s="11">
        <f t="shared" si="390"/>
        <v>42661</v>
      </c>
      <c r="T3557" s="11">
        <f t="shared" si="391"/>
        <v>42691.27539351851</v>
      </c>
      <c r="U3557">
        <f t="shared" si="392"/>
        <v>2016</v>
      </c>
    </row>
    <row r="3558" spans="1:21"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86"/>
        <v>100.45454545454547</v>
      </c>
      <c r="P3558" s="6">
        <f t="shared" si="387"/>
        <v>110.5</v>
      </c>
      <c r="Q3558" t="str">
        <f t="shared" si="388"/>
        <v>theater</v>
      </c>
      <c r="R3558" t="str">
        <f t="shared" si="389"/>
        <v>plays</v>
      </c>
      <c r="S3558" s="11">
        <f t="shared" si="390"/>
        <v>41808</v>
      </c>
      <c r="T3558" s="11">
        <f t="shared" si="391"/>
        <v>41868.441249999996</v>
      </c>
      <c r="U3558">
        <f t="shared" si="392"/>
        <v>2014</v>
      </c>
    </row>
    <row r="3559" spans="1:21"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86"/>
        <v>100.03599999999999</v>
      </c>
      <c r="P3559" s="6">
        <f t="shared" si="387"/>
        <v>179.27598566308242</v>
      </c>
      <c r="Q3559" t="str">
        <f t="shared" si="388"/>
        <v>theater</v>
      </c>
      <c r="R3559" t="str">
        <f t="shared" si="389"/>
        <v>plays</v>
      </c>
      <c r="S3559" s="11">
        <f t="shared" si="390"/>
        <v>41730</v>
      </c>
      <c r="T3559" s="11">
        <f t="shared" si="391"/>
        <v>41764.068414351852</v>
      </c>
      <c r="U3559">
        <f t="shared" si="392"/>
        <v>2014</v>
      </c>
    </row>
    <row r="3560" spans="1:21"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86"/>
        <v>144</v>
      </c>
      <c r="P3560" s="6">
        <f t="shared" si="387"/>
        <v>22.90909090909091</v>
      </c>
      <c r="Q3560" t="str">
        <f t="shared" si="388"/>
        <v>theater</v>
      </c>
      <c r="R3560" t="str">
        <f t="shared" si="389"/>
        <v>plays</v>
      </c>
      <c r="S3560" s="11">
        <f t="shared" si="390"/>
        <v>42139</v>
      </c>
      <c r="T3560" s="11">
        <f t="shared" si="391"/>
        <v>42181.666666666664</v>
      </c>
      <c r="U3560">
        <f t="shared" si="392"/>
        <v>2015</v>
      </c>
    </row>
    <row r="3561" spans="1:21"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86"/>
        <v>103.49999999999999</v>
      </c>
      <c r="P3561" s="6">
        <f t="shared" si="387"/>
        <v>43.125</v>
      </c>
      <c r="Q3561" t="str">
        <f t="shared" si="388"/>
        <v>theater</v>
      </c>
      <c r="R3561" t="str">
        <f t="shared" si="389"/>
        <v>plays</v>
      </c>
      <c r="S3561" s="11">
        <f t="shared" si="390"/>
        <v>42193</v>
      </c>
      <c r="T3561" s="11">
        <f t="shared" si="391"/>
        <v>42216.165277777771</v>
      </c>
      <c r="U3561">
        <f t="shared" si="392"/>
        <v>2015</v>
      </c>
    </row>
    <row r="3562" spans="1:21"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86"/>
        <v>108.43750000000001</v>
      </c>
      <c r="P3562" s="6">
        <f t="shared" si="387"/>
        <v>46.891891891891895</v>
      </c>
      <c r="Q3562" t="str">
        <f t="shared" si="388"/>
        <v>theater</v>
      </c>
      <c r="R3562" t="str">
        <f t="shared" si="389"/>
        <v>plays</v>
      </c>
      <c r="S3562" s="11">
        <f t="shared" si="390"/>
        <v>42115</v>
      </c>
      <c r="T3562" s="11">
        <f t="shared" si="391"/>
        <v>42150.906249999993</v>
      </c>
      <c r="U3562">
        <f t="shared" si="392"/>
        <v>2015</v>
      </c>
    </row>
    <row r="3563" spans="1:21"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86"/>
        <v>102.4</v>
      </c>
      <c r="P3563" s="6">
        <f t="shared" si="387"/>
        <v>47.407407407407405</v>
      </c>
      <c r="Q3563" t="str">
        <f t="shared" si="388"/>
        <v>theater</v>
      </c>
      <c r="R3563" t="str">
        <f t="shared" si="389"/>
        <v>plays</v>
      </c>
      <c r="S3563" s="11">
        <f t="shared" si="390"/>
        <v>42203</v>
      </c>
      <c r="T3563" s="11">
        <f t="shared" si="391"/>
        <v>42221.566666666658</v>
      </c>
      <c r="U3563">
        <f t="shared" si="392"/>
        <v>2015</v>
      </c>
    </row>
    <row r="3564" spans="1:21"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86"/>
        <v>148.88888888888889</v>
      </c>
      <c r="P3564" s="6">
        <f t="shared" si="387"/>
        <v>15.129032258064516</v>
      </c>
      <c r="Q3564" t="str">
        <f t="shared" si="388"/>
        <v>theater</v>
      </c>
      <c r="R3564" t="str">
        <f t="shared" si="389"/>
        <v>plays</v>
      </c>
      <c r="S3564" s="11">
        <f t="shared" si="390"/>
        <v>42433</v>
      </c>
      <c r="T3564" s="11">
        <f t="shared" si="391"/>
        <v>42442.708333333336</v>
      </c>
      <c r="U3564">
        <f t="shared" si="392"/>
        <v>2016</v>
      </c>
    </row>
    <row r="3565" spans="1:21"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86"/>
        <v>105.49000000000002</v>
      </c>
      <c r="P3565" s="6">
        <f t="shared" si="387"/>
        <v>21.098000000000003</v>
      </c>
      <c r="Q3565" t="str">
        <f t="shared" si="388"/>
        <v>theater</v>
      </c>
      <c r="R3565" t="str">
        <f t="shared" si="389"/>
        <v>plays</v>
      </c>
      <c r="S3565" s="11">
        <f t="shared" si="390"/>
        <v>42555</v>
      </c>
      <c r="T3565" s="11">
        <f t="shared" si="391"/>
        <v>42583.583333333336</v>
      </c>
      <c r="U3565">
        <f t="shared" si="392"/>
        <v>2016</v>
      </c>
    </row>
    <row r="3566" spans="1:21"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86"/>
        <v>100.49999999999999</v>
      </c>
      <c r="P3566" s="6">
        <f t="shared" si="387"/>
        <v>59.117647058823529</v>
      </c>
      <c r="Q3566" t="str">
        <f t="shared" si="388"/>
        <v>theater</v>
      </c>
      <c r="R3566" t="str">
        <f t="shared" si="389"/>
        <v>plays</v>
      </c>
      <c r="S3566" s="11">
        <f t="shared" si="390"/>
        <v>42236</v>
      </c>
      <c r="T3566" s="11">
        <f t="shared" si="391"/>
        <v>42282.458333333336</v>
      </c>
      <c r="U3566">
        <f t="shared" si="392"/>
        <v>2015</v>
      </c>
    </row>
    <row r="3567" spans="1:21"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86"/>
        <v>130.55555555555557</v>
      </c>
      <c r="P3567" s="6">
        <f t="shared" si="387"/>
        <v>97.916666666666671</v>
      </c>
      <c r="Q3567" t="str">
        <f t="shared" si="388"/>
        <v>theater</v>
      </c>
      <c r="R3567" t="str">
        <f t="shared" si="389"/>
        <v>plays</v>
      </c>
      <c r="S3567" s="11">
        <f t="shared" si="390"/>
        <v>41974</v>
      </c>
      <c r="T3567" s="11">
        <f t="shared" si="391"/>
        <v>42004.534814814811</v>
      </c>
      <c r="U3567">
        <f t="shared" si="392"/>
        <v>2014</v>
      </c>
    </row>
    <row r="3568" spans="1:21"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86"/>
        <v>104.75000000000001</v>
      </c>
      <c r="P3568" s="6">
        <f t="shared" si="387"/>
        <v>55.131578947368418</v>
      </c>
      <c r="Q3568" t="str">
        <f t="shared" si="388"/>
        <v>theater</v>
      </c>
      <c r="R3568" t="str">
        <f t="shared" si="389"/>
        <v>plays</v>
      </c>
      <c r="S3568" s="11">
        <f t="shared" si="390"/>
        <v>41997</v>
      </c>
      <c r="T3568" s="11">
        <f t="shared" si="391"/>
        <v>42027.299571759257</v>
      </c>
      <c r="U3568">
        <f t="shared" si="392"/>
        <v>2014</v>
      </c>
    </row>
    <row r="3569" spans="1:21"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86"/>
        <v>108.80000000000001</v>
      </c>
      <c r="P3569" s="6">
        <f t="shared" si="387"/>
        <v>26.536585365853657</v>
      </c>
      <c r="Q3569" t="str">
        <f t="shared" si="388"/>
        <v>theater</v>
      </c>
      <c r="R3569" t="str">
        <f t="shared" si="389"/>
        <v>plays</v>
      </c>
      <c r="S3569" s="11">
        <f t="shared" si="390"/>
        <v>42135</v>
      </c>
      <c r="T3569" s="11">
        <f t="shared" si="391"/>
        <v>42165.602361111109</v>
      </c>
      <c r="U3569">
        <f t="shared" si="392"/>
        <v>2015</v>
      </c>
    </row>
    <row r="3570" spans="1:21"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86"/>
        <v>111.00000000000001</v>
      </c>
      <c r="P3570" s="6">
        <f t="shared" si="387"/>
        <v>58.421052631578945</v>
      </c>
      <c r="Q3570" t="str">
        <f t="shared" si="388"/>
        <v>theater</v>
      </c>
      <c r="R3570" t="str">
        <f t="shared" si="389"/>
        <v>plays</v>
      </c>
      <c r="S3570" s="11">
        <f t="shared" si="390"/>
        <v>41869</v>
      </c>
      <c r="T3570" s="11">
        <f t="shared" si="391"/>
        <v>41899.532337962963</v>
      </c>
      <c r="U3570">
        <f t="shared" si="392"/>
        <v>2014</v>
      </c>
    </row>
    <row r="3571" spans="1:21"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86"/>
        <v>100.47999999999999</v>
      </c>
      <c r="P3571" s="6">
        <f t="shared" si="387"/>
        <v>122.53658536585365</v>
      </c>
      <c r="Q3571" t="str">
        <f t="shared" si="388"/>
        <v>theater</v>
      </c>
      <c r="R3571" t="str">
        <f t="shared" si="389"/>
        <v>plays</v>
      </c>
      <c r="S3571" s="11">
        <f t="shared" si="390"/>
        <v>41982</v>
      </c>
      <c r="T3571" s="11">
        <f t="shared" si="391"/>
        <v>42012.480277777773</v>
      </c>
      <c r="U3571">
        <f t="shared" si="392"/>
        <v>2014</v>
      </c>
    </row>
    <row r="3572" spans="1:21"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86"/>
        <v>114.35</v>
      </c>
      <c r="P3572" s="6">
        <f t="shared" si="387"/>
        <v>87.961538461538467</v>
      </c>
      <c r="Q3572" t="str">
        <f t="shared" si="388"/>
        <v>theater</v>
      </c>
      <c r="R3572" t="str">
        <f t="shared" si="389"/>
        <v>plays</v>
      </c>
      <c r="S3572" s="11">
        <f t="shared" si="390"/>
        <v>41976</v>
      </c>
      <c r="T3572" s="11">
        <f t="shared" si="391"/>
        <v>42004.083333333336</v>
      </c>
      <c r="U3572">
        <f t="shared" si="392"/>
        <v>2014</v>
      </c>
    </row>
    <row r="3573" spans="1:21"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86"/>
        <v>122.06666666666666</v>
      </c>
      <c r="P3573" s="6">
        <f t="shared" si="387"/>
        <v>73.239999999999995</v>
      </c>
      <c r="Q3573" t="str">
        <f t="shared" si="388"/>
        <v>theater</v>
      </c>
      <c r="R3573" t="str">
        <f t="shared" si="389"/>
        <v>plays</v>
      </c>
      <c r="S3573" s="11">
        <f t="shared" si="390"/>
        <v>41912</v>
      </c>
      <c r="T3573" s="11">
        <f t="shared" si="391"/>
        <v>41942.650613425925</v>
      </c>
      <c r="U3573">
        <f t="shared" si="392"/>
        <v>2014</v>
      </c>
    </row>
    <row r="3574" spans="1:21"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86"/>
        <v>100</v>
      </c>
      <c r="P3574" s="6">
        <f t="shared" si="387"/>
        <v>55.555555555555557</v>
      </c>
      <c r="Q3574" t="str">
        <f t="shared" si="388"/>
        <v>theater</v>
      </c>
      <c r="R3574" t="str">
        <f t="shared" si="389"/>
        <v>plays</v>
      </c>
      <c r="S3574" s="11">
        <f t="shared" si="390"/>
        <v>42146</v>
      </c>
      <c r="T3574" s="11">
        <f t="shared" si="391"/>
        <v>42176.36206018518</v>
      </c>
      <c r="U3574">
        <f t="shared" si="392"/>
        <v>2015</v>
      </c>
    </row>
    <row r="3575" spans="1:21"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86"/>
        <v>102.8</v>
      </c>
      <c r="P3575" s="6">
        <f t="shared" si="387"/>
        <v>39.53846153846154</v>
      </c>
      <c r="Q3575" t="str">
        <f t="shared" si="388"/>
        <v>theater</v>
      </c>
      <c r="R3575" t="str">
        <f t="shared" si="389"/>
        <v>plays</v>
      </c>
      <c r="S3575" s="11">
        <f t="shared" si="390"/>
        <v>41921</v>
      </c>
      <c r="T3575" s="11">
        <f t="shared" si="391"/>
        <v>41951.208865740737</v>
      </c>
      <c r="U3575">
        <f t="shared" si="392"/>
        <v>2014</v>
      </c>
    </row>
    <row r="3576" spans="1:21"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86"/>
        <v>106.12068965517241</v>
      </c>
      <c r="P3576" s="6">
        <f t="shared" si="387"/>
        <v>136.77777777777777</v>
      </c>
      <c r="Q3576" t="str">
        <f t="shared" si="388"/>
        <v>theater</v>
      </c>
      <c r="R3576" t="str">
        <f t="shared" si="389"/>
        <v>plays</v>
      </c>
      <c r="S3576" s="11">
        <f t="shared" si="390"/>
        <v>41926</v>
      </c>
      <c r="T3576" s="11">
        <f t="shared" si="391"/>
        <v>41956.776018518511</v>
      </c>
      <c r="U3576">
        <f t="shared" si="392"/>
        <v>2014</v>
      </c>
    </row>
    <row r="3577" spans="1:21"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86"/>
        <v>101.33000000000001</v>
      </c>
      <c r="P3577" s="6">
        <f t="shared" si="387"/>
        <v>99.343137254901961</v>
      </c>
      <c r="Q3577" t="str">
        <f t="shared" si="388"/>
        <v>theater</v>
      </c>
      <c r="R3577" t="str">
        <f t="shared" si="389"/>
        <v>plays</v>
      </c>
      <c r="S3577" s="11">
        <f t="shared" si="390"/>
        <v>42561</v>
      </c>
      <c r="T3577" s="11">
        <f t="shared" si="391"/>
        <v>42592.957638888889</v>
      </c>
      <c r="U3577">
        <f t="shared" si="392"/>
        <v>2016</v>
      </c>
    </row>
    <row r="3578" spans="1:21"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86"/>
        <v>100</v>
      </c>
      <c r="P3578" s="6">
        <f t="shared" si="387"/>
        <v>20</v>
      </c>
      <c r="Q3578" t="str">
        <f t="shared" si="388"/>
        <v>theater</v>
      </c>
      <c r="R3578" t="str">
        <f t="shared" si="389"/>
        <v>plays</v>
      </c>
      <c r="S3578" s="11">
        <f t="shared" si="390"/>
        <v>42649</v>
      </c>
      <c r="T3578" s="11">
        <f t="shared" si="391"/>
        <v>42709.382569444446</v>
      </c>
      <c r="U3578">
        <f t="shared" si="392"/>
        <v>2016</v>
      </c>
    </row>
    <row r="3579" spans="1:21"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86"/>
        <v>130</v>
      </c>
      <c r="P3579" s="6">
        <f t="shared" si="387"/>
        <v>28.888888888888889</v>
      </c>
      <c r="Q3579" t="str">
        <f t="shared" si="388"/>
        <v>theater</v>
      </c>
      <c r="R3579" t="str">
        <f t="shared" si="389"/>
        <v>plays</v>
      </c>
      <c r="S3579" s="11">
        <f t="shared" si="390"/>
        <v>42093</v>
      </c>
      <c r="T3579" s="11">
        <f t="shared" si="391"/>
        <v>42120.061111111114</v>
      </c>
      <c r="U3579">
        <f t="shared" si="392"/>
        <v>2015</v>
      </c>
    </row>
    <row r="3580" spans="1:21"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86"/>
        <v>100.01333333333334</v>
      </c>
      <c r="P3580" s="6">
        <f t="shared" si="387"/>
        <v>40.545945945945945</v>
      </c>
      <c r="Q3580" t="str">
        <f t="shared" si="388"/>
        <v>theater</v>
      </c>
      <c r="R3580" t="str">
        <f t="shared" si="389"/>
        <v>plays</v>
      </c>
      <c r="S3580" s="11">
        <f t="shared" si="390"/>
        <v>42460</v>
      </c>
      <c r="T3580" s="11">
        <f t="shared" si="391"/>
        <v>42490.525196759256</v>
      </c>
      <c r="U3580">
        <f t="shared" si="392"/>
        <v>2016</v>
      </c>
    </row>
    <row r="3581" spans="1:21"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86"/>
        <v>100</v>
      </c>
      <c r="P3581" s="6">
        <f t="shared" si="387"/>
        <v>35.714285714285715</v>
      </c>
      <c r="Q3581" t="str">
        <f t="shared" si="388"/>
        <v>theater</v>
      </c>
      <c r="R3581" t="str">
        <f t="shared" si="389"/>
        <v>plays</v>
      </c>
      <c r="S3581" s="11">
        <f t="shared" si="390"/>
        <v>42430</v>
      </c>
      <c r="T3581" s="11">
        <f t="shared" si="391"/>
        <v>42460.51222222222</v>
      </c>
      <c r="U3581">
        <f t="shared" si="392"/>
        <v>2016</v>
      </c>
    </row>
    <row r="3582" spans="1:21"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86"/>
        <v>113.88888888888889</v>
      </c>
      <c r="P3582" s="6">
        <f t="shared" si="387"/>
        <v>37.962962962962962</v>
      </c>
      <c r="Q3582" t="str">
        <f t="shared" si="388"/>
        <v>theater</v>
      </c>
      <c r="R3582" t="str">
        <f t="shared" si="389"/>
        <v>plays</v>
      </c>
      <c r="S3582" s="11">
        <f t="shared" si="390"/>
        <v>42025</v>
      </c>
      <c r="T3582" s="11">
        <f t="shared" si="391"/>
        <v>42063.999305555553</v>
      </c>
      <c r="U3582">
        <f t="shared" si="392"/>
        <v>2015</v>
      </c>
    </row>
    <row r="3583" spans="1:21"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86"/>
        <v>100</v>
      </c>
      <c r="P3583" s="6">
        <f t="shared" si="387"/>
        <v>33.333333333333336</v>
      </c>
      <c r="Q3583" t="str">
        <f t="shared" si="388"/>
        <v>theater</v>
      </c>
      <c r="R3583" t="str">
        <f t="shared" si="389"/>
        <v>plays</v>
      </c>
      <c r="S3583" s="11">
        <f t="shared" si="390"/>
        <v>41836</v>
      </c>
      <c r="T3583" s="11">
        <f t="shared" si="391"/>
        <v>41850.26284722222</v>
      </c>
      <c r="U3583">
        <f t="shared" si="392"/>
        <v>2014</v>
      </c>
    </row>
    <row r="3584" spans="1:21"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86"/>
        <v>287</v>
      </c>
      <c r="P3584" s="6">
        <f t="shared" si="387"/>
        <v>58.571428571428569</v>
      </c>
      <c r="Q3584" t="str">
        <f t="shared" si="388"/>
        <v>theater</v>
      </c>
      <c r="R3584" t="str">
        <f t="shared" si="389"/>
        <v>plays</v>
      </c>
      <c r="S3584" s="11">
        <f t="shared" si="390"/>
        <v>42450</v>
      </c>
      <c r="T3584" s="11">
        <f t="shared" si="391"/>
        <v>42464.887523148143</v>
      </c>
      <c r="U3584">
        <f t="shared" si="392"/>
        <v>2016</v>
      </c>
    </row>
    <row r="3585" spans="1:21"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86"/>
        <v>108.5</v>
      </c>
      <c r="P3585" s="6">
        <f t="shared" si="387"/>
        <v>135.625</v>
      </c>
      <c r="Q3585" t="str">
        <f t="shared" si="388"/>
        <v>theater</v>
      </c>
      <c r="R3585" t="str">
        <f t="shared" si="389"/>
        <v>plays</v>
      </c>
      <c r="S3585" s="11">
        <f t="shared" si="390"/>
        <v>42418</v>
      </c>
      <c r="T3585" s="11">
        <f t="shared" si="391"/>
        <v>42478.175983796296</v>
      </c>
      <c r="U3585">
        <f t="shared" si="392"/>
        <v>2016</v>
      </c>
    </row>
    <row r="3586" spans="1:21"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86"/>
        <v>115.5</v>
      </c>
      <c r="P3586" s="6">
        <f t="shared" si="387"/>
        <v>30.9375</v>
      </c>
      <c r="Q3586" t="str">
        <f t="shared" si="388"/>
        <v>theater</v>
      </c>
      <c r="R3586" t="str">
        <f t="shared" si="389"/>
        <v>plays</v>
      </c>
      <c r="S3586" s="11">
        <f t="shared" si="390"/>
        <v>42168</v>
      </c>
      <c r="T3586" s="11">
        <f t="shared" si="391"/>
        <v>42198.108148148145</v>
      </c>
      <c r="U3586">
        <f t="shared" si="392"/>
        <v>2015</v>
      </c>
    </row>
    <row r="3587" spans="1:21"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93">E3587/D3587*100</f>
        <v>119.11764705882352</v>
      </c>
      <c r="P3587" s="6">
        <f t="shared" ref="P3587:P3650" si="394">IF(E3587=0,0,E3587/L3587)</f>
        <v>176.08695652173913</v>
      </c>
      <c r="Q3587" t="str">
        <f t="shared" ref="Q3587:Q3650" si="395">LEFT(N3587,LEN(N3587)-(LEN(N3587)-SEARCH("/",N3587))-1)</f>
        <v>theater</v>
      </c>
      <c r="R3587" t="str">
        <f t="shared" ref="R3587:R3650" si="396">RIGHT(N3587,(LEN(N3587)-SEARCH("/",N3587)))</f>
        <v>plays</v>
      </c>
      <c r="S3587" s="11">
        <f t="shared" ref="S3587:S3650" si="397">VALUE(TEXT(CONCATENATE(YEAR(((J3587/60)/60/24)+DATE(1970,1,1)+(-5/24)),"/",MONTH(((J3587/60)/60/24)+DATE(1970,1,1)+(-5/24)),"/",DAY(((J3587/60)/60/24)+DATE(1970,1,1)+(-5/24))),"YYYY/MM/DD"))</f>
        <v>41964</v>
      </c>
      <c r="T3587" s="11">
        <f t="shared" ref="T3587:T3650" si="398">((I3587/60)/60/24)+DATE(1970,1,1)+(-5/24)</f>
        <v>41994.507986111108</v>
      </c>
      <c r="U3587">
        <f t="shared" ref="U3587:U3650" si="399">YEAR(((J3587/60)/60/24)+DATE(1970,1,1)+(-5/24))</f>
        <v>2014</v>
      </c>
    </row>
    <row r="3588" spans="1:21"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93"/>
        <v>109.42666666666668</v>
      </c>
      <c r="P3588" s="6">
        <f t="shared" si="394"/>
        <v>151.9814814814815</v>
      </c>
      <c r="Q3588" t="str">
        <f t="shared" si="395"/>
        <v>theater</v>
      </c>
      <c r="R3588" t="str">
        <f t="shared" si="396"/>
        <v>plays</v>
      </c>
      <c r="S3588" s="11">
        <f t="shared" si="397"/>
        <v>42576</v>
      </c>
      <c r="T3588" s="11">
        <f t="shared" si="398"/>
        <v>42636.489236111105</v>
      </c>
      <c r="U3588">
        <f t="shared" si="399"/>
        <v>2016</v>
      </c>
    </row>
    <row r="3589" spans="1:21"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93"/>
        <v>126.6</v>
      </c>
      <c r="P3589" s="6">
        <f t="shared" si="394"/>
        <v>22.607142857142858</v>
      </c>
      <c r="Q3589" t="str">
        <f t="shared" si="395"/>
        <v>theater</v>
      </c>
      <c r="R3589" t="str">
        <f t="shared" si="396"/>
        <v>plays</v>
      </c>
      <c r="S3589" s="11">
        <f t="shared" si="397"/>
        <v>42503</v>
      </c>
      <c r="T3589" s="11">
        <f t="shared" si="398"/>
        <v>42548.583333333336</v>
      </c>
      <c r="U3589">
        <f t="shared" si="399"/>
        <v>2016</v>
      </c>
    </row>
    <row r="3590" spans="1:21"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93"/>
        <v>100.49999999999999</v>
      </c>
      <c r="P3590" s="6">
        <f t="shared" si="394"/>
        <v>18.272727272727273</v>
      </c>
      <c r="Q3590" t="str">
        <f t="shared" si="395"/>
        <v>theater</v>
      </c>
      <c r="R3590" t="str">
        <f t="shared" si="396"/>
        <v>plays</v>
      </c>
      <c r="S3590" s="11">
        <f t="shared" si="397"/>
        <v>42101</v>
      </c>
      <c r="T3590" s="11">
        <f t="shared" si="398"/>
        <v>42123.749999999993</v>
      </c>
      <c r="U3590">
        <f t="shared" si="399"/>
        <v>2015</v>
      </c>
    </row>
    <row r="3591" spans="1:21"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93"/>
        <v>127.49999999999999</v>
      </c>
      <c r="P3591" s="6">
        <f t="shared" si="394"/>
        <v>82.258064516129039</v>
      </c>
      <c r="Q3591" t="str">
        <f t="shared" si="395"/>
        <v>theater</v>
      </c>
      <c r="R3591" t="str">
        <f t="shared" si="396"/>
        <v>plays</v>
      </c>
      <c r="S3591" s="11">
        <f t="shared" si="397"/>
        <v>42125</v>
      </c>
      <c r="T3591" s="11">
        <f t="shared" si="398"/>
        <v>42150.439201388886</v>
      </c>
      <c r="U3591">
        <f t="shared" si="399"/>
        <v>2015</v>
      </c>
    </row>
    <row r="3592" spans="1:21"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93"/>
        <v>100.05999999999999</v>
      </c>
      <c r="P3592" s="6">
        <f t="shared" si="394"/>
        <v>68.534246575342465</v>
      </c>
      <c r="Q3592" t="str">
        <f t="shared" si="395"/>
        <v>theater</v>
      </c>
      <c r="R3592" t="str">
        <f t="shared" si="396"/>
        <v>plays</v>
      </c>
      <c r="S3592" s="11">
        <f t="shared" si="397"/>
        <v>41902</v>
      </c>
      <c r="T3592" s="11">
        <f t="shared" si="398"/>
        <v>41932.125393518516</v>
      </c>
      <c r="U3592">
        <f t="shared" si="399"/>
        <v>2014</v>
      </c>
    </row>
    <row r="3593" spans="1:21"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93"/>
        <v>175</v>
      </c>
      <c r="P3593" s="6">
        <f t="shared" si="394"/>
        <v>68.055555555555557</v>
      </c>
      <c r="Q3593" t="str">
        <f t="shared" si="395"/>
        <v>theater</v>
      </c>
      <c r="R3593" t="str">
        <f t="shared" si="396"/>
        <v>plays</v>
      </c>
      <c r="S3593" s="11">
        <f t="shared" si="397"/>
        <v>42003</v>
      </c>
      <c r="T3593" s="11">
        <f t="shared" si="398"/>
        <v>42027.999305555553</v>
      </c>
      <c r="U3593">
        <f t="shared" si="399"/>
        <v>2014</v>
      </c>
    </row>
    <row r="3594" spans="1:21"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93"/>
        <v>127.25</v>
      </c>
      <c r="P3594" s="6">
        <f t="shared" si="394"/>
        <v>72.714285714285708</v>
      </c>
      <c r="Q3594" t="str">
        <f t="shared" si="395"/>
        <v>theater</v>
      </c>
      <c r="R3594" t="str">
        <f t="shared" si="396"/>
        <v>plays</v>
      </c>
      <c r="S3594" s="11">
        <f t="shared" si="397"/>
        <v>41988</v>
      </c>
      <c r="T3594" s="11">
        <f t="shared" si="398"/>
        <v>42045.999305555553</v>
      </c>
      <c r="U3594">
        <f t="shared" si="399"/>
        <v>2014</v>
      </c>
    </row>
    <row r="3595" spans="1:21"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93"/>
        <v>110.63333333333334</v>
      </c>
      <c r="P3595" s="6">
        <f t="shared" si="394"/>
        <v>77.186046511627907</v>
      </c>
      <c r="Q3595" t="str">
        <f t="shared" si="395"/>
        <v>theater</v>
      </c>
      <c r="R3595" t="str">
        <f t="shared" si="396"/>
        <v>plays</v>
      </c>
      <c r="S3595" s="11">
        <f t="shared" si="397"/>
        <v>41974</v>
      </c>
      <c r="T3595" s="11">
        <f t="shared" si="398"/>
        <v>42009.643055555549</v>
      </c>
      <c r="U3595">
        <f t="shared" si="399"/>
        <v>2014</v>
      </c>
    </row>
    <row r="3596" spans="1:21"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93"/>
        <v>125.93749999999999</v>
      </c>
      <c r="P3596" s="6">
        <f t="shared" si="394"/>
        <v>55.972222222222221</v>
      </c>
      <c r="Q3596" t="str">
        <f t="shared" si="395"/>
        <v>theater</v>
      </c>
      <c r="R3596" t="str">
        <f t="shared" si="396"/>
        <v>plays</v>
      </c>
      <c r="S3596" s="11">
        <f t="shared" si="397"/>
        <v>42591</v>
      </c>
      <c r="T3596" s="11">
        <f t="shared" si="398"/>
        <v>42616.858587962961</v>
      </c>
      <c r="U3596">
        <f t="shared" si="399"/>
        <v>2016</v>
      </c>
    </row>
    <row r="3597" spans="1:21"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93"/>
        <v>118.5</v>
      </c>
      <c r="P3597" s="6">
        <f t="shared" si="394"/>
        <v>49.693548387096776</v>
      </c>
      <c r="Q3597" t="str">
        <f t="shared" si="395"/>
        <v>theater</v>
      </c>
      <c r="R3597" t="str">
        <f t="shared" si="396"/>
        <v>plays</v>
      </c>
      <c r="S3597" s="11">
        <f t="shared" si="397"/>
        <v>42049</v>
      </c>
      <c r="T3597" s="11">
        <f t="shared" si="398"/>
        <v>42076.082638888889</v>
      </c>
      <c r="U3597">
        <f t="shared" si="399"/>
        <v>2015</v>
      </c>
    </row>
    <row r="3598" spans="1:21"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93"/>
        <v>107.72727272727273</v>
      </c>
      <c r="P3598" s="6">
        <f t="shared" si="394"/>
        <v>79</v>
      </c>
      <c r="Q3598" t="str">
        <f t="shared" si="395"/>
        <v>theater</v>
      </c>
      <c r="R3598" t="str">
        <f t="shared" si="396"/>
        <v>plays</v>
      </c>
      <c r="S3598" s="11">
        <f t="shared" si="397"/>
        <v>41856</v>
      </c>
      <c r="T3598" s="11">
        <f t="shared" si="398"/>
        <v>41877.506736111107</v>
      </c>
      <c r="U3598">
        <f t="shared" si="399"/>
        <v>2014</v>
      </c>
    </row>
    <row r="3599" spans="1:21"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93"/>
        <v>102.60000000000001</v>
      </c>
      <c r="P3599" s="6">
        <f t="shared" si="394"/>
        <v>77.727272727272734</v>
      </c>
      <c r="Q3599" t="str">
        <f t="shared" si="395"/>
        <v>theater</v>
      </c>
      <c r="R3599" t="str">
        <f t="shared" si="396"/>
        <v>plays</v>
      </c>
      <c r="S3599" s="11">
        <f t="shared" si="397"/>
        <v>42417</v>
      </c>
      <c r="T3599" s="11">
        <f t="shared" si="398"/>
        <v>42432.040972222218</v>
      </c>
      <c r="U3599">
        <f t="shared" si="399"/>
        <v>2016</v>
      </c>
    </row>
    <row r="3600" spans="1:21"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93"/>
        <v>110.1</v>
      </c>
      <c r="P3600" s="6">
        <f t="shared" si="394"/>
        <v>40.777777777777779</v>
      </c>
      <c r="Q3600" t="str">
        <f t="shared" si="395"/>
        <v>theater</v>
      </c>
      <c r="R3600" t="str">
        <f t="shared" si="396"/>
        <v>plays</v>
      </c>
      <c r="S3600" s="11">
        <f t="shared" si="397"/>
        <v>41866</v>
      </c>
      <c r="T3600" s="11">
        <f t="shared" si="398"/>
        <v>41884.999305555553</v>
      </c>
      <c r="U3600">
        <f t="shared" si="399"/>
        <v>2014</v>
      </c>
    </row>
    <row r="3601" spans="1:21"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93"/>
        <v>202</v>
      </c>
      <c r="P3601" s="6">
        <f t="shared" si="394"/>
        <v>59.411764705882355</v>
      </c>
      <c r="Q3601" t="str">
        <f t="shared" si="395"/>
        <v>theater</v>
      </c>
      <c r="R3601" t="str">
        <f t="shared" si="396"/>
        <v>plays</v>
      </c>
      <c r="S3601" s="11">
        <f t="shared" si="397"/>
        <v>42220</v>
      </c>
      <c r="T3601" s="11">
        <f t="shared" si="398"/>
        <v>42245.791666666664</v>
      </c>
      <c r="U3601">
        <f t="shared" si="399"/>
        <v>2015</v>
      </c>
    </row>
    <row r="3602" spans="1:21"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93"/>
        <v>130</v>
      </c>
      <c r="P3602" s="6">
        <f t="shared" si="394"/>
        <v>3.25</v>
      </c>
      <c r="Q3602" t="str">
        <f t="shared" si="395"/>
        <v>theater</v>
      </c>
      <c r="R3602" t="str">
        <f t="shared" si="396"/>
        <v>plays</v>
      </c>
      <c r="S3602" s="11">
        <f t="shared" si="397"/>
        <v>42628</v>
      </c>
      <c r="T3602" s="11">
        <f t="shared" si="398"/>
        <v>42656.640787037039</v>
      </c>
      <c r="U3602">
        <f t="shared" si="399"/>
        <v>2016</v>
      </c>
    </row>
    <row r="3603" spans="1:21"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93"/>
        <v>104.35000000000001</v>
      </c>
      <c r="P3603" s="6">
        <f t="shared" si="394"/>
        <v>39.377358490566039</v>
      </c>
      <c r="Q3603" t="str">
        <f t="shared" si="395"/>
        <v>theater</v>
      </c>
      <c r="R3603" t="str">
        <f t="shared" si="396"/>
        <v>plays</v>
      </c>
      <c r="S3603" s="11">
        <f t="shared" si="397"/>
        <v>41990</v>
      </c>
      <c r="T3603" s="11">
        <f t="shared" si="398"/>
        <v>42020.790300925924</v>
      </c>
      <c r="U3603">
        <f t="shared" si="399"/>
        <v>2014</v>
      </c>
    </row>
    <row r="3604" spans="1:21"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93"/>
        <v>100.05</v>
      </c>
      <c r="P3604" s="6">
        <f t="shared" si="394"/>
        <v>81.673469387755105</v>
      </c>
      <c r="Q3604" t="str">
        <f t="shared" si="395"/>
        <v>theater</v>
      </c>
      <c r="R3604" t="str">
        <f t="shared" si="396"/>
        <v>plays</v>
      </c>
      <c r="S3604" s="11">
        <f t="shared" si="397"/>
        <v>42447</v>
      </c>
      <c r="T3604" s="11">
        <f t="shared" si="398"/>
        <v>42507.68609953703</v>
      </c>
      <c r="U3604">
        <f t="shared" si="399"/>
        <v>2016</v>
      </c>
    </row>
    <row r="3605" spans="1:21"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93"/>
        <v>170.66666666666669</v>
      </c>
      <c r="P3605" s="6">
        <f t="shared" si="394"/>
        <v>44.912280701754383</v>
      </c>
      <c r="Q3605" t="str">
        <f t="shared" si="395"/>
        <v>theater</v>
      </c>
      <c r="R3605" t="str">
        <f t="shared" si="396"/>
        <v>plays</v>
      </c>
      <c r="S3605" s="11">
        <f t="shared" si="397"/>
        <v>42283</v>
      </c>
      <c r="T3605" s="11">
        <f t="shared" si="398"/>
        <v>42313.697685185187</v>
      </c>
      <c r="U3605">
        <f t="shared" si="399"/>
        <v>2015</v>
      </c>
    </row>
    <row r="3606" spans="1:21"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93"/>
        <v>112.83333333333334</v>
      </c>
      <c r="P3606" s="6">
        <f t="shared" si="394"/>
        <v>49.05797101449275</v>
      </c>
      <c r="Q3606" t="str">
        <f t="shared" si="395"/>
        <v>theater</v>
      </c>
      <c r="R3606" t="str">
        <f t="shared" si="396"/>
        <v>plays</v>
      </c>
      <c r="S3606" s="11">
        <f t="shared" si="397"/>
        <v>42482</v>
      </c>
      <c r="T3606" s="11">
        <f t="shared" si="398"/>
        <v>42489.082638888889</v>
      </c>
      <c r="U3606">
        <f t="shared" si="399"/>
        <v>2016</v>
      </c>
    </row>
    <row r="3607" spans="1:21"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93"/>
        <v>184</v>
      </c>
      <c r="P3607" s="6">
        <f t="shared" si="394"/>
        <v>30.666666666666668</v>
      </c>
      <c r="Q3607" t="str">
        <f t="shared" si="395"/>
        <v>theater</v>
      </c>
      <c r="R3607" t="str">
        <f t="shared" si="396"/>
        <v>plays</v>
      </c>
      <c r="S3607" s="11">
        <f t="shared" si="397"/>
        <v>42383</v>
      </c>
      <c r="T3607" s="11">
        <f t="shared" si="398"/>
        <v>42413.584791666661</v>
      </c>
      <c r="U3607">
        <f t="shared" si="399"/>
        <v>2016</v>
      </c>
    </row>
    <row r="3608" spans="1:21"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93"/>
        <v>130.26666666666665</v>
      </c>
      <c r="P3608" s="6">
        <f t="shared" si="394"/>
        <v>61.0625</v>
      </c>
      <c r="Q3608" t="str">
        <f t="shared" si="395"/>
        <v>theater</v>
      </c>
      <c r="R3608" t="str">
        <f t="shared" si="396"/>
        <v>plays</v>
      </c>
      <c r="S3608" s="11">
        <f t="shared" si="397"/>
        <v>42566</v>
      </c>
      <c r="T3608" s="11">
        <f t="shared" si="398"/>
        <v>42596.396493055552</v>
      </c>
      <c r="U3608">
        <f t="shared" si="399"/>
        <v>2016</v>
      </c>
    </row>
    <row r="3609" spans="1:21"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93"/>
        <v>105.45454545454544</v>
      </c>
      <c r="P3609" s="6">
        <f t="shared" si="394"/>
        <v>29</v>
      </c>
      <c r="Q3609" t="str">
        <f t="shared" si="395"/>
        <v>theater</v>
      </c>
      <c r="R3609" t="str">
        <f t="shared" si="396"/>
        <v>plays</v>
      </c>
      <c r="S3609" s="11">
        <f t="shared" si="397"/>
        <v>42338</v>
      </c>
      <c r="T3609" s="11">
        <f t="shared" si="398"/>
        <v>42352.791666666664</v>
      </c>
      <c r="U3609">
        <f t="shared" si="399"/>
        <v>2015</v>
      </c>
    </row>
    <row r="3610" spans="1:21"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93"/>
        <v>100</v>
      </c>
      <c r="P3610" s="6">
        <f t="shared" si="394"/>
        <v>29.62962962962963</v>
      </c>
      <c r="Q3610" t="str">
        <f t="shared" si="395"/>
        <v>theater</v>
      </c>
      <c r="R3610" t="str">
        <f t="shared" si="396"/>
        <v>plays</v>
      </c>
      <c r="S3610" s="11">
        <f t="shared" si="397"/>
        <v>42506</v>
      </c>
      <c r="T3610" s="11">
        <f t="shared" si="398"/>
        <v>42538.374999999993</v>
      </c>
      <c r="U3610">
        <f t="shared" si="399"/>
        <v>2016</v>
      </c>
    </row>
    <row r="3611" spans="1:21"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93"/>
        <v>153.31632653061226</v>
      </c>
      <c r="P3611" s="6">
        <f t="shared" si="394"/>
        <v>143.0952380952381</v>
      </c>
      <c r="Q3611" t="str">
        <f t="shared" si="395"/>
        <v>theater</v>
      </c>
      <c r="R3611" t="str">
        <f t="shared" si="396"/>
        <v>plays</v>
      </c>
      <c r="S3611" s="11">
        <f t="shared" si="397"/>
        <v>42429</v>
      </c>
      <c r="T3611" s="11">
        <f t="shared" si="398"/>
        <v>42459.741724537038</v>
      </c>
      <c r="U3611">
        <f t="shared" si="399"/>
        <v>2016</v>
      </c>
    </row>
    <row r="3612" spans="1:21"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93"/>
        <v>162.30000000000001</v>
      </c>
      <c r="P3612" s="6">
        <f t="shared" si="394"/>
        <v>52.354838709677416</v>
      </c>
      <c r="Q3612" t="str">
        <f t="shared" si="395"/>
        <v>theater</v>
      </c>
      <c r="R3612" t="str">
        <f t="shared" si="396"/>
        <v>plays</v>
      </c>
      <c r="S3612" s="11">
        <f t="shared" si="397"/>
        <v>42203</v>
      </c>
      <c r="T3612" s="11">
        <f t="shared" si="398"/>
        <v>42233.22379629629</v>
      </c>
      <c r="U3612">
        <f t="shared" si="399"/>
        <v>2015</v>
      </c>
    </row>
    <row r="3613" spans="1:21"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93"/>
        <v>136</v>
      </c>
      <c r="P3613" s="6">
        <f t="shared" si="394"/>
        <v>66.666666666666671</v>
      </c>
      <c r="Q3613" t="str">
        <f t="shared" si="395"/>
        <v>theater</v>
      </c>
      <c r="R3613" t="str">
        <f t="shared" si="396"/>
        <v>plays</v>
      </c>
      <c r="S3613" s="11">
        <f t="shared" si="397"/>
        <v>42072</v>
      </c>
      <c r="T3613" s="11">
        <f t="shared" si="398"/>
        <v>42102.162048611113</v>
      </c>
      <c r="U3613">
        <f t="shared" si="399"/>
        <v>2015</v>
      </c>
    </row>
    <row r="3614" spans="1:21"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93"/>
        <v>144.4</v>
      </c>
      <c r="P3614" s="6">
        <f t="shared" si="394"/>
        <v>126.66666666666667</v>
      </c>
      <c r="Q3614" t="str">
        <f t="shared" si="395"/>
        <v>theater</v>
      </c>
      <c r="R3614" t="str">
        <f t="shared" si="396"/>
        <v>plays</v>
      </c>
      <c r="S3614" s="11">
        <f t="shared" si="397"/>
        <v>41789</v>
      </c>
      <c r="T3614" s="11">
        <f t="shared" si="398"/>
        <v>41799.518645833334</v>
      </c>
      <c r="U3614">
        <f t="shared" si="399"/>
        <v>2014</v>
      </c>
    </row>
    <row r="3615" spans="1:21"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93"/>
        <v>100</v>
      </c>
      <c r="P3615" s="6">
        <f t="shared" si="394"/>
        <v>62.5</v>
      </c>
      <c r="Q3615" t="str">
        <f t="shared" si="395"/>
        <v>theater</v>
      </c>
      <c r="R3615" t="str">
        <f t="shared" si="396"/>
        <v>plays</v>
      </c>
      <c r="S3615" s="11">
        <f t="shared" si="397"/>
        <v>41788</v>
      </c>
      <c r="T3615" s="11">
        <f t="shared" si="398"/>
        <v>41818.381643518514</v>
      </c>
      <c r="U3615">
        <f t="shared" si="399"/>
        <v>2014</v>
      </c>
    </row>
    <row r="3616" spans="1:21"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93"/>
        <v>100.8</v>
      </c>
      <c r="P3616" s="6">
        <f t="shared" si="394"/>
        <v>35.492957746478872</v>
      </c>
      <c r="Q3616" t="str">
        <f t="shared" si="395"/>
        <v>theater</v>
      </c>
      <c r="R3616" t="str">
        <f t="shared" si="396"/>
        <v>plays</v>
      </c>
      <c r="S3616" s="11">
        <f t="shared" si="397"/>
        <v>42143</v>
      </c>
      <c r="T3616" s="11">
        <f t="shared" si="398"/>
        <v>42173.833518518521</v>
      </c>
      <c r="U3616">
        <f t="shared" si="399"/>
        <v>2015</v>
      </c>
    </row>
    <row r="3617" spans="1:21"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93"/>
        <v>106.80000000000001</v>
      </c>
      <c r="P3617" s="6">
        <f t="shared" si="394"/>
        <v>37.083333333333336</v>
      </c>
      <c r="Q3617" t="str">
        <f t="shared" si="395"/>
        <v>theater</v>
      </c>
      <c r="R3617" t="str">
        <f t="shared" si="396"/>
        <v>plays</v>
      </c>
      <c r="S3617" s="11">
        <f t="shared" si="397"/>
        <v>42318</v>
      </c>
      <c r="T3617" s="11">
        <f t="shared" si="398"/>
        <v>42348.385370370372</v>
      </c>
      <c r="U3617">
        <f t="shared" si="399"/>
        <v>2015</v>
      </c>
    </row>
    <row r="3618" spans="1:21"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93"/>
        <v>124.8</v>
      </c>
      <c r="P3618" s="6">
        <f t="shared" si="394"/>
        <v>69.333333333333329</v>
      </c>
      <c r="Q3618" t="str">
        <f t="shared" si="395"/>
        <v>theater</v>
      </c>
      <c r="R3618" t="str">
        <f t="shared" si="396"/>
        <v>plays</v>
      </c>
      <c r="S3618" s="11">
        <f t="shared" si="397"/>
        <v>42052</v>
      </c>
      <c r="T3618" s="11">
        <f t="shared" si="398"/>
        <v>42082.699814814812</v>
      </c>
      <c r="U3618">
        <f t="shared" si="399"/>
        <v>2015</v>
      </c>
    </row>
    <row r="3619" spans="1:21"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93"/>
        <v>118.91891891891892</v>
      </c>
      <c r="P3619" s="6">
        <f t="shared" si="394"/>
        <v>17.254901960784313</v>
      </c>
      <c r="Q3619" t="str">
        <f t="shared" si="395"/>
        <v>theater</v>
      </c>
      <c r="R3619" t="str">
        <f t="shared" si="396"/>
        <v>plays</v>
      </c>
      <c r="S3619" s="11">
        <f t="shared" si="397"/>
        <v>42779</v>
      </c>
      <c r="T3619" s="11">
        <f t="shared" si="398"/>
        <v>42793.791666666664</v>
      </c>
      <c r="U3619">
        <f t="shared" si="399"/>
        <v>2017</v>
      </c>
    </row>
    <row r="3620" spans="1:21"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93"/>
        <v>101</v>
      </c>
      <c r="P3620" s="6">
        <f t="shared" si="394"/>
        <v>36.071428571428569</v>
      </c>
      <c r="Q3620" t="str">
        <f t="shared" si="395"/>
        <v>theater</v>
      </c>
      <c r="R3620" t="str">
        <f t="shared" si="396"/>
        <v>plays</v>
      </c>
      <c r="S3620" s="11">
        <f t="shared" si="397"/>
        <v>42128</v>
      </c>
      <c r="T3620" s="11">
        <f t="shared" si="398"/>
        <v>42158.419560185182</v>
      </c>
      <c r="U3620">
        <f t="shared" si="399"/>
        <v>2015</v>
      </c>
    </row>
    <row r="3621" spans="1:21"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93"/>
        <v>112.99999999999999</v>
      </c>
      <c r="P3621" s="6">
        <f t="shared" si="394"/>
        <v>66.470588235294116</v>
      </c>
      <c r="Q3621" t="str">
        <f t="shared" si="395"/>
        <v>theater</v>
      </c>
      <c r="R3621" t="str">
        <f t="shared" si="396"/>
        <v>plays</v>
      </c>
      <c r="S3621" s="11">
        <f t="shared" si="397"/>
        <v>42660</v>
      </c>
      <c r="T3621" s="11">
        <f t="shared" si="398"/>
        <v>42693.708333333336</v>
      </c>
      <c r="U3621">
        <f t="shared" si="399"/>
        <v>2016</v>
      </c>
    </row>
    <row r="3622" spans="1:21"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93"/>
        <v>105.19047619047619</v>
      </c>
      <c r="P3622" s="6">
        <f t="shared" si="394"/>
        <v>56.065989847715734</v>
      </c>
      <c r="Q3622" t="str">
        <f t="shared" si="395"/>
        <v>theater</v>
      </c>
      <c r="R3622" t="str">
        <f t="shared" si="396"/>
        <v>plays</v>
      </c>
      <c r="S3622" s="11">
        <f t="shared" si="397"/>
        <v>42037</v>
      </c>
      <c r="T3622" s="11">
        <f t="shared" si="398"/>
        <v>42067.958333333336</v>
      </c>
      <c r="U3622">
        <f t="shared" si="399"/>
        <v>2015</v>
      </c>
    </row>
    <row r="3623" spans="1:21"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93"/>
        <v>109.73333333333332</v>
      </c>
      <c r="P3623" s="6">
        <f t="shared" si="394"/>
        <v>47.028571428571432</v>
      </c>
      <c r="Q3623" t="str">
        <f t="shared" si="395"/>
        <v>theater</v>
      </c>
      <c r="R3623" t="str">
        <f t="shared" si="396"/>
        <v>plays</v>
      </c>
      <c r="S3623" s="11">
        <f t="shared" si="397"/>
        <v>42619</v>
      </c>
      <c r="T3623" s="11">
        <f t="shared" si="398"/>
        <v>42643.666666666664</v>
      </c>
      <c r="U3623">
        <f t="shared" si="399"/>
        <v>2016</v>
      </c>
    </row>
    <row r="3624" spans="1:21"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93"/>
        <v>100.099</v>
      </c>
      <c r="P3624" s="6">
        <f t="shared" si="394"/>
        <v>47.666190476190479</v>
      </c>
      <c r="Q3624" t="str">
        <f t="shared" si="395"/>
        <v>theater</v>
      </c>
      <c r="R3624" t="str">
        <f t="shared" si="396"/>
        <v>plays</v>
      </c>
      <c r="S3624" s="11">
        <f t="shared" si="397"/>
        <v>41877</v>
      </c>
      <c r="T3624" s="11">
        <f t="shared" si="398"/>
        <v>41909.932638888888</v>
      </c>
      <c r="U3624">
        <f t="shared" si="399"/>
        <v>2014</v>
      </c>
    </row>
    <row r="3625" spans="1:21"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93"/>
        <v>120</v>
      </c>
      <c r="P3625" s="6">
        <f t="shared" si="394"/>
        <v>88.235294117647058</v>
      </c>
      <c r="Q3625" t="str">
        <f t="shared" si="395"/>
        <v>theater</v>
      </c>
      <c r="R3625" t="str">
        <f t="shared" si="396"/>
        <v>plays</v>
      </c>
      <c r="S3625" s="11">
        <f t="shared" si="397"/>
        <v>41828</v>
      </c>
      <c r="T3625" s="11">
        <f t="shared" si="398"/>
        <v>41846.083333333328</v>
      </c>
      <c r="U3625">
        <f t="shared" si="399"/>
        <v>2014</v>
      </c>
    </row>
    <row r="3626" spans="1:21"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93"/>
        <v>104.93333333333332</v>
      </c>
      <c r="P3626" s="6">
        <f t="shared" si="394"/>
        <v>80.717948717948715</v>
      </c>
      <c r="Q3626" t="str">
        <f t="shared" si="395"/>
        <v>theater</v>
      </c>
      <c r="R3626" t="str">
        <f t="shared" si="396"/>
        <v>plays</v>
      </c>
      <c r="S3626" s="11">
        <f t="shared" si="397"/>
        <v>42545</v>
      </c>
      <c r="T3626" s="11">
        <f t="shared" si="398"/>
        <v>42605.565856481473</v>
      </c>
      <c r="U3626">
        <f t="shared" si="399"/>
        <v>2016</v>
      </c>
    </row>
    <row r="3627" spans="1:21"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93"/>
        <v>102.66666666666666</v>
      </c>
      <c r="P3627" s="6">
        <f t="shared" si="394"/>
        <v>39.487179487179489</v>
      </c>
      <c r="Q3627" t="str">
        <f t="shared" si="395"/>
        <v>theater</v>
      </c>
      <c r="R3627" t="str">
        <f t="shared" si="396"/>
        <v>plays</v>
      </c>
      <c r="S3627" s="11">
        <f t="shared" si="397"/>
        <v>42157</v>
      </c>
      <c r="T3627" s="11">
        <f t="shared" si="398"/>
        <v>42187.444178240738</v>
      </c>
      <c r="U3627">
        <f t="shared" si="399"/>
        <v>2015</v>
      </c>
    </row>
    <row r="3628" spans="1:21"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93"/>
        <v>101.82500000000002</v>
      </c>
      <c r="P3628" s="6">
        <f t="shared" si="394"/>
        <v>84.854166666666671</v>
      </c>
      <c r="Q3628" t="str">
        <f t="shared" si="395"/>
        <v>theater</v>
      </c>
      <c r="R3628" t="str">
        <f t="shared" si="396"/>
        <v>plays</v>
      </c>
      <c r="S3628" s="11">
        <f t="shared" si="397"/>
        <v>41846</v>
      </c>
      <c r="T3628" s="11">
        <f t="shared" si="398"/>
        <v>41867.458993055552</v>
      </c>
      <c r="U3628">
        <f t="shared" si="399"/>
        <v>2014</v>
      </c>
    </row>
    <row r="3629" spans="1:21"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93"/>
        <v>100</v>
      </c>
      <c r="P3629" s="6">
        <f t="shared" si="394"/>
        <v>68.965517241379317</v>
      </c>
      <c r="Q3629" t="str">
        <f t="shared" si="395"/>
        <v>theater</v>
      </c>
      <c r="R3629" t="str">
        <f t="shared" si="396"/>
        <v>plays</v>
      </c>
      <c r="S3629" s="11">
        <f t="shared" si="397"/>
        <v>42460</v>
      </c>
      <c r="T3629" s="11">
        <f t="shared" si="398"/>
        <v>42510.957638888889</v>
      </c>
      <c r="U3629">
        <f t="shared" si="399"/>
        <v>2016</v>
      </c>
    </row>
    <row r="3630" spans="1:21"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93"/>
        <v>0</v>
      </c>
      <c r="P3630" s="6">
        <f t="shared" si="394"/>
        <v>0</v>
      </c>
      <c r="Q3630" t="str">
        <f t="shared" si="395"/>
        <v>theater</v>
      </c>
      <c r="R3630" t="str">
        <f t="shared" si="396"/>
        <v>musical</v>
      </c>
      <c r="S3630" s="11">
        <f t="shared" si="397"/>
        <v>42291</v>
      </c>
      <c r="T3630" s="11">
        <f t="shared" si="398"/>
        <v>42351.666620370372</v>
      </c>
      <c r="U3630">
        <f t="shared" si="399"/>
        <v>2015</v>
      </c>
    </row>
    <row r="3631" spans="1:21"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93"/>
        <v>1.9999999999999998E-4</v>
      </c>
      <c r="P3631" s="6">
        <f t="shared" si="394"/>
        <v>1</v>
      </c>
      <c r="Q3631" t="str">
        <f t="shared" si="395"/>
        <v>theater</v>
      </c>
      <c r="R3631" t="str">
        <f t="shared" si="396"/>
        <v>musical</v>
      </c>
      <c r="S3631" s="11">
        <f t="shared" si="397"/>
        <v>42436</v>
      </c>
      <c r="T3631" s="11">
        <f t="shared" si="398"/>
        <v>42495.499999999993</v>
      </c>
      <c r="U3631">
        <f t="shared" si="399"/>
        <v>2016</v>
      </c>
    </row>
    <row r="3632" spans="1:21"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93"/>
        <v>3.3333333333333333E-2</v>
      </c>
      <c r="P3632" s="6">
        <f t="shared" si="394"/>
        <v>1</v>
      </c>
      <c r="Q3632" t="str">
        <f t="shared" si="395"/>
        <v>theater</v>
      </c>
      <c r="R3632" t="str">
        <f t="shared" si="396"/>
        <v>musical</v>
      </c>
      <c r="S3632" s="11">
        <f t="shared" si="397"/>
        <v>41942</v>
      </c>
      <c r="T3632" s="11">
        <f t="shared" si="398"/>
        <v>41972.680439814816</v>
      </c>
      <c r="U3632">
        <f t="shared" si="399"/>
        <v>2014</v>
      </c>
    </row>
    <row r="3633" spans="1:21"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93"/>
        <v>51.023391812865491</v>
      </c>
      <c r="P3633" s="6">
        <f t="shared" si="394"/>
        <v>147.88135593220338</v>
      </c>
      <c r="Q3633" t="str">
        <f t="shared" si="395"/>
        <v>theater</v>
      </c>
      <c r="R3633" t="str">
        <f t="shared" si="396"/>
        <v>musical</v>
      </c>
      <c r="S3633" s="11">
        <f t="shared" si="397"/>
        <v>41880</v>
      </c>
      <c r="T3633" s="11">
        <f t="shared" si="398"/>
        <v>41904.957638888889</v>
      </c>
      <c r="U3633">
        <f t="shared" si="399"/>
        <v>2014</v>
      </c>
    </row>
    <row r="3634" spans="1:21"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93"/>
        <v>20</v>
      </c>
      <c r="P3634" s="6">
        <f t="shared" si="394"/>
        <v>100</v>
      </c>
      <c r="Q3634" t="str">
        <f t="shared" si="395"/>
        <v>theater</v>
      </c>
      <c r="R3634" t="str">
        <f t="shared" si="396"/>
        <v>musical</v>
      </c>
      <c r="S3634" s="11">
        <f t="shared" si="397"/>
        <v>41946</v>
      </c>
      <c r="T3634" s="11">
        <f t="shared" si="398"/>
        <v>41966.728576388887</v>
      </c>
      <c r="U3634">
        <f t="shared" si="399"/>
        <v>2014</v>
      </c>
    </row>
    <row r="3635" spans="1:21"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93"/>
        <v>35.24</v>
      </c>
      <c r="P3635" s="6">
        <f t="shared" si="394"/>
        <v>56.838709677419352</v>
      </c>
      <c r="Q3635" t="str">
        <f t="shared" si="395"/>
        <v>theater</v>
      </c>
      <c r="R3635" t="str">
        <f t="shared" si="396"/>
        <v>musical</v>
      </c>
      <c r="S3635" s="11">
        <f t="shared" si="397"/>
        <v>42649</v>
      </c>
      <c r="T3635" s="11">
        <f t="shared" si="398"/>
        <v>42692.833333333336</v>
      </c>
      <c r="U3635">
        <f t="shared" si="399"/>
        <v>2016</v>
      </c>
    </row>
    <row r="3636" spans="1:21"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93"/>
        <v>4.246666666666667</v>
      </c>
      <c r="P3636" s="6">
        <f t="shared" si="394"/>
        <v>176.94444444444446</v>
      </c>
      <c r="Q3636" t="str">
        <f t="shared" si="395"/>
        <v>theater</v>
      </c>
      <c r="R3636" t="str">
        <f t="shared" si="396"/>
        <v>musical</v>
      </c>
      <c r="S3636" s="11">
        <f t="shared" si="397"/>
        <v>42700</v>
      </c>
      <c r="T3636" s="11">
        <f t="shared" si="398"/>
        <v>42748.957638888889</v>
      </c>
      <c r="U3636">
        <f t="shared" si="399"/>
        <v>2016</v>
      </c>
    </row>
    <row r="3637" spans="1:21"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93"/>
        <v>36.457142857142856</v>
      </c>
      <c r="P3637" s="6">
        <f t="shared" si="394"/>
        <v>127.6</v>
      </c>
      <c r="Q3637" t="str">
        <f t="shared" si="395"/>
        <v>theater</v>
      </c>
      <c r="R3637" t="str">
        <f t="shared" si="396"/>
        <v>musical</v>
      </c>
      <c r="S3637" s="11">
        <f t="shared" si="397"/>
        <v>42450</v>
      </c>
      <c r="T3637" s="11">
        <f t="shared" si="398"/>
        <v>42480.674490740734</v>
      </c>
      <c r="U3637">
        <f t="shared" si="399"/>
        <v>2016</v>
      </c>
    </row>
    <row r="3638" spans="1:21"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93"/>
        <v>0</v>
      </c>
      <c r="P3638" s="6">
        <f t="shared" si="394"/>
        <v>0</v>
      </c>
      <c r="Q3638" t="str">
        <f t="shared" si="395"/>
        <v>theater</v>
      </c>
      <c r="R3638" t="str">
        <f t="shared" si="396"/>
        <v>musical</v>
      </c>
      <c r="S3638" s="11">
        <f t="shared" si="397"/>
        <v>42226</v>
      </c>
      <c r="T3638" s="11">
        <f t="shared" si="398"/>
        <v>42261.486446759263</v>
      </c>
      <c r="U3638">
        <f t="shared" si="399"/>
        <v>2015</v>
      </c>
    </row>
    <row r="3639" spans="1:21"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93"/>
        <v>30.866666666666664</v>
      </c>
      <c r="P3639" s="6">
        <f t="shared" si="394"/>
        <v>66.142857142857139</v>
      </c>
      <c r="Q3639" t="str">
        <f t="shared" si="395"/>
        <v>theater</v>
      </c>
      <c r="R3639" t="str">
        <f t="shared" si="396"/>
        <v>musical</v>
      </c>
      <c r="S3639" s="11">
        <f t="shared" si="397"/>
        <v>41975</v>
      </c>
      <c r="T3639" s="11">
        <f t="shared" si="398"/>
        <v>42005.492303240739</v>
      </c>
      <c r="U3639">
        <f t="shared" si="399"/>
        <v>2014</v>
      </c>
    </row>
    <row r="3640" spans="1:21"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93"/>
        <v>6.5454545454545459</v>
      </c>
      <c r="P3640" s="6">
        <f t="shared" si="394"/>
        <v>108</v>
      </c>
      <c r="Q3640" t="str">
        <f t="shared" si="395"/>
        <v>theater</v>
      </c>
      <c r="R3640" t="str">
        <f t="shared" si="396"/>
        <v>musical</v>
      </c>
      <c r="S3640" s="11">
        <f t="shared" si="397"/>
        <v>42053</v>
      </c>
      <c r="T3640" s="11">
        <f t="shared" si="398"/>
        <v>42113.42282407407</v>
      </c>
      <c r="U3640">
        <f t="shared" si="399"/>
        <v>2015</v>
      </c>
    </row>
    <row r="3641" spans="1:21"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93"/>
        <v>4.0000000000000001E-3</v>
      </c>
      <c r="P3641" s="6">
        <f t="shared" si="394"/>
        <v>1</v>
      </c>
      <c r="Q3641" t="str">
        <f t="shared" si="395"/>
        <v>theater</v>
      </c>
      <c r="R3641" t="str">
        <f t="shared" si="396"/>
        <v>musical</v>
      </c>
      <c r="S3641" s="11">
        <f t="shared" si="397"/>
        <v>42590</v>
      </c>
      <c r="T3641" s="11">
        <f t="shared" si="398"/>
        <v>42650.424305555549</v>
      </c>
      <c r="U3641">
        <f t="shared" si="399"/>
        <v>2016</v>
      </c>
    </row>
    <row r="3642" spans="1:21"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93"/>
        <v>5.5</v>
      </c>
      <c r="P3642" s="6">
        <f t="shared" si="394"/>
        <v>18.333333333333332</v>
      </c>
      <c r="Q3642" t="str">
        <f t="shared" si="395"/>
        <v>theater</v>
      </c>
      <c r="R3642" t="str">
        <f t="shared" si="396"/>
        <v>musical</v>
      </c>
      <c r="S3642" s="11">
        <f t="shared" si="397"/>
        <v>42104</v>
      </c>
      <c r="T3642" s="11">
        <f t="shared" si="398"/>
        <v>42134.573263888888</v>
      </c>
      <c r="U3642">
        <f t="shared" si="399"/>
        <v>2015</v>
      </c>
    </row>
    <row r="3643" spans="1:21"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93"/>
        <v>0</v>
      </c>
      <c r="P3643" s="6">
        <f t="shared" si="394"/>
        <v>0</v>
      </c>
      <c r="Q3643" t="str">
        <f t="shared" si="395"/>
        <v>theater</v>
      </c>
      <c r="R3643" t="str">
        <f t="shared" si="396"/>
        <v>musical</v>
      </c>
      <c r="S3643" s="11">
        <f t="shared" si="397"/>
        <v>41899</v>
      </c>
      <c r="T3643" s="11">
        <f t="shared" si="398"/>
        <v>41917</v>
      </c>
      <c r="U3643">
        <f t="shared" si="399"/>
        <v>2014</v>
      </c>
    </row>
    <row r="3644" spans="1:21"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93"/>
        <v>2.1428571428571428</v>
      </c>
      <c r="P3644" s="6">
        <f t="shared" si="394"/>
        <v>7.5</v>
      </c>
      <c r="Q3644" t="str">
        <f t="shared" si="395"/>
        <v>theater</v>
      </c>
      <c r="R3644" t="str">
        <f t="shared" si="396"/>
        <v>musical</v>
      </c>
      <c r="S3644" s="11">
        <f t="shared" si="397"/>
        <v>42297</v>
      </c>
      <c r="T3644" s="11">
        <f t="shared" si="398"/>
        <v>42338.499999999993</v>
      </c>
      <c r="U3644">
        <f t="shared" si="399"/>
        <v>2015</v>
      </c>
    </row>
    <row r="3645" spans="1:21"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93"/>
        <v>0</v>
      </c>
      <c r="P3645" s="6">
        <f t="shared" si="394"/>
        <v>0</v>
      </c>
      <c r="Q3645" t="str">
        <f t="shared" si="395"/>
        <v>theater</v>
      </c>
      <c r="R3645" t="str">
        <f t="shared" si="396"/>
        <v>musical</v>
      </c>
      <c r="S3645" s="11">
        <f t="shared" si="397"/>
        <v>42284</v>
      </c>
      <c r="T3645" s="11">
        <f t="shared" si="398"/>
        <v>42324.977303240739</v>
      </c>
      <c r="U3645">
        <f t="shared" si="399"/>
        <v>2015</v>
      </c>
    </row>
    <row r="3646" spans="1:21"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93"/>
        <v>16.420000000000002</v>
      </c>
      <c r="P3646" s="6">
        <f t="shared" si="394"/>
        <v>68.416666666666671</v>
      </c>
      <c r="Q3646" t="str">
        <f t="shared" si="395"/>
        <v>theater</v>
      </c>
      <c r="R3646" t="str">
        <f t="shared" si="396"/>
        <v>musical</v>
      </c>
      <c r="S3646" s="11">
        <f t="shared" si="397"/>
        <v>42409</v>
      </c>
      <c r="T3646" s="11">
        <f t="shared" si="398"/>
        <v>42436.999305555553</v>
      </c>
      <c r="U3646">
        <f t="shared" si="399"/>
        <v>2016</v>
      </c>
    </row>
    <row r="3647" spans="1:21"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93"/>
        <v>0.1</v>
      </c>
      <c r="P3647" s="6">
        <f t="shared" si="394"/>
        <v>1</v>
      </c>
      <c r="Q3647" t="str">
        <f t="shared" si="395"/>
        <v>theater</v>
      </c>
      <c r="R3647" t="str">
        <f t="shared" si="396"/>
        <v>musical</v>
      </c>
      <c r="S3647" s="11">
        <f t="shared" si="397"/>
        <v>42665</v>
      </c>
      <c r="T3647" s="11">
        <f t="shared" si="398"/>
        <v>42695.803680555553</v>
      </c>
      <c r="U3647">
        <f t="shared" si="399"/>
        <v>2016</v>
      </c>
    </row>
    <row r="3648" spans="1:21"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93"/>
        <v>4.8099999999999996</v>
      </c>
      <c r="P3648" s="6">
        <f t="shared" si="394"/>
        <v>60.125</v>
      </c>
      <c r="Q3648" t="str">
        <f t="shared" si="395"/>
        <v>theater</v>
      </c>
      <c r="R3648" t="str">
        <f t="shared" si="396"/>
        <v>musical</v>
      </c>
      <c r="S3648" s="11">
        <f t="shared" si="397"/>
        <v>42140</v>
      </c>
      <c r="T3648" s="11">
        <f t="shared" si="398"/>
        <v>42171.770833333336</v>
      </c>
      <c r="U3648">
        <f t="shared" si="399"/>
        <v>2015</v>
      </c>
    </row>
    <row r="3649" spans="1:21"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93"/>
        <v>6</v>
      </c>
      <c r="P3649" s="6">
        <f t="shared" si="394"/>
        <v>15</v>
      </c>
      <c r="Q3649" t="str">
        <f t="shared" si="395"/>
        <v>theater</v>
      </c>
      <c r="R3649" t="str">
        <f t="shared" si="396"/>
        <v>musical</v>
      </c>
      <c r="S3649" s="11">
        <f t="shared" si="397"/>
        <v>42598</v>
      </c>
      <c r="T3649" s="11">
        <f t="shared" si="398"/>
        <v>42643.540821759256</v>
      </c>
      <c r="U3649">
        <f t="shared" si="399"/>
        <v>2016</v>
      </c>
    </row>
    <row r="3650" spans="1:21"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93"/>
        <v>100.38249999999999</v>
      </c>
      <c r="P3650" s="6">
        <f t="shared" si="394"/>
        <v>550.04109589041093</v>
      </c>
      <c r="Q3650" t="str">
        <f t="shared" si="395"/>
        <v>theater</v>
      </c>
      <c r="R3650" t="str">
        <f t="shared" si="396"/>
        <v>plays</v>
      </c>
      <c r="S3650" s="11">
        <f t="shared" si="397"/>
        <v>41887</v>
      </c>
      <c r="T3650" s="11">
        <f t="shared" si="398"/>
        <v>41917.083854166667</v>
      </c>
      <c r="U3650">
        <f t="shared" si="399"/>
        <v>2014</v>
      </c>
    </row>
    <row r="3651" spans="1:21"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400">E3651/D3651*100</f>
        <v>104</v>
      </c>
      <c r="P3651" s="6">
        <f t="shared" ref="P3651:P3714" si="401">IF(E3651=0,0,E3651/L3651)</f>
        <v>97.5</v>
      </c>
      <c r="Q3651" t="str">
        <f t="shared" ref="Q3651:Q3714" si="402">LEFT(N3651,LEN(N3651)-(LEN(N3651)-SEARCH("/",N3651))-1)</f>
        <v>theater</v>
      </c>
      <c r="R3651" t="str">
        <f t="shared" ref="R3651:R3714" si="403">RIGHT(N3651,(LEN(N3651)-SEARCH("/",N3651)))</f>
        <v>plays</v>
      </c>
      <c r="S3651" s="11">
        <f t="shared" ref="S3651:S3714" si="404">VALUE(TEXT(CONCATENATE(YEAR(((J3651/60)/60/24)+DATE(1970,1,1)+(-5/24)),"/",MONTH(((J3651/60)/60/24)+DATE(1970,1,1)+(-5/24)),"/",DAY(((J3651/60)/60/24)+DATE(1970,1,1)+(-5/24))),"YYYY/MM/DD"))</f>
        <v>41780</v>
      </c>
      <c r="T3651" s="11">
        <f t="shared" ref="T3651:T3714" si="405">((I3651/60)/60/24)+DATE(1970,1,1)+(-5/24)</f>
        <v>41806.504560185182</v>
      </c>
      <c r="U3651">
        <f t="shared" ref="U3651:U3714" si="406">YEAR(((J3651/60)/60/24)+DATE(1970,1,1)+(-5/24))</f>
        <v>2014</v>
      </c>
    </row>
    <row r="3652" spans="1:21"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400"/>
        <v>100</v>
      </c>
      <c r="P3652" s="6">
        <f t="shared" si="401"/>
        <v>29.411764705882351</v>
      </c>
      <c r="Q3652" t="str">
        <f t="shared" si="402"/>
        <v>theater</v>
      </c>
      <c r="R3652" t="str">
        <f t="shared" si="403"/>
        <v>plays</v>
      </c>
      <c r="S3652" s="11">
        <f t="shared" si="404"/>
        <v>42381</v>
      </c>
      <c r="T3652" s="11">
        <f t="shared" si="405"/>
        <v>42402.270648148151</v>
      </c>
      <c r="U3652">
        <f t="shared" si="406"/>
        <v>2016</v>
      </c>
    </row>
    <row r="3653" spans="1:21"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400"/>
        <v>104</v>
      </c>
      <c r="P3653" s="6">
        <f t="shared" si="401"/>
        <v>57.777777777777779</v>
      </c>
      <c r="Q3653" t="str">
        <f t="shared" si="402"/>
        <v>theater</v>
      </c>
      <c r="R3653" t="str">
        <f t="shared" si="403"/>
        <v>plays</v>
      </c>
      <c r="S3653" s="11">
        <f t="shared" si="404"/>
        <v>41828</v>
      </c>
      <c r="T3653" s="11">
        <f t="shared" si="405"/>
        <v>41861.457638888889</v>
      </c>
      <c r="U3653">
        <f t="shared" si="406"/>
        <v>2014</v>
      </c>
    </row>
    <row r="3654" spans="1:21"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400"/>
        <v>250.66666666666669</v>
      </c>
      <c r="P3654" s="6">
        <f t="shared" si="401"/>
        <v>44.235294117647058</v>
      </c>
      <c r="Q3654" t="str">
        <f t="shared" si="402"/>
        <v>theater</v>
      </c>
      <c r="R3654" t="str">
        <f t="shared" si="403"/>
        <v>plays</v>
      </c>
      <c r="S3654" s="11">
        <f t="shared" si="404"/>
        <v>42596</v>
      </c>
      <c r="T3654" s="11">
        <f t="shared" si="405"/>
        <v>42606.957638888889</v>
      </c>
      <c r="U3654">
        <f t="shared" si="406"/>
        <v>2016</v>
      </c>
    </row>
    <row r="3655" spans="1:21"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400"/>
        <v>100.49999999999999</v>
      </c>
      <c r="P3655" s="6">
        <f t="shared" si="401"/>
        <v>60.909090909090907</v>
      </c>
      <c r="Q3655" t="str">
        <f t="shared" si="402"/>
        <v>theater</v>
      </c>
      <c r="R3655" t="str">
        <f t="shared" si="403"/>
        <v>plays</v>
      </c>
      <c r="S3655" s="11">
        <f t="shared" si="404"/>
        <v>42191</v>
      </c>
      <c r="T3655" s="11">
        <f t="shared" si="405"/>
        <v>42221.155173611107</v>
      </c>
      <c r="U3655">
        <f t="shared" si="406"/>
        <v>2015</v>
      </c>
    </row>
    <row r="3656" spans="1:21"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400"/>
        <v>174.4</v>
      </c>
      <c r="P3656" s="6">
        <f t="shared" si="401"/>
        <v>68.84210526315789</v>
      </c>
      <c r="Q3656" t="str">
        <f t="shared" si="402"/>
        <v>theater</v>
      </c>
      <c r="R3656" t="str">
        <f t="shared" si="403"/>
        <v>plays</v>
      </c>
      <c r="S3656" s="11">
        <f t="shared" si="404"/>
        <v>42440</v>
      </c>
      <c r="T3656" s="11">
        <f t="shared" si="405"/>
        <v>42463.499999999993</v>
      </c>
      <c r="U3656">
        <f t="shared" si="406"/>
        <v>2016</v>
      </c>
    </row>
    <row r="3657" spans="1:21"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400"/>
        <v>116.26</v>
      </c>
      <c r="P3657" s="6">
        <f t="shared" si="401"/>
        <v>73.582278481012665</v>
      </c>
      <c r="Q3657" t="str">
        <f t="shared" si="402"/>
        <v>theater</v>
      </c>
      <c r="R3657" t="str">
        <f t="shared" si="403"/>
        <v>plays</v>
      </c>
      <c r="S3657" s="11">
        <f t="shared" si="404"/>
        <v>42173</v>
      </c>
      <c r="T3657" s="11">
        <f t="shared" si="405"/>
        <v>42203.082638888889</v>
      </c>
      <c r="U3657">
        <f t="shared" si="406"/>
        <v>2015</v>
      </c>
    </row>
    <row r="3658" spans="1:21"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400"/>
        <v>105.82000000000001</v>
      </c>
      <c r="P3658" s="6">
        <f t="shared" si="401"/>
        <v>115.02173913043478</v>
      </c>
      <c r="Q3658" t="str">
        <f t="shared" si="402"/>
        <v>theater</v>
      </c>
      <c r="R3658" t="str">
        <f t="shared" si="403"/>
        <v>plays</v>
      </c>
      <c r="S3658" s="11">
        <f t="shared" si="404"/>
        <v>42737</v>
      </c>
      <c r="T3658" s="11">
        <f t="shared" si="405"/>
        <v>42767.749305555553</v>
      </c>
      <c r="U3658">
        <f t="shared" si="406"/>
        <v>2017</v>
      </c>
    </row>
    <row r="3659" spans="1:21"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400"/>
        <v>110.75</v>
      </c>
      <c r="P3659" s="6">
        <f t="shared" si="401"/>
        <v>110.75</v>
      </c>
      <c r="Q3659" t="str">
        <f t="shared" si="402"/>
        <v>theater</v>
      </c>
      <c r="R3659" t="str">
        <f t="shared" si="403"/>
        <v>plays</v>
      </c>
      <c r="S3659" s="11">
        <f t="shared" si="404"/>
        <v>42499</v>
      </c>
      <c r="T3659" s="11">
        <f t="shared" si="405"/>
        <v>42522.695833333331</v>
      </c>
      <c r="U3659">
        <f t="shared" si="406"/>
        <v>2016</v>
      </c>
    </row>
    <row r="3660" spans="1:21"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400"/>
        <v>100.66666666666666</v>
      </c>
      <c r="P3660" s="6">
        <f t="shared" si="401"/>
        <v>75.5</v>
      </c>
      <c r="Q3660" t="str">
        <f t="shared" si="402"/>
        <v>theater</v>
      </c>
      <c r="R3660" t="str">
        <f t="shared" si="403"/>
        <v>plays</v>
      </c>
      <c r="S3660" s="11">
        <f t="shared" si="404"/>
        <v>41775</v>
      </c>
      <c r="T3660" s="11">
        <f t="shared" si="405"/>
        <v>41821.957638888889</v>
      </c>
      <c r="U3660">
        <f t="shared" si="406"/>
        <v>2014</v>
      </c>
    </row>
    <row r="3661" spans="1:21"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400"/>
        <v>102.03333333333333</v>
      </c>
      <c r="P3661" s="6">
        <f t="shared" si="401"/>
        <v>235.46153846153845</v>
      </c>
      <c r="Q3661" t="str">
        <f t="shared" si="402"/>
        <v>theater</v>
      </c>
      <c r="R3661" t="str">
        <f t="shared" si="403"/>
        <v>plays</v>
      </c>
      <c r="S3661" s="11">
        <f t="shared" si="404"/>
        <v>42055</v>
      </c>
      <c r="T3661" s="11">
        <f t="shared" si="405"/>
        <v>42082.402083333327</v>
      </c>
      <c r="U3661">
        <f t="shared" si="406"/>
        <v>2015</v>
      </c>
    </row>
    <row r="3662" spans="1:21"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400"/>
        <v>100</v>
      </c>
      <c r="P3662" s="6">
        <f t="shared" si="401"/>
        <v>11.363636363636363</v>
      </c>
      <c r="Q3662" t="str">
        <f t="shared" si="402"/>
        <v>theater</v>
      </c>
      <c r="R3662" t="str">
        <f t="shared" si="403"/>
        <v>plays</v>
      </c>
      <c r="S3662" s="11">
        <f t="shared" si="404"/>
        <v>41971</v>
      </c>
      <c r="T3662" s="11">
        <f t="shared" si="405"/>
        <v>41996.672743055555</v>
      </c>
      <c r="U3662">
        <f t="shared" si="406"/>
        <v>2014</v>
      </c>
    </row>
    <row r="3663" spans="1:21"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400"/>
        <v>111.00000000000001</v>
      </c>
      <c r="P3663" s="6">
        <f t="shared" si="401"/>
        <v>92.5</v>
      </c>
      <c r="Q3663" t="str">
        <f t="shared" si="402"/>
        <v>theater</v>
      </c>
      <c r="R3663" t="str">
        <f t="shared" si="403"/>
        <v>plays</v>
      </c>
      <c r="S3663" s="11">
        <f t="shared" si="404"/>
        <v>42447</v>
      </c>
      <c r="T3663" s="11">
        <f t="shared" si="405"/>
        <v>42469.958333333336</v>
      </c>
      <c r="U3663">
        <f t="shared" si="406"/>
        <v>2016</v>
      </c>
    </row>
    <row r="3664" spans="1:21"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400"/>
        <v>101.42500000000001</v>
      </c>
      <c r="P3664" s="6">
        <f t="shared" si="401"/>
        <v>202.85</v>
      </c>
      <c r="Q3664" t="str">
        <f t="shared" si="402"/>
        <v>theater</v>
      </c>
      <c r="R3664" t="str">
        <f t="shared" si="403"/>
        <v>plays</v>
      </c>
      <c r="S3664" s="11">
        <f t="shared" si="404"/>
        <v>42064</v>
      </c>
      <c r="T3664" s="11">
        <f t="shared" si="405"/>
        <v>42093.97006944444</v>
      </c>
      <c r="U3664">
        <f t="shared" si="406"/>
        <v>2015</v>
      </c>
    </row>
    <row r="3665" spans="1:21"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400"/>
        <v>104</v>
      </c>
      <c r="P3665" s="6">
        <f t="shared" si="401"/>
        <v>26</v>
      </c>
      <c r="Q3665" t="str">
        <f t="shared" si="402"/>
        <v>theater</v>
      </c>
      <c r="R3665" t="str">
        <f t="shared" si="403"/>
        <v>plays</v>
      </c>
      <c r="S3665" s="11">
        <f t="shared" si="404"/>
        <v>42665</v>
      </c>
      <c r="T3665" s="11">
        <f t="shared" si="405"/>
        <v>42725.285069444442</v>
      </c>
      <c r="U3665">
        <f t="shared" si="406"/>
        <v>2016</v>
      </c>
    </row>
    <row r="3666" spans="1:21"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400"/>
        <v>109.375</v>
      </c>
      <c r="P3666" s="6">
        <f t="shared" si="401"/>
        <v>46.05263157894737</v>
      </c>
      <c r="Q3666" t="str">
        <f t="shared" si="402"/>
        <v>theater</v>
      </c>
      <c r="R3666" t="str">
        <f t="shared" si="403"/>
        <v>plays</v>
      </c>
      <c r="S3666" s="11">
        <f t="shared" si="404"/>
        <v>42523</v>
      </c>
      <c r="T3666" s="11">
        <f t="shared" si="405"/>
        <v>42537.04038194444</v>
      </c>
      <c r="U3666">
        <f t="shared" si="406"/>
        <v>2016</v>
      </c>
    </row>
    <row r="3667" spans="1:21"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400"/>
        <v>115.16129032258064</v>
      </c>
      <c r="P3667" s="6">
        <f t="shared" si="401"/>
        <v>51</v>
      </c>
      <c r="Q3667" t="str">
        <f t="shared" si="402"/>
        <v>theater</v>
      </c>
      <c r="R3667" t="str">
        <f t="shared" si="403"/>
        <v>plays</v>
      </c>
      <c r="S3667" s="11">
        <f t="shared" si="404"/>
        <v>42294</v>
      </c>
      <c r="T3667" s="11">
        <f t="shared" si="405"/>
        <v>42305.620833333327</v>
      </c>
      <c r="U3667">
        <f t="shared" si="406"/>
        <v>2015</v>
      </c>
    </row>
    <row r="3668" spans="1:21"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400"/>
        <v>100</v>
      </c>
      <c r="P3668" s="6">
        <f t="shared" si="401"/>
        <v>31.578947368421051</v>
      </c>
      <c r="Q3668" t="str">
        <f t="shared" si="402"/>
        <v>theater</v>
      </c>
      <c r="R3668" t="str">
        <f t="shared" si="403"/>
        <v>plays</v>
      </c>
      <c r="S3668" s="11">
        <f t="shared" si="404"/>
        <v>41822</v>
      </c>
      <c r="T3668" s="11">
        <f t="shared" si="405"/>
        <v>41844.083333333328</v>
      </c>
      <c r="U3668">
        <f t="shared" si="406"/>
        <v>2014</v>
      </c>
    </row>
    <row r="3669" spans="1:21"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400"/>
        <v>103.17033333333335</v>
      </c>
      <c r="P3669" s="6">
        <f t="shared" si="401"/>
        <v>53.363965517241382</v>
      </c>
      <c r="Q3669" t="str">
        <f t="shared" si="402"/>
        <v>theater</v>
      </c>
      <c r="R3669" t="str">
        <f t="shared" si="403"/>
        <v>plays</v>
      </c>
      <c r="S3669" s="11">
        <f t="shared" si="404"/>
        <v>42173</v>
      </c>
      <c r="T3669" s="11">
        <f t="shared" si="405"/>
        <v>42203.761793981481</v>
      </c>
      <c r="U3669">
        <f t="shared" si="406"/>
        <v>2015</v>
      </c>
    </row>
    <row r="3670" spans="1:21"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400"/>
        <v>103.49999999999999</v>
      </c>
      <c r="P3670" s="6">
        <f t="shared" si="401"/>
        <v>36.964285714285715</v>
      </c>
      <c r="Q3670" t="str">
        <f t="shared" si="402"/>
        <v>theater</v>
      </c>
      <c r="R3670" t="str">
        <f t="shared" si="403"/>
        <v>plays</v>
      </c>
      <c r="S3670" s="11">
        <f t="shared" si="404"/>
        <v>42185</v>
      </c>
      <c r="T3670" s="11">
        <f t="shared" si="405"/>
        <v>42208.564583333333</v>
      </c>
      <c r="U3670">
        <f t="shared" si="406"/>
        <v>2015</v>
      </c>
    </row>
    <row r="3671" spans="1:21"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400"/>
        <v>138.19999999999999</v>
      </c>
      <c r="P3671" s="6">
        <f t="shared" si="401"/>
        <v>81.294117647058826</v>
      </c>
      <c r="Q3671" t="str">
        <f t="shared" si="402"/>
        <v>theater</v>
      </c>
      <c r="R3671" t="str">
        <f t="shared" si="403"/>
        <v>plays</v>
      </c>
      <c r="S3671" s="11">
        <f t="shared" si="404"/>
        <v>42136</v>
      </c>
      <c r="T3671" s="11">
        <f t="shared" si="405"/>
        <v>42166.466863425921</v>
      </c>
      <c r="U3671">
        <f t="shared" si="406"/>
        <v>2015</v>
      </c>
    </row>
    <row r="3672" spans="1:21"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400"/>
        <v>109.54545454545455</v>
      </c>
      <c r="P3672" s="6">
        <f t="shared" si="401"/>
        <v>20.083333333333332</v>
      </c>
      <c r="Q3672" t="str">
        <f t="shared" si="402"/>
        <v>theater</v>
      </c>
      <c r="R3672" t="str">
        <f t="shared" si="403"/>
        <v>plays</v>
      </c>
      <c r="S3672" s="11">
        <f t="shared" si="404"/>
        <v>42142</v>
      </c>
      <c r="T3672" s="11">
        <f t="shared" si="405"/>
        <v>42155.749999999993</v>
      </c>
      <c r="U3672">
        <f t="shared" si="406"/>
        <v>2015</v>
      </c>
    </row>
    <row r="3673" spans="1:21"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400"/>
        <v>100.85714285714286</v>
      </c>
      <c r="P3673" s="6">
        <f t="shared" si="401"/>
        <v>88.25</v>
      </c>
      <c r="Q3673" t="str">
        <f t="shared" si="402"/>
        <v>theater</v>
      </c>
      <c r="R3673" t="str">
        <f t="shared" si="403"/>
        <v>plays</v>
      </c>
      <c r="S3673" s="11">
        <f t="shared" si="404"/>
        <v>41820</v>
      </c>
      <c r="T3673" s="11">
        <f t="shared" si="405"/>
        <v>41840.957638888889</v>
      </c>
      <c r="U3673">
        <f t="shared" si="406"/>
        <v>2014</v>
      </c>
    </row>
    <row r="3674" spans="1:21"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400"/>
        <v>101.53333333333335</v>
      </c>
      <c r="P3674" s="6">
        <f t="shared" si="401"/>
        <v>53.438596491228068</v>
      </c>
      <c r="Q3674" t="str">
        <f t="shared" si="402"/>
        <v>theater</v>
      </c>
      <c r="R3674" t="str">
        <f t="shared" si="403"/>
        <v>plays</v>
      </c>
      <c r="S3674" s="11">
        <f t="shared" si="404"/>
        <v>41878</v>
      </c>
      <c r="T3674" s="11">
        <f t="shared" si="405"/>
        <v>41908.738240740735</v>
      </c>
      <c r="U3674">
        <f t="shared" si="406"/>
        <v>2014</v>
      </c>
    </row>
    <row r="3675" spans="1:21"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400"/>
        <v>113.625</v>
      </c>
      <c r="P3675" s="6">
        <f t="shared" si="401"/>
        <v>39.868421052631582</v>
      </c>
      <c r="Q3675" t="str">
        <f t="shared" si="402"/>
        <v>theater</v>
      </c>
      <c r="R3675" t="str">
        <f t="shared" si="403"/>
        <v>plays</v>
      </c>
      <c r="S3675" s="11">
        <f t="shared" si="404"/>
        <v>41914</v>
      </c>
      <c r="T3675" s="11">
        <f t="shared" si="405"/>
        <v>41948.327777777777</v>
      </c>
      <c r="U3675">
        <f t="shared" si="406"/>
        <v>2014</v>
      </c>
    </row>
    <row r="3676" spans="1:21"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400"/>
        <v>100</v>
      </c>
      <c r="P3676" s="6">
        <f t="shared" si="401"/>
        <v>145.16129032258064</v>
      </c>
      <c r="Q3676" t="str">
        <f t="shared" si="402"/>
        <v>theater</v>
      </c>
      <c r="R3676" t="str">
        <f t="shared" si="403"/>
        <v>plays</v>
      </c>
      <c r="S3676" s="11">
        <f t="shared" si="404"/>
        <v>42556</v>
      </c>
      <c r="T3676" s="11">
        <f t="shared" si="405"/>
        <v>42616.664687499993</v>
      </c>
      <c r="U3676">
        <f t="shared" si="406"/>
        <v>2016</v>
      </c>
    </row>
    <row r="3677" spans="1:21"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400"/>
        <v>140</v>
      </c>
      <c r="P3677" s="6">
        <f t="shared" si="401"/>
        <v>23.333333333333332</v>
      </c>
      <c r="Q3677" t="str">
        <f t="shared" si="402"/>
        <v>theater</v>
      </c>
      <c r="R3677" t="str">
        <f t="shared" si="403"/>
        <v>plays</v>
      </c>
      <c r="S3677" s="11">
        <f t="shared" si="404"/>
        <v>42493</v>
      </c>
      <c r="T3677" s="11">
        <f t="shared" si="405"/>
        <v>42505.749999999993</v>
      </c>
      <c r="U3677">
        <f t="shared" si="406"/>
        <v>2016</v>
      </c>
    </row>
    <row r="3678" spans="1:21"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400"/>
        <v>128.75</v>
      </c>
      <c r="P3678" s="6">
        <f t="shared" si="401"/>
        <v>64.375</v>
      </c>
      <c r="Q3678" t="str">
        <f t="shared" si="402"/>
        <v>theater</v>
      </c>
      <c r="R3678" t="str">
        <f t="shared" si="403"/>
        <v>plays</v>
      </c>
      <c r="S3678" s="11">
        <f t="shared" si="404"/>
        <v>41876</v>
      </c>
      <c r="T3678" s="11">
        <f t="shared" si="405"/>
        <v>41894.607453703698</v>
      </c>
      <c r="U3678">
        <f t="shared" si="406"/>
        <v>2014</v>
      </c>
    </row>
    <row r="3679" spans="1:21"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400"/>
        <v>102.90416666666667</v>
      </c>
      <c r="P3679" s="6">
        <f t="shared" si="401"/>
        <v>62.052763819095475</v>
      </c>
      <c r="Q3679" t="str">
        <f t="shared" si="402"/>
        <v>theater</v>
      </c>
      <c r="R3679" t="str">
        <f t="shared" si="403"/>
        <v>plays</v>
      </c>
      <c r="S3679" s="11">
        <f t="shared" si="404"/>
        <v>41802</v>
      </c>
      <c r="T3679" s="11">
        <f t="shared" si="405"/>
        <v>41822.957638888889</v>
      </c>
      <c r="U3679">
        <f t="shared" si="406"/>
        <v>2014</v>
      </c>
    </row>
    <row r="3680" spans="1:21"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400"/>
        <v>102.49999999999999</v>
      </c>
      <c r="P3680" s="6">
        <f t="shared" si="401"/>
        <v>66.129032258064512</v>
      </c>
      <c r="Q3680" t="str">
        <f t="shared" si="402"/>
        <v>theater</v>
      </c>
      <c r="R3680" t="str">
        <f t="shared" si="403"/>
        <v>plays</v>
      </c>
      <c r="S3680" s="11">
        <f t="shared" si="404"/>
        <v>42120</v>
      </c>
      <c r="T3680" s="11">
        <f t="shared" si="405"/>
        <v>42155.322893518511</v>
      </c>
      <c r="U3680">
        <f t="shared" si="406"/>
        <v>2015</v>
      </c>
    </row>
    <row r="3681" spans="1:21"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400"/>
        <v>110.1</v>
      </c>
      <c r="P3681" s="6">
        <f t="shared" si="401"/>
        <v>73.400000000000006</v>
      </c>
      <c r="Q3681" t="str">
        <f t="shared" si="402"/>
        <v>theater</v>
      </c>
      <c r="R3681" t="str">
        <f t="shared" si="403"/>
        <v>plays</v>
      </c>
      <c r="S3681" s="11">
        <f t="shared" si="404"/>
        <v>41786</v>
      </c>
      <c r="T3681" s="11">
        <f t="shared" si="405"/>
        <v>41820.999305555553</v>
      </c>
      <c r="U3681">
        <f t="shared" si="406"/>
        <v>2014</v>
      </c>
    </row>
    <row r="3682" spans="1:21"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400"/>
        <v>112.76666666666667</v>
      </c>
      <c r="P3682" s="6">
        <f t="shared" si="401"/>
        <v>99.5</v>
      </c>
      <c r="Q3682" t="str">
        <f t="shared" si="402"/>
        <v>theater</v>
      </c>
      <c r="R3682" t="str">
        <f t="shared" si="403"/>
        <v>plays</v>
      </c>
      <c r="S3682" s="11">
        <f t="shared" si="404"/>
        <v>42627</v>
      </c>
      <c r="T3682" s="11">
        <f t="shared" si="405"/>
        <v>42648.245763888881</v>
      </c>
      <c r="U3682">
        <f t="shared" si="406"/>
        <v>2016</v>
      </c>
    </row>
    <row r="3683" spans="1:21"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400"/>
        <v>111.9</v>
      </c>
      <c r="P3683" s="6">
        <f t="shared" si="401"/>
        <v>62.166666666666664</v>
      </c>
      <c r="Q3683" t="str">
        <f t="shared" si="402"/>
        <v>theater</v>
      </c>
      <c r="R3683" t="str">
        <f t="shared" si="403"/>
        <v>plays</v>
      </c>
      <c r="S3683" s="11">
        <f t="shared" si="404"/>
        <v>42374</v>
      </c>
      <c r="T3683" s="11">
        <f t="shared" si="405"/>
        <v>42384.443171296291</v>
      </c>
      <c r="U3683">
        <f t="shared" si="406"/>
        <v>2016</v>
      </c>
    </row>
    <row r="3684" spans="1:21"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400"/>
        <v>139.19999999999999</v>
      </c>
      <c r="P3684" s="6">
        <f t="shared" si="401"/>
        <v>62.328358208955223</v>
      </c>
      <c r="Q3684" t="str">
        <f t="shared" si="402"/>
        <v>theater</v>
      </c>
      <c r="R3684" t="str">
        <f t="shared" si="403"/>
        <v>plays</v>
      </c>
      <c r="S3684" s="11">
        <f t="shared" si="404"/>
        <v>41772</v>
      </c>
      <c r="T3684" s="11">
        <f t="shared" si="405"/>
        <v>41806.082638888889</v>
      </c>
      <c r="U3684">
        <f t="shared" si="406"/>
        <v>2014</v>
      </c>
    </row>
    <row r="3685" spans="1:21"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400"/>
        <v>110.85714285714286</v>
      </c>
      <c r="P3685" s="6">
        <f t="shared" si="401"/>
        <v>58.787878787878789</v>
      </c>
      <c r="Q3685" t="str">
        <f t="shared" si="402"/>
        <v>theater</v>
      </c>
      <c r="R3685" t="str">
        <f t="shared" si="403"/>
        <v>plays</v>
      </c>
      <c r="S3685" s="11">
        <f t="shared" si="404"/>
        <v>42632</v>
      </c>
      <c r="T3685" s="11">
        <f t="shared" si="405"/>
        <v>42662.908518518518</v>
      </c>
      <c r="U3685">
        <f t="shared" si="406"/>
        <v>2016</v>
      </c>
    </row>
    <row r="3686" spans="1:21"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400"/>
        <v>139.06666666666666</v>
      </c>
      <c r="P3686" s="6">
        <f t="shared" si="401"/>
        <v>45.347826086956523</v>
      </c>
      <c r="Q3686" t="str">
        <f t="shared" si="402"/>
        <v>theater</v>
      </c>
      <c r="R3686" t="str">
        <f t="shared" si="403"/>
        <v>plays</v>
      </c>
      <c r="S3686" s="11">
        <f t="shared" si="404"/>
        <v>42218</v>
      </c>
      <c r="T3686" s="11">
        <f t="shared" si="405"/>
        <v>42248.97206018518</v>
      </c>
      <c r="U3686">
        <f t="shared" si="406"/>
        <v>2015</v>
      </c>
    </row>
    <row r="3687" spans="1:21"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400"/>
        <v>105.69999999999999</v>
      </c>
      <c r="P3687" s="6">
        <f t="shared" si="401"/>
        <v>41.944444444444443</v>
      </c>
      <c r="Q3687" t="str">
        <f t="shared" si="402"/>
        <v>theater</v>
      </c>
      <c r="R3687" t="str">
        <f t="shared" si="403"/>
        <v>plays</v>
      </c>
      <c r="S3687" s="11">
        <f t="shared" si="404"/>
        <v>41753</v>
      </c>
      <c r="T3687" s="11">
        <f t="shared" si="405"/>
        <v>41778.666666666664</v>
      </c>
      <c r="U3687">
        <f t="shared" si="406"/>
        <v>2014</v>
      </c>
    </row>
    <row r="3688" spans="1:21"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400"/>
        <v>101.42857142857142</v>
      </c>
      <c r="P3688" s="6">
        <f t="shared" si="401"/>
        <v>59.166666666666664</v>
      </c>
      <c r="Q3688" t="str">
        <f t="shared" si="402"/>
        <v>theater</v>
      </c>
      <c r="R3688" t="str">
        <f t="shared" si="403"/>
        <v>plays</v>
      </c>
      <c r="S3688" s="11">
        <f t="shared" si="404"/>
        <v>42230</v>
      </c>
      <c r="T3688" s="11">
        <f t="shared" si="405"/>
        <v>42244.957638888889</v>
      </c>
      <c r="U3688">
        <f t="shared" si="406"/>
        <v>2015</v>
      </c>
    </row>
    <row r="3689" spans="1:21"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400"/>
        <v>100.245</v>
      </c>
      <c r="P3689" s="6">
        <f t="shared" si="401"/>
        <v>200.49</v>
      </c>
      <c r="Q3689" t="str">
        <f t="shared" si="402"/>
        <v>theater</v>
      </c>
      <c r="R3689" t="str">
        <f t="shared" si="403"/>
        <v>plays</v>
      </c>
      <c r="S3689" s="11">
        <f t="shared" si="404"/>
        <v>41787</v>
      </c>
      <c r="T3689" s="11">
        <f t="shared" si="405"/>
        <v>41817.009895833333</v>
      </c>
      <c r="U3689">
        <f t="shared" si="406"/>
        <v>2014</v>
      </c>
    </row>
    <row r="3690" spans="1:21"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400"/>
        <v>109.16666666666666</v>
      </c>
      <c r="P3690" s="6">
        <f t="shared" si="401"/>
        <v>83.974358974358978</v>
      </c>
      <c r="Q3690" t="str">
        <f t="shared" si="402"/>
        <v>theater</v>
      </c>
      <c r="R3690" t="str">
        <f t="shared" si="403"/>
        <v>plays</v>
      </c>
      <c r="S3690" s="11">
        <f t="shared" si="404"/>
        <v>41829</v>
      </c>
      <c r="T3690" s="11">
        <f t="shared" si="405"/>
        <v>41859.578749999993</v>
      </c>
      <c r="U3690">
        <f t="shared" si="406"/>
        <v>2014</v>
      </c>
    </row>
    <row r="3691" spans="1:21"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400"/>
        <v>118.33333333333333</v>
      </c>
      <c r="P3691" s="6">
        <f t="shared" si="401"/>
        <v>57.258064516129032</v>
      </c>
      <c r="Q3691" t="str">
        <f t="shared" si="402"/>
        <v>theater</v>
      </c>
      <c r="R3691" t="str">
        <f t="shared" si="403"/>
        <v>plays</v>
      </c>
      <c r="S3691" s="11">
        <f t="shared" si="404"/>
        <v>42147</v>
      </c>
      <c r="T3691" s="11">
        <f t="shared" si="405"/>
        <v>42176.725694444445</v>
      </c>
      <c r="U3691">
        <f t="shared" si="406"/>
        <v>2015</v>
      </c>
    </row>
    <row r="3692" spans="1:21"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400"/>
        <v>120</v>
      </c>
      <c r="P3692" s="6">
        <f t="shared" si="401"/>
        <v>58.064516129032256</v>
      </c>
      <c r="Q3692" t="str">
        <f t="shared" si="402"/>
        <v>theater</v>
      </c>
      <c r="R3692" t="str">
        <f t="shared" si="403"/>
        <v>plays</v>
      </c>
      <c r="S3692" s="11">
        <f t="shared" si="404"/>
        <v>41940</v>
      </c>
      <c r="T3692" s="11">
        <f t="shared" si="405"/>
        <v>41970.431516203702</v>
      </c>
      <c r="U3692">
        <f t="shared" si="406"/>
        <v>2014</v>
      </c>
    </row>
    <row r="3693" spans="1:21"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400"/>
        <v>127.96000000000001</v>
      </c>
      <c r="P3693" s="6">
        <f t="shared" si="401"/>
        <v>186.80291970802921</v>
      </c>
      <c r="Q3693" t="str">
        <f t="shared" si="402"/>
        <v>theater</v>
      </c>
      <c r="R3693" t="str">
        <f t="shared" si="403"/>
        <v>plays</v>
      </c>
      <c r="S3693" s="11">
        <f t="shared" si="404"/>
        <v>42020</v>
      </c>
      <c r="T3693" s="11">
        <f t="shared" si="405"/>
        <v>42064.999305555553</v>
      </c>
      <c r="U3693">
        <f t="shared" si="406"/>
        <v>2015</v>
      </c>
    </row>
    <row r="3694" spans="1:21"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400"/>
        <v>126</v>
      </c>
      <c r="P3694" s="6">
        <f t="shared" si="401"/>
        <v>74.117647058823536</v>
      </c>
      <c r="Q3694" t="str">
        <f t="shared" si="402"/>
        <v>theater</v>
      </c>
      <c r="R3694" t="str">
        <f t="shared" si="403"/>
        <v>plays</v>
      </c>
      <c r="S3694" s="11">
        <f t="shared" si="404"/>
        <v>41891</v>
      </c>
      <c r="T3694" s="11">
        <f t="shared" si="405"/>
        <v>41900.791666666664</v>
      </c>
      <c r="U3694">
        <f t="shared" si="406"/>
        <v>2014</v>
      </c>
    </row>
    <row r="3695" spans="1:21"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400"/>
        <v>129.12912912912913</v>
      </c>
      <c r="P3695" s="6">
        <f t="shared" si="401"/>
        <v>30.714285714285715</v>
      </c>
      <c r="Q3695" t="str">
        <f t="shared" si="402"/>
        <v>theater</v>
      </c>
      <c r="R3695" t="str">
        <f t="shared" si="403"/>
        <v>plays</v>
      </c>
      <c r="S3695" s="11">
        <f t="shared" si="404"/>
        <v>42308</v>
      </c>
      <c r="T3695" s="11">
        <f t="shared" si="405"/>
        <v>42338.729166666664</v>
      </c>
      <c r="U3695">
        <f t="shared" si="406"/>
        <v>2015</v>
      </c>
    </row>
    <row r="3696" spans="1:21"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400"/>
        <v>107.42857142857143</v>
      </c>
      <c r="P3696" s="6">
        <f t="shared" si="401"/>
        <v>62.666666666666664</v>
      </c>
      <c r="Q3696" t="str">
        <f t="shared" si="402"/>
        <v>theater</v>
      </c>
      <c r="R3696" t="str">
        <f t="shared" si="403"/>
        <v>plays</v>
      </c>
      <c r="S3696" s="11">
        <f t="shared" si="404"/>
        <v>42489</v>
      </c>
      <c r="T3696" s="11">
        <f t="shared" si="405"/>
        <v>42526.874999999993</v>
      </c>
      <c r="U3696">
        <f t="shared" si="406"/>
        <v>2016</v>
      </c>
    </row>
    <row r="3697" spans="1:21"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400"/>
        <v>100.125</v>
      </c>
      <c r="P3697" s="6">
        <f t="shared" si="401"/>
        <v>121.36363636363636</v>
      </c>
      <c r="Q3697" t="str">
        <f t="shared" si="402"/>
        <v>theater</v>
      </c>
      <c r="R3697" t="str">
        <f t="shared" si="403"/>
        <v>plays</v>
      </c>
      <c r="S3697" s="11">
        <f t="shared" si="404"/>
        <v>41995</v>
      </c>
      <c r="T3697" s="11">
        <f t="shared" si="405"/>
        <v>42015.662152777775</v>
      </c>
      <c r="U3697">
        <f t="shared" si="406"/>
        <v>2014</v>
      </c>
    </row>
    <row r="3698" spans="1:21"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400"/>
        <v>155</v>
      </c>
      <c r="P3698" s="6">
        <f t="shared" si="401"/>
        <v>39.743589743589745</v>
      </c>
      <c r="Q3698" t="str">
        <f t="shared" si="402"/>
        <v>theater</v>
      </c>
      <c r="R3698" t="str">
        <f t="shared" si="403"/>
        <v>plays</v>
      </c>
      <c r="S3698" s="11">
        <f t="shared" si="404"/>
        <v>41988</v>
      </c>
      <c r="T3698" s="11">
        <f t="shared" si="405"/>
        <v>42048.408749999995</v>
      </c>
      <c r="U3698">
        <f t="shared" si="406"/>
        <v>2014</v>
      </c>
    </row>
    <row r="3699" spans="1:21"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400"/>
        <v>108</v>
      </c>
      <c r="P3699" s="6">
        <f t="shared" si="401"/>
        <v>72</v>
      </c>
      <c r="Q3699" t="str">
        <f t="shared" si="402"/>
        <v>theater</v>
      </c>
      <c r="R3699" t="str">
        <f t="shared" si="403"/>
        <v>plays</v>
      </c>
      <c r="S3699" s="11">
        <f t="shared" si="404"/>
        <v>42479</v>
      </c>
      <c r="T3699" s="11">
        <f t="shared" si="405"/>
        <v>42500.2575</v>
      </c>
      <c r="U3699">
        <f t="shared" si="406"/>
        <v>2016</v>
      </c>
    </row>
    <row r="3700" spans="1:21"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400"/>
        <v>110.52</v>
      </c>
      <c r="P3700" s="6">
        <f t="shared" si="401"/>
        <v>40.632352941176471</v>
      </c>
      <c r="Q3700" t="str">
        <f t="shared" si="402"/>
        <v>theater</v>
      </c>
      <c r="R3700" t="str">
        <f t="shared" si="403"/>
        <v>plays</v>
      </c>
      <c r="S3700" s="11">
        <f t="shared" si="404"/>
        <v>42401</v>
      </c>
      <c r="T3700" s="11">
        <f t="shared" si="405"/>
        <v>42431.598229166666</v>
      </c>
      <c r="U3700">
        <f t="shared" si="406"/>
        <v>2016</v>
      </c>
    </row>
    <row r="3701" spans="1:21"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400"/>
        <v>100.8</v>
      </c>
      <c r="P3701" s="6">
        <f t="shared" si="401"/>
        <v>63</v>
      </c>
      <c r="Q3701" t="str">
        <f t="shared" si="402"/>
        <v>theater</v>
      </c>
      <c r="R3701" t="str">
        <f t="shared" si="403"/>
        <v>plays</v>
      </c>
      <c r="S3701" s="11">
        <f t="shared" si="404"/>
        <v>41897</v>
      </c>
      <c r="T3701" s="11">
        <f t="shared" si="405"/>
        <v>41927.393703703703</v>
      </c>
      <c r="U3701">
        <f t="shared" si="406"/>
        <v>2014</v>
      </c>
    </row>
    <row r="3702" spans="1:21"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400"/>
        <v>121.2</v>
      </c>
      <c r="P3702" s="6">
        <f t="shared" si="401"/>
        <v>33.666666666666664</v>
      </c>
      <c r="Q3702" t="str">
        <f t="shared" si="402"/>
        <v>theater</v>
      </c>
      <c r="R3702" t="str">
        <f t="shared" si="403"/>
        <v>plays</v>
      </c>
      <c r="S3702" s="11">
        <f t="shared" si="404"/>
        <v>41882</v>
      </c>
      <c r="T3702" s="11">
        <f t="shared" si="405"/>
        <v>41912.458333333328</v>
      </c>
      <c r="U3702">
        <f t="shared" si="406"/>
        <v>2014</v>
      </c>
    </row>
    <row r="3703" spans="1:21"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400"/>
        <v>100.33333333333334</v>
      </c>
      <c r="P3703" s="6">
        <f t="shared" si="401"/>
        <v>38.589743589743591</v>
      </c>
      <c r="Q3703" t="str">
        <f t="shared" si="402"/>
        <v>theater</v>
      </c>
      <c r="R3703" t="str">
        <f t="shared" si="403"/>
        <v>plays</v>
      </c>
      <c r="S3703" s="11">
        <f t="shared" si="404"/>
        <v>42129</v>
      </c>
      <c r="T3703" s="11">
        <f t="shared" si="405"/>
        <v>42159.333252314813</v>
      </c>
      <c r="U3703">
        <f t="shared" si="406"/>
        <v>2015</v>
      </c>
    </row>
    <row r="3704" spans="1:21"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400"/>
        <v>109.16666666666666</v>
      </c>
      <c r="P3704" s="6">
        <f t="shared" si="401"/>
        <v>155.95238095238096</v>
      </c>
      <c r="Q3704" t="str">
        <f t="shared" si="402"/>
        <v>theater</v>
      </c>
      <c r="R3704" t="str">
        <f t="shared" si="403"/>
        <v>plays</v>
      </c>
      <c r="S3704" s="11">
        <f t="shared" si="404"/>
        <v>42524</v>
      </c>
      <c r="T3704" s="11">
        <f t="shared" si="405"/>
        <v>42561.749305555553</v>
      </c>
      <c r="U3704">
        <f t="shared" si="406"/>
        <v>2016</v>
      </c>
    </row>
    <row r="3705" spans="1:21"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400"/>
        <v>123.42857142857142</v>
      </c>
      <c r="P3705" s="6">
        <f t="shared" si="401"/>
        <v>43.2</v>
      </c>
      <c r="Q3705" t="str">
        <f t="shared" si="402"/>
        <v>theater</v>
      </c>
      <c r="R3705" t="str">
        <f t="shared" si="403"/>
        <v>plays</v>
      </c>
      <c r="S3705" s="11">
        <f t="shared" si="404"/>
        <v>42556</v>
      </c>
      <c r="T3705" s="11">
        <f t="shared" si="405"/>
        <v>42595.082638888889</v>
      </c>
      <c r="U3705">
        <f t="shared" si="406"/>
        <v>2016</v>
      </c>
    </row>
    <row r="3706" spans="1:21"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400"/>
        <v>136.33666666666667</v>
      </c>
      <c r="P3706" s="6">
        <f t="shared" si="401"/>
        <v>15.148518518518518</v>
      </c>
      <c r="Q3706" t="str">
        <f t="shared" si="402"/>
        <v>theater</v>
      </c>
      <c r="R3706" t="str">
        <f t="shared" si="403"/>
        <v>plays</v>
      </c>
      <c r="S3706" s="11">
        <f t="shared" si="404"/>
        <v>42461</v>
      </c>
      <c r="T3706" s="11">
        <f t="shared" si="405"/>
        <v>42521.481412037036</v>
      </c>
      <c r="U3706">
        <f t="shared" si="406"/>
        <v>2016</v>
      </c>
    </row>
    <row r="3707" spans="1:21"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400"/>
        <v>103.46657233816768</v>
      </c>
      <c r="P3707" s="6">
        <f t="shared" si="401"/>
        <v>83.571428571428569</v>
      </c>
      <c r="Q3707" t="str">
        <f t="shared" si="402"/>
        <v>theater</v>
      </c>
      <c r="R3707" t="str">
        <f t="shared" si="403"/>
        <v>plays</v>
      </c>
      <c r="S3707" s="11">
        <f t="shared" si="404"/>
        <v>41792</v>
      </c>
      <c r="T3707" s="11">
        <f t="shared" si="405"/>
        <v>41813.541666666664</v>
      </c>
      <c r="U3707">
        <f t="shared" si="406"/>
        <v>2014</v>
      </c>
    </row>
    <row r="3708" spans="1:21"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400"/>
        <v>121.33333333333334</v>
      </c>
      <c r="P3708" s="6">
        <f t="shared" si="401"/>
        <v>140</v>
      </c>
      <c r="Q3708" t="str">
        <f t="shared" si="402"/>
        <v>theater</v>
      </c>
      <c r="R3708" t="str">
        <f t="shared" si="403"/>
        <v>plays</v>
      </c>
      <c r="S3708" s="11">
        <f t="shared" si="404"/>
        <v>41879</v>
      </c>
      <c r="T3708" s="11">
        <f t="shared" si="405"/>
        <v>41894.705428240741</v>
      </c>
      <c r="U3708">
        <f t="shared" si="406"/>
        <v>2014</v>
      </c>
    </row>
    <row r="3709" spans="1:21"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400"/>
        <v>186</v>
      </c>
      <c r="P3709" s="6">
        <f t="shared" si="401"/>
        <v>80.869565217391298</v>
      </c>
      <c r="Q3709" t="str">
        <f t="shared" si="402"/>
        <v>theater</v>
      </c>
      <c r="R3709" t="str">
        <f t="shared" si="403"/>
        <v>plays</v>
      </c>
      <c r="S3709" s="11">
        <f t="shared" si="404"/>
        <v>42551</v>
      </c>
      <c r="T3709" s="11">
        <f t="shared" si="405"/>
        <v>42573.018055555549</v>
      </c>
      <c r="U3709">
        <f t="shared" si="406"/>
        <v>2016</v>
      </c>
    </row>
    <row r="3710" spans="1:21"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400"/>
        <v>300</v>
      </c>
      <c r="P3710" s="6">
        <f t="shared" si="401"/>
        <v>53.846153846153847</v>
      </c>
      <c r="Q3710" t="str">
        <f t="shared" si="402"/>
        <v>theater</v>
      </c>
      <c r="R3710" t="str">
        <f t="shared" si="403"/>
        <v>plays</v>
      </c>
      <c r="S3710" s="11">
        <f t="shared" si="404"/>
        <v>41809</v>
      </c>
      <c r="T3710" s="11">
        <f t="shared" si="405"/>
        <v>41823.933865740735</v>
      </c>
      <c r="U3710">
        <f t="shared" si="406"/>
        <v>2014</v>
      </c>
    </row>
    <row r="3711" spans="1:21"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400"/>
        <v>108.25</v>
      </c>
      <c r="P3711" s="6">
        <f t="shared" si="401"/>
        <v>30.928571428571427</v>
      </c>
      <c r="Q3711" t="str">
        <f t="shared" si="402"/>
        <v>theater</v>
      </c>
      <c r="R3711" t="str">
        <f t="shared" si="403"/>
        <v>plays</v>
      </c>
      <c r="S3711" s="11">
        <f t="shared" si="404"/>
        <v>41785</v>
      </c>
      <c r="T3711" s="11">
        <f t="shared" si="405"/>
        <v>41815.499374999999</v>
      </c>
      <c r="U3711">
        <f t="shared" si="406"/>
        <v>2014</v>
      </c>
    </row>
    <row r="3712" spans="1:21"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400"/>
        <v>141.15384615384616</v>
      </c>
      <c r="P3712" s="6">
        <f t="shared" si="401"/>
        <v>67.962962962962962</v>
      </c>
      <c r="Q3712" t="str">
        <f t="shared" si="402"/>
        <v>theater</v>
      </c>
      <c r="R3712" t="str">
        <f t="shared" si="403"/>
        <v>plays</v>
      </c>
      <c r="S3712" s="11">
        <f t="shared" si="404"/>
        <v>42072</v>
      </c>
      <c r="T3712" s="11">
        <f t="shared" si="405"/>
        <v>42097.367916666662</v>
      </c>
      <c r="U3712">
        <f t="shared" si="406"/>
        <v>2015</v>
      </c>
    </row>
    <row r="3713" spans="1:21"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400"/>
        <v>113.99999999999999</v>
      </c>
      <c r="P3713" s="6">
        <f t="shared" si="401"/>
        <v>27.142857142857142</v>
      </c>
      <c r="Q3713" t="str">
        <f t="shared" si="402"/>
        <v>theater</v>
      </c>
      <c r="R3713" t="str">
        <f t="shared" si="403"/>
        <v>plays</v>
      </c>
      <c r="S3713" s="11">
        <f t="shared" si="404"/>
        <v>41779</v>
      </c>
      <c r="T3713" s="11">
        <f t="shared" si="405"/>
        <v>41805.458333333328</v>
      </c>
      <c r="U3713">
        <f t="shared" si="406"/>
        <v>2014</v>
      </c>
    </row>
    <row r="3714" spans="1:21"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400"/>
        <v>153.73333333333335</v>
      </c>
      <c r="P3714" s="6">
        <f t="shared" si="401"/>
        <v>110.86538461538461</v>
      </c>
      <c r="Q3714" t="str">
        <f t="shared" si="402"/>
        <v>theater</v>
      </c>
      <c r="R3714" t="str">
        <f t="shared" si="403"/>
        <v>plays</v>
      </c>
      <c r="S3714" s="11">
        <f t="shared" si="404"/>
        <v>42133</v>
      </c>
      <c r="T3714" s="11">
        <f t="shared" si="405"/>
        <v>42155.082638888889</v>
      </c>
      <c r="U3714">
        <f t="shared" si="406"/>
        <v>2015</v>
      </c>
    </row>
    <row r="3715" spans="1:21"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407">E3715/D3715*100</f>
        <v>101.49999999999999</v>
      </c>
      <c r="P3715" s="6">
        <f t="shared" ref="P3715:P3778" si="408">IF(E3715=0,0,E3715/L3715)</f>
        <v>106.84210526315789</v>
      </c>
      <c r="Q3715" t="str">
        <f t="shared" ref="Q3715:Q3778" si="409">LEFT(N3715,LEN(N3715)-(LEN(N3715)-SEARCH("/",N3715))-1)</f>
        <v>theater</v>
      </c>
      <c r="R3715" t="str">
        <f t="shared" ref="R3715:R3778" si="410">RIGHT(N3715,(LEN(N3715)-SEARCH("/",N3715)))</f>
        <v>plays</v>
      </c>
      <c r="S3715" s="11">
        <f t="shared" ref="S3715:S3778" si="411">VALUE(TEXT(CONCATENATE(YEAR(((J3715/60)/60/24)+DATE(1970,1,1)+(-5/24)),"/",MONTH(((J3715/60)/60/24)+DATE(1970,1,1)+(-5/24)),"/",DAY(((J3715/60)/60/24)+DATE(1970,1,1)+(-5/24))),"YYYY/MM/DD"))</f>
        <v>42505</v>
      </c>
      <c r="T3715" s="11">
        <f t="shared" ref="T3715:T3778" si="412">((I3715/60)/60/24)+DATE(1970,1,1)+(-5/24)</f>
        <v>42525.529699074068</v>
      </c>
      <c r="U3715">
        <f t="shared" ref="U3715:U3778" si="413">YEAR(((J3715/60)/60/24)+DATE(1970,1,1)+(-5/24))</f>
        <v>2016</v>
      </c>
    </row>
    <row r="3716" spans="1:21"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407"/>
        <v>102.35000000000001</v>
      </c>
      <c r="P3716" s="6">
        <f t="shared" si="408"/>
        <v>105.51546391752578</v>
      </c>
      <c r="Q3716" t="str">
        <f t="shared" si="409"/>
        <v>theater</v>
      </c>
      <c r="R3716" t="str">
        <f t="shared" si="410"/>
        <v>plays</v>
      </c>
      <c r="S3716" s="11">
        <f t="shared" si="411"/>
        <v>42118</v>
      </c>
      <c r="T3716" s="11">
        <f t="shared" si="412"/>
        <v>42149.957638888889</v>
      </c>
      <c r="U3716">
        <f t="shared" si="413"/>
        <v>2015</v>
      </c>
    </row>
    <row r="3717" spans="1:21"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407"/>
        <v>102.57142857142858</v>
      </c>
      <c r="P3717" s="6">
        <f t="shared" si="408"/>
        <v>132.96296296296296</v>
      </c>
      <c r="Q3717" t="str">
        <f t="shared" si="409"/>
        <v>theater</v>
      </c>
      <c r="R3717" t="str">
        <f t="shared" si="410"/>
        <v>plays</v>
      </c>
      <c r="S3717" s="11">
        <f t="shared" si="411"/>
        <v>42036</v>
      </c>
      <c r="T3717" s="11">
        <f t="shared" si="412"/>
        <v>42094.327777777777</v>
      </c>
      <c r="U3717">
        <f t="shared" si="413"/>
        <v>2015</v>
      </c>
    </row>
    <row r="3718" spans="1:21"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407"/>
        <v>155.75</v>
      </c>
      <c r="P3718" s="6">
        <f t="shared" si="408"/>
        <v>51.916666666666664</v>
      </c>
      <c r="Q3718" t="str">
        <f t="shared" si="409"/>
        <v>theater</v>
      </c>
      <c r="R3718" t="str">
        <f t="shared" si="410"/>
        <v>plays</v>
      </c>
      <c r="S3718" s="11">
        <f t="shared" si="411"/>
        <v>42360</v>
      </c>
      <c r="T3718" s="11">
        <f t="shared" si="412"/>
        <v>42390.679502314808</v>
      </c>
      <c r="U3718">
        <f t="shared" si="413"/>
        <v>2015</v>
      </c>
    </row>
    <row r="3719" spans="1:21"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407"/>
        <v>100.75</v>
      </c>
      <c r="P3719" s="6">
        <f t="shared" si="408"/>
        <v>310</v>
      </c>
      <c r="Q3719" t="str">
        <f t="shared" si="409"/>
        <v>theater</v>
      </c>
      <c r="R3719" t="str">
        <f t="shared" si="410"/>
        <v>plays</v>
      </c>
      <c r="S3719" s="11">
        <f t="shared" si="411"/>
        <v>42102</v>
      </c>
      <c r="T3719" s="11">
        <f t="shared" si="412"/>
        <v>42133.657974537033</v>
      </c>
      <c r="U3719">
        <f t="shared" si="413"/>
        <v>2015</v>
      </c>
    </row>
    <row r="3720" spans="1:21"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407"/>
        <v>239.4</v>
      </c>
      <c r="P3720" s="6">
        <f t="shared" si="408"/>
        <v>26.021739130434781</v>
      </c>
      <c r="Q3720" t="str">
        <f t="shared" si="409"/>
        <v>theater</v>
      </c>
      <c r="R3720" t="str">
        <f t="shared" si="410"/>
        <v>plays</v>
      </c>
      <c r="S3720" s="11">
        <f t="shared" si="411"/>
        <v>42032</v>
      </c>
      <c r="T3720" s="11">
        <f t="shared" si="412"/>
        <v>42062.507812499993</v>
      </c>
      <c r="U3720">
        <f t="shared" si="413"/>
        <v>2015</v>
      </c>
    </row>
    <row r="3721" spans="1:21"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407"/>
        <v>210</v>
      </c>
      <c r="P3721" s="6">
        <f t="shared" si="408"/>
        <v>105</v>
      </c>
      <c r="Q3721" t="str">
        <f t="shared" si="409"/>
        <v>theater</v>
      </c>
      <c r="R3721" t="str">
        <f t="shared" si="410"/>
        <v>plays</v>
      </c>
      <c r="S3721" s="11">
        <f t="shared" si="411"/>
        <v>42147</v>
      </c>
      <c r="T3721" s="11">
        <f t="shared" si="412"/>
        <v>42177.521597222221</v>
      </c>
      <c r="U3721">
        <f t="shared" si="413"/>
        <v>2015</v>
      </c>
    </row>
    <row r="3722" spans="1:21"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407"/>
        <v>104.51515151515152</v>
      </c>
      <c r="P3722" s="6">
        <f t="shared" si="408"/>
        <v>86.224999999999994</v>
      </c>
      <c r="Q3722" t="str">
        <f t="shared" si="409"/>
        <v>theater</v>
      </c>
      <c r="R3722" t="str">
        <f t="shared" si="410"/>
        <v>plays</v>
      </c>
      <c r="S3722" s="11">
        <f t="shared" si="411"/>
        <v>42165</v>
      </c>
      <c r="T3722" s="11">
        <f t="shared" si="412"/>
        <v>42187.784791666665</v>
      </c>
      <c r="U3722">
        <f t="shared" si="413"/>
        <v>2015</v>
      </c>
    </row>
    <row r="3723" spans="1:21"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407"/>
        <v>100.8</v>
      </c>
      <c r="P3723" s="6">
        <f t="shared" si="408"/>
        <v>114.54545454545455</v>
      </c>
      <c r="Q3723" t="str">
        <f t="shared" si="409"/>
        <v>theater</v>
      </c>
      <c r="R3723" t="str">
        <f t="shared" si="410"/>
        <v>plays</v>
      </c>
      <c r="S3723" s="11">
        <f t="shared" si="411"/>
        <v>41927</v>
      </c>
      <c r="T3723" s="11">
        <f t="shared" si="412"/>
        <v>41948.769490740735</v>
      </c>
      <c r="U3723">
        <f t="shared" si="413"/>
        <v>2014</v>
      </c>
    </row>
    <row r="3724" spans="1:21"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407"/>
        <v>111.20000000000002</v>
      </c>
      <c r="P3724" s="6">
        <f t="shared" si="408"/>
        <v>47.657142857142858</v>
      </c>
      <c r="Q3724" t="str">
        <f t="shared" si="409"/>
        <v>theater</v>
      </c>
      <c r="R3724" t="str">
        <f t="shared" si="410"/>
        <v>plays</v>
      </c>
      <c r="S3724" s="11">
        <f t="shared" si="411"/>
        <v>42381</v>
      </c>
      <c r="T3724" s="11">
        <f t="shared" si="412"/>
        <v>42411.749305555553</v>
      </c>
      <c r="U3724">
        <f t="shared" si="413"/>
        <v>2016</v>
      </c>
    </row>
    <row r="3725" spans="1:21"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407"/>
        <v>102.04444444444445</v>
      </c>
      <c r="P3725" s="6">
        <f t="shared" si="408"/>
        <v>72.888888888888886</v>
      </c>
      <c r="Q3725" t="str">
        <f t="shared" si="409"/>
        <v>theater</v>
      </c>
      <c r="R3725" t="str">
        <f t="shared" si="410"/>
        <v>plays</v>
      </c>
      <c r="S3725" s="11">
        <f t="shared" si="411"/>
        <v>41943</v>
      </c>
      <c r="T3725" s="11">
        <f t="shared" si="412"/>
        <v>41973.586365740739</v>
      </c>
      <c r="U3725">
        <f t="shared" si="413"/>
        <v>2014</v>
      </c>
    </row>
    <row r="3726" spans="1:21"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407"/>
        <v>102.54767441860466</v>
      </c>
      <c r="P3726" s="6">
        <f t="shared" si="408"/>
        <v>49.545505617977533</v>
      </c>
      <c r="Q3726" t="str">
        <f t="shared" si="409"/>
        <v>theater</v>
      </c>
      <c r="R3726" t="str">
        <f t="shared" si="410"/>
        <v>plays</v>
      </c>
      <c r="S3726" s="11">
        <f t="shared" si="411"/>
        <v>42465</v>
      </c>
      <c r="T3726" s="11">
        <f t="shared" si="412"/>
        <v>42494.749999999993</v>
      </c>
      <c r="U3726">
        <f t="shared" si="413"/>
        <v>2016</v>
      </c>
    </row>
    <row r="3727" spans="1:21"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407"/>
        <v>127</v>
      </c>
      <c r="P3727" s="6">
        <f t="shared" si="408"/>
        <v>25.4</v>
      </c>
      <c r="Q3727" t="str">
        <f t="shared" si="409"/>
        <v>theater</v>
      </c>
      <c r="R3727" t="str">
        <f t="shared" si="410"/>
        <v>plays</v>
      </c>
      <c r="S3727" s="11">
        <f t="shared" si="411"/>
        <v>42401</v>
      </c>
      <c r="T3727" s="11">
        <f t="shared" si="412"/>
        <v>42418.687499999993</v>
      </c>
      <c r="U3727">
        <f t="shared" si="413"/>
        <v>2016</v>
      </c>
    </row>
    <row r="3728" spans="1:21"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407"/>
        <v>338.70588235294122</v>
      </c>
      <c r="P3728" s="6">
        <f t="shared" si="408"/>
        <v>62.586956521739133</v>
      </c>
      <c r="Q3728" t="str">
        <f t="shared" si="409"/>
        <v>theater</v>
      </c>
      <c r="R3728" t="str">
        <f t="shared" si="410"/>
        <v>plays</v>
      </c>
      <c r="S3728" s="11">
        <f t="shared" si="411"/>
        <v>42461</v>
      </c>
      <c r="T3728" s="11">
        <f t="shared" si="412"/>
        <v>42489.666666666664</v>
      </c>
      <c r="U3728">
        <f t="shared" si="413"/>
        <v>2016</v>
      </c>
    </row>
    <row r="3729" spans="1:21"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407"/>
        <v>100.75</v>
      </c>
      <c r="P3729" s="6">
        <f t="shared" si="408"/>
        <v>61.060606060606062</v>
      </c>
      <c r="Q3729" t="str">
        <f t="shared" si="409"/>
        <v>theater</v>
      </c>
      <c r="R3729" t="str">
        <f t="shared" si="410"/>
        <v>plays</v>
      </c>
      <c r="S3729" s="11">
        <f t="shared" si="411"/>
        <v>42632</v>
      </c>
      <c r="T3729" s="11">
        <f t="shared" si="412"/>
        <v>42662.996527777774</v>
      </c>
      <c r="U3729">
        <f t="shared" si="413"/>
        <v>2016</v>
      </c>
    </row>
    <row r="3730" spans="1:21"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407"/>
        <v>9.31</v>
      </c>
      <c r="P3730" s="6">
        <f t="shared" si="408"/>
        <v>60.064516129032256</v>
      </c>
      <c r="Q3730" t="str">
        <f t="shared" si="409"/>
        <v>theater</v>
      </c>
      <c r="R3730" t="str">
        <f t="shared" si="410"/>
        <v>plays</v>
      </c>
      <c r="S3730" s="11">
        <f t="shared" si="411"/>
        <v>42204</v>
      </c>
      <c r="T3730" s="11">
        <f t="shared" si="412"/>
        <v>42234.962685185186</v>
      </c>
      <c r="U3730">
        <f t="shared" si="413"/>
        <v>2015</v>
      </c>
    </row>
    <row r="3731" spans="1:21"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407"/>
        <v>7.24</v>
      </c>
      <c r="P3731" s="6">
        <f t="shared" si="408"/>
        <v>72.400000000000006</v>
      </c>
      <c r="Q3731" t="str">
        <f t="shared" si="409"/>
        <v>theater</v>
      </c>
      <c r="R3731" t="str">
        <f t="shared" si="410"/>
        <v>plays</v>
      </c>
      <c r="S3731" s="11">
        <f t="shared" si="411"/>
        <v>42040</v>
      </c>
      <c r="T3731" s="11">
        <f t="shared" si="412"/>
        <v>42085.954999999994</v>
      </c>
      <c r="U3731">
        <f t="shared" si="413"/>
        <v>2015</v>
      </c>
    </row>
    <row r="3732" spans="1:21"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407"/>
        <v>10</v>
      </c>
      <c r="P3732" s="6">
        <f t="shared" si="408"/>
        <v>100</v>
      </c>
      <c r="Q3732" t="str">
        <f t="shared" si="409"/>
        <v>theater</v>
      </c>
      <c r="R3732" t="str">
        <f t="shared" si="410"/>
        <v>plays</v>
      </c>
      <c r="S3732" s="11">
        <f t="shared" si="411"/>
        <v>42203</v>
      </c>
      <c r="T3732" s="11">
        <f t="shared" si="412"/>
        <v>42233.46943287037</v>
      </c>
      <c r="U3732">
        <f t="shared" si="413"/>
        <v>2015</v>
      </c>
    </row>
    <row r="3733" spans="1:21"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407"/>
        <v>11.272727272727273</v>
      </c>
      <c r="P3733" s="6">
        <f t="shared" si="408"/>
        <v>51.666666666666664</v>
      </c>
      <c r="Q3733" t="str">
        <f t="shared" si="409"/>
        <v>theater</v>
      </c>
      <c r="R3733" t="str">
        <f t="shared" si="410"/>
        <v>plays</v>
      </c>
      <c r="S3733" s="11">
        <f t="shared" si="411"/>
        <v>41983</v>
      </c>
      <c r="T3733" s="11">
        <f t="shared" si="412"/>
        <v>42013.932638888888</v>
      </c>
      <c r="U3733">
        <f t="shared" si="413"/>
        <v>2014</v>
      </c>
    </row>
    <row r="3734" spans="1:21"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407"/>
        <v>15.411764705882353</v>
      </c>
      <c r="P3734" s="6">
        <f t="shared" si="408"/>
        <v>32.75</v>
      </c>
      <c r="Q3734" t="str">
        <f t="shared" si="409"/>
        <v>theater</v>
      </c>
      <c r="R3734" t="str">
        <f t="shared" si="410"/>
        <v>plays</v>
      </c>
      <c r="S3734" s="11">
        <f t="shared" si="411"/>
        <v>41968</v>
      </c>
      <c r="T3734" s="11">
        <f t="shared" si="412"/>
        <v>42028.291666666664</v>
      </c>
      <c r="U3734">
        <f t="shared" si="413"/>
        <v>2014</v>
      </c>
    </row>
    <row r="3735" spans="1:21"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407"/>
        <v>0</v>
      </c>
      <c r="P3735" s="6">
        <f t="shared" si="408"/>
        <v>0</v>
      </c>
      <c r="Q3735" t="str">
        <f t="shared" si="409"/>
        <v>theater</v>
      </c>
      <c r="R3735" t="str">
        <f t="shared" si="410"/>
        <v>plays</v>
      </c>
      <c r="S3735" s="11">
        <f t="shared" si="411"/>
        <v>42102</v>
      </c>
      <c r="T3735" s="11">
        <f t="shared" si="412"/>
        <v>42112.729166666664</v>
      </c>
      <c r="U3735">
        <f t="shared" si="413"/>
        <v>2015</v>
      </c>
    </row>
    <row r="3736" spans="1:21"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407"/>
        <v>28.466666666666669</v>
      </c>
      <c r="P3736" s="6">
        <f t="shared" si="408"/>
        <v>61</v>
      </c>
      <c r="Q3736" t="str">
        <f t="shared" si="409"/>
        <v>theater</v>
      </c>
      <c r="R3736" t="str">
        <f t="shared" si="410"/>
        <v>plays</v>
      </c>
      <c r="S3736" s="11">
        <f t="shared" si="411"/>
        <v>42089</v>
      </c>
      <c r="T3736" s="11">
        <f t="shared" si="412"/>
        <v>42149.693240740737</v>
      </c>
      <c r="U3736">
        <f t="shared" si="413"/>
        <v>2015</v>
      </c>
    </row>
    <row r="3737" spans="1:21"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407"/>
        <v>13.333333333333334</v>
      </c>
      <c r="P3737" s="6">
        <f t="shared" si="408"/>
        <v>10</v>
      </c>
      <c r="Q3737" t="str">
        <f t="shared" si="409"/>
        <v>theater</v>
      </c>
      <c r="R3737" t="str">
        <f t="shared" si="410"/>
        <v>plays</v>
      </c>
      <c r="S3737" s="11">
        <f t="shared" si="411"/>
        <v>42122</v>
      </c>
      <c r="T3737" s="11">
        <f t="shared" si="412"/>
        <v>42152.484826388885</v>
      </c>
      <c r="U3737">
        <f t="shared" si="413"/>
        <v>2015</v>
      </c>
    </row>
    <row r="3738" spans="1:21"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407"/>
        <v>0.66666666666666674</v>
      </c>
      <c r="P3738" s="6">
        <f t="shared" si="408"/>
        <v>10</v>
      </c>
      <c r="Q3738" t="str">
        <f t="shared" si="409"/>
        <v>theater</v>
      </c>
      <c r="R3738" t="str">
        <f t="shared" si="410"/>
        <v>plays</v>
      </c>
      <c r="S3738" s="11">
        <f t="shared" si="411"/>
        <v>42048</v>
      </c>
      <c r="T3738" s="11">
        <f t="shared" si="412"/>
        <v>42086.541666666664</v>
      </c>
      <c r="U3738">
        <f t="shared" si="413"/>
        <v>2015</v>
      </c>
    </row>
    <row r="3739" spans="1:21"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407"/>
        <v>21.428571428571427</v>
      </c>
      <c r="P3739" s="6">
        <f t="shared" si="408"/>
        <v>37.5</v>
      </c>
      <c r="Q3739" t="str">
        <f t="shared" si="409"/>
        <v>theater</v>
      </c>
      <c r="R3739" t="str">
        <f t="shared" si="410"/>
        <v>plays</v>
      </c>
      <c r="S3739" s="11">
        <f t="shared" si="411"/>
        <v>42297</v>
      </c>
      <c r="T3739" s="11">
        <f t="shared" si="412"/>
        <v>42320.082638888889</v>
      </c>
      <c r="U3739">
        <f t="shared" si="413"/>
        <v>2015</v>
      </c>
    </row>
    <row r="3740" spans="1:21"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407"/>
        <v>18</v>
      </c>
      <c r="P3740" s="6">
        <f t="shared" si="408"/>
        <v>45</v>
      </c>
      <c r="Q3740" t="str">
        <f t="shared" si="409"/>
        <v>theater</v>
      </c>
      <c r="R3740" t="str">
        <f t="shared" si="410"/>
        <v>plays</v>
      </c>
      <c r="S3740" s="11">
        <f t="shared" si="411"/>
        <v>41813</v>
      </c>
      <c r="T3740" s="11">
        <f t="shared" si="412"/>
        <v>41835.708333333328</v>
      </c>
      <c r="U3740">
        <f t="shared" si="413"/>
        <v>2014</v>
      </c>
    </row>
    <row r="3741" spans="1:21"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407"/>
        <v>20.125</v>
      </c>
      <c r="P3741" s="6">
        <f t="shared" si="408"/>
        <v>100.625</v>
      </c>
      <c r="Q3741" t="str">
        <f t="shared" si="409"/>
        <v>theater</v>
      </c>
      <c r="R3741" t="str">
        <f t="shared" si="410"/>
        <v>plays</v>
      </c>
      <c r="S3741" s="11">
        <f t="shared" si="411"/>
        <v>42548</v>
      </c>
      <c r="T3741" s="11">
        <f t="shared" si="412"/>
        <v>42568.241527777776</v>
      </c>
      <c r="U3741">
        <f t="shared" si="413"/>
        <v>2016</v>
      </c>
    </row>
    <row r="3742" spans="1:21"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407"/>
        <v>17.899999999999999</v>
      </c>
      <c r="P3742" s="6">
        <f t="shared" si="408"/>
        <v>25.571428571428573</v>
      </c>
      <c r="Q3742" t="str">
        <f t="shared" si="409"/>
        <v>theater</v>
      </c>
      <c r="R3742" t="str">
        <f t="shared" si="410"/>
        <v>plays</v>
      </c>
      <c r="S3742" s="11">
        <f t="shared" si="411"/>
        <v>41832</v>
      </c>
      <c r="T3742" s="11">
        <f t="shared" si="412"/>
        <v>41862.870810185181</v>
      </c>
      <c r="U3742">
        <f t="shared" si="413"/>
        <v>2014</v>
      </c>
    </row>
    <row r="3743" spans="1:21"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407"/>
        <v>0</v>
      </c>
      <c r="P3743" s="6">
        <f t="shared" si="408"/>
        <v>0</v>
      </c>
      <c r="Q3743" t="str">
        <f t="shared" si="409"/>
        <v>theater</v>
      </c>
      <c r="R3743" t="str">
        <f t="shared" si="410"/>
        <v>plays</v>
      </c>
      <c r="S3743" s="11">
        <f t="shared" si="411"/>
        <v>42325</v>
      </c>
      <c r="T3743" s="11">
        <f t="shared" si="412"/>
        <v>42355.712384259255</v>
      </c>
      <c r="U3743">
        <f t="shared" si="413"/>
        <v>2015</v>
      </c>
    </row>
    <row r="3744" spans="1:21"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407"/>
        <v>2</v>
      </c>
      <c r="P3744" s="6">
        <f t="shared" si="408"/>
        <v>25</v>
      </c>
      <c r="Q3744" t="str">
        <f t="shared" si="409"/>
        <v>theater</v>
      </c>
      <c r="R3744" t="str">
        <f t="shared" si="410"/>
        <v>plays</v>
      </c>
      <c r="S3744" s="11">
        <f t="shared" si="411"/>
        <v>41858</v>
      </c>
      <c r="T3744" s="11">
        <f t="shared" si="412"/>
        <v>41888.006296296291</v>
      </c>
      <c r="U3744">
        <f t="shared" si="413"/>
        <v>2014</v>
      </c>
    </row>
    <row r="3745" spans="1:21"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407"/>
        <v>0</v>
      </c>
      <c r="P3745" s="6">
        <f t="shared" si="408"/>
        <v>0</v>
      </c>
      <c r="Q3745" t="str">
        <f t="shared" si="409"/>
        <v>theater</v>
      </c>
      <c r="R3745" t="str">
        <f t="shared" si="410"/>
        <v>plays</v>
      </c>
      <c r="S3745" s="11">
        <f t="shared" si="411"/>
        <v>41793</v>
      </c>
      <c r="T3745" s="11">
        <f t="shared" si="412"/>
        <v>41823.501898148148</v>
      </c>
      <c r="U3745">
        <f t="shared" si="413"/>
        <v>2014</v>
      </c>
    </row>
    <row r="3746" spans="1:21"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407"/>
        <v>0</v>
      </c>
      <c r="P3746" s="6">
        <f t="shared" si="408"/>
        <v>0</v>
      </c>
      <c r="Q3746" t="str">
        <f t="shared" si="409"/>
        <v>theater</v>
      </c>
      <c r="R3746" t="str">
        <f t="shared" si="410"/>
        <v>plays</v>
      </c>
      <c r="S3746" s="11">
        <f t="shared" si="411"/>
        <v>41793</v>
      </c>
      <c r="T3746" s="11">
        <f t="shared" si="412"/>
        <v>41824.957638888889</v>
      </c>
      <c r="U3746">
        <f t="shared" si="413"/>
        <v>2014</v>
      </c>
    </row>
    <row r="3747" spans="1:21"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407"/>
        <v>10</v>
      </c>
      <c r="P3747" s="6">
        <f t="shared" si="408"/>
        <v>10</v>
      </c>
      <c r="Q3747" t="str">
        <f t="shared" si="409"/>
        <v>theater</v>
      </c>
      <c r="R3747" t="str">
        <f t="shared" si="410"/>
        <v>plays</v>
      </c>
      <c r="S3747" s="11">
        <f t="shared" si="411"/>
        <v>41831</v>
      </c>
      <c r="T3747" s="11">
        <f t="shared" si="412"/>
        <v>41861.489606481482</v>
      </c>
      <c r="U3747">
        <f t="shared" si="413"/>
        <v>2014</v>
      </c>
    </row>
    <row r="3748" spans="1:21"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407"/>
        <v>2.3764705882352941</v>
      </c>
      <c r="P3748" s="6">
        <f t="shared" si="408"/>
        <v>202</v>
      </c>
      <c r="Q3748" t="str">
        <f t="shared" si="409"/>
        <v>theater</v>
      </c>
      <c r="R3748" t="str">
        <f t="shared" si="410"/>
        <v>plays</v>
      </c>
      <c r="S3748" s="11">
        <f t="shared" si="411"/>
        <v>42621</v>
      </c>
      <c r="T3748" s="11">
        <f t="shared" si="412"/>
        <v>42651.18100694444</v>
      </c>
      <c r="U3748">
        <f t="shared" si="413"/>
        <v>2016</v>
      </c>
    </row>
    <row r="3749" spans="1:21"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407"/>
        <v>1</v>
      </c>
      <c r="P3749" s="6">
        <f t="shared" si="408"/>
        <v>25</v>
      </c>
      <c r="Q3749" t="str">
        <f t="shared" si="409"/>
        <v>theater</v>
      </c>
      <c r="R3749" t="str">
        <f t="shared" si="410"/>
        <v>plays</v>
      </c>
      <c r="S3749" s="11">
        <f t="shared" si="411"/>
        <v>42164</v>
      </c>
      <c r="T3749" s="11">
        <f t="shared" si="412"/>
        <v>42190.749305555553</v>
      </c>
      <c r="U3749">
        <f t="shared" si="413"/>
        <v>2015</v>
      </c>
    </row>
    <row r="3750" spans="1:21"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407"/>
        <v>103.52</v>
      </c>
      <c r="P3750" s="6">
        <f t="shared" si="408"/>
        <v>99.538461538461533</v>
      </c>
      <c r="Q3750" t="str">
        <f t="shared" si="409"/>
        <v>theater</v>
      </c>
      <c r="R3750" t="str">
        <f t="shared" si="410"/>
        <v>musical</v>
      </c>
      <c r="S3750" s="11">
        <f t="shared" si="411"/>
        <v>42395</v>
      </c>
      <c r="T3750" s="11">
        <f t="shared" si="412"/>
        <v>42416.040972222218</v>
      </c>
      <c r="U3750">
        <f t="shared" si="413"/>
        <v>2016</v>
      </c>
    </row>
    <row r="3751" spans="1:21"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407"/>
        <v>105</v>
      </c>
      <c r="P3751" s="6">
        <f t="shared" si="408"/>
        <v>75</v>
      </c>
      <c r="Q3751" t="str">
        <f t="shared" si="409"/>
        <v>theater</v>
      </c>
      <c r="R3751" t="str">
        <f t="shared" si="410"/>
        <v>musical</v>
      </c>
      <c r="S3751" s="11">
        <f t="shared" si="411"/>
        <v>42457</v>
      </c>
      <c r="T3751" s="11">
        <f t="shared" si="412"/>
        <v>42488.957638888889</v>
      </c>
      <c r="U3751">
        <f t="shared" si="413"/>
        <v>2016</v>
      </c>
    </row>
    <row r="3752" spans="1:21"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407"/>
        <v>100.44999999999999</v>
      </c>
      <c r="P3752" s="6">
        <f t="shared" si="408"/>
        <v>215.25</v>
      </c>
      <c r="Q3752" t="str">
        <f t="shared" si="409"/>
        <v>theater</v>
      </c>
      <c r="R3752" t="str">
        <f t="shared" si="410"/>
        <v>musical</v>
      </c>
      <c r="S3752" s="11">
        <f t="shared" si="411"/>
        <v>42016</v>
      </c>
      <c r="T3752" s="11">
        <f t="shared" si="412"/>
        <v>42045.124305555553</v>
      </c>
      <c r="U3752">
        <f t="shared" si="413"/>
        <v>2015</v>
      </c>
    </row>
    <row r="3753" spans="1:21"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407"/>
        <v>132.6</v>
      </c>
      <c r="P3753" s="6">
        <f t="shared" si="408"/>
        <v>120.54545454545455</v>
      </c>
      <c r="Q3753" t="str">
        <f t="shared" si="409"/>
        <v>theater</v>
      </c>
      <c r="R3753" t="str">
        <f t="shared" si="410"/>
        <v>musical</v>
      </c>
      <c r="S3753" s="11">
        <f t="shared" si="411"/>
        <v>42402</v>
      </c>
      <c r="T3753" s="11">
        <f t="shared" si="412"/>
        <v>42462.78556712962</v>
      </c>
      <c r="U3753">
        <f t="shared" si="413"/>
        <v>2016</v>
      </c>
    </row>
    <row r="3754" spans="1:21"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407"/>
        <v>112.99999999999999</v>
      </c>
      <c r="P3754" s="6">
        <f t="shared" si="408"/>
        <v>37.666666666666664</v>
      </c>
      <c r="Q3754" t="str">
        <f t="shared" si="409"/>
        <v>theater</v>
      </c>
      <c r="R3754" t="str">
        <f t="shared" si="410"/>
        <v>musical</v>
      </c>
      <c r="S3754" s="11">
        <f t="shared" si="411"/>
        <v>42619</v>
      </c>
      <c r="T3754" s="11">
        <f t="shared" si="412"/>
        <v>42659.666666666664</v>
      </c>
      <c r="U3754">
        <f t="shared" si="413"/>
        <v>2016</v>
      </c>
    </row>
    <row r="3755" spans="1:21"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407"/>
        <v>103.34</v>
      </c>
      <c r="P3755" s="6">
        <f t="shared" si="408"/>
        <v>172.23333333333332</v>
      </c>
      <c r="Q3755" t="str">
        <f t="shared" si="409"/>
        <v>theater</v>
      </c>
      <c r="R3755" t="str">
        <f t="shared" si="410"/>
        <v>musical</v>
      </c>
      <c r="S3755" s="11">
        <f t="shared" si="411"/>
        <v>42128</v>
      </c>
      <c r="T3755" s="11">
        <f t="shared" si="412"/>
        <v>42157.791666666664</v>
      </c>
      <c r="U3755">
        <f t="shared" si="413"/>
        <v>2015</v>
      </c>
    </row>
    <row r="3756" spans="1:21"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407"/>
        <v>120</v>
      </c>
      <c r="P3756" s="6">
        <f t="shared" si="408"/>
        <v>111.11111111111111</v>
      </c>
      <c r="Q3756" t="str">
        <f t="shared" si="409"/>
        <v>theater</v>
      </c>
      <c r="R3756" t="str">
        <f t="shared" si="410"/>
        <v>musical</v>
      </c>
      <c r="S3756" s="11">
        <f t="shared" si="411"/>
        <v>41808</v>
      </c>
      <c r="T3756" s="11">
        <f t="shared" si="412"/>
        <v>41845.999305555553</v>
      </c>
      <c r="U3756">
        <f t="shared" si="413"/>
        <v>2014</v>
      </c>
    </row>
    <row r="3757" spans="1:21"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407"/>
        <v>129.63636363636363</v>
      </c>
      <c r="P3757" s="6">
        <f t="shared" si="408"/>
        <v>25.464285714285715</v>
      </c>
      <c r="Q3757" t="str">
        <f t="shared" si="409"/>
        <v>theater</v>
      </c>
      <c r="R3757" t="str">
        <f t="shared" si="410"/>
        <v>musical</v>
      </c>
      <c r="S3757" s="11">
        <f t="shared" si="411"/>
        <v>42445</v>
      </c>
      <c r="T3757" s="11">
        <f t="shared" si="412"/>
        <v>42475.658645833326</v>
      </c>
      <c r="U3757">
        <f t="shared" si="413"/>
        <v>2016</v>
      </c>
    </row>
    <row r="3758" spans="1:21"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407"/>
        <v>101.11111111111111</v>
      </c>
      <c r="P3758" s="6">
        <f t="shared" si="408"/>
        <v>267.64705882352939</v>
      </c>
      <c r="Q3758" t="str">
        <f t="shared" si="409"/>
        <v>theater</v>
      </c>
      <c r="R3758" t="str">
        <f t="shared" si="410"/>
        <v>musical</v>
      </c>
      <c r="S3758" s="11">
        <f t="shared" si="411"/>
        <v>41771</v>
      </c>
      <c r="T3758" s="11">
        <f t="shared" si="412"/>
        <v>41801.606458333328</v>
      </c>
      <c r="U3758">
        <f t="shared" si="413"/>
        <v>2014</v>
      </c>
    </row>
    <row r="3759" spans="1:21"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407"/>
        <v>108.51428571428572</v>
      </c>
      <c r="P3759" s="6">
        <f t="shared" si="408"/>
        <v>75.959999999999994</v>
      </c>
      <c r="Q3759" t="str">
        <f t="shared" si="409"/>
        <v>theater</v>
      </c>
      <c r="R3759" t="str">
        <f t="shared" si="410"/>
        <v>musical</v>
      </c>
      <c r="S3759" s="11">
        <f t="shared" si="411"/>
        <v>41954</v>
      </c>
      <c r="T3759" s="11">
        <f t="shared" si="412"/>
        <v>41974.642534722218</v>
      </c>
      <c r="U3759">
        <f t="shared" si="413"/>
        <v>2014</v>
      </c>
    </row>
    <row r="3760" spans="1:21"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407"/>
        <v>102.33333333333334</v>
      </c>
      <c r="P3760" s="6">
        <f t="shared" si="408"/>
        <v>59.03846153846154</v>
      </c>
      <c r="Q3760" t="str">
        <f t="shared" si="409"/>
        <v>theater</v>
      </c>
      <c r="R3760" t="str">
        <f t="shared" si="410"/>
        <v>musical</v>
      </c>
      <c r="S3760" s="11">
        <f t="shared" si="411"/>
        <v>41747</v>
      </c>
      <c r="T3760" s="11">
        <f t="shared" si="412"/>
        <v>41778</v>
      </c>
      <c r="U3760">
        <f t="shared" si="413"/>
        <v>2014</v>
      </c>
    </row>
    <row r="3761" spans="1:21"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407"/>
        <v>110.24425000000002</v>
      </c>
      <c r="P3761" s="6">
        <f t="shared" si="408"/>
        <v>50.111022727272733</v>
      </c>
      <c r="Q3761" t="str">
        <f t="shared" si="409"/>
        <v>theater</v>
      </c>
      <c r="R3761" t="str">
        <f t="shared" si="410"/>
        <v>musical</v>
      </c>
      <c r="S3761" s="11">
        <f t="shared" si="411"/>
        <v>42181</v>
      </c>
      <c r="T3761" s="11">
        <f t="shared" si="412"/>
        <v>42241.899918981479</v>
      </c>
      <c r="U3761">
        <f t="shared" si="413"/>
        <v>2015</v>
      </c>
    </row>
    <row r="3762" spans="1:21"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407"/>
        <v>101.0154</v>
      </c>
      <c r="P3762" s="6">
        <f t="shared" si="408"/>
        <v>55.502967032967035</v>
      </c>
      <c r="Q3762" t="str">
        <f t="shared" si="409"/>
        <v>theater</v>
      </c>
      <c r="R3762" t="str">
        <f t="shared" si="410"/>
        <v>musical</v>
      </c>
      <c r="S3762" s="11">
        <f t="shared" si="411"/>
        <v>41739</v>
      </c>
      <c r="T3762" s="11">
        <f t="shared" si="412"/>
        <v>41764.316967592589</v>
      </c>
      <c r="U3762">
        <f t="shared" si="413"/>
        <v>2014</v>
      </c>
    </row>
    <row r="3763" spans="1:21"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407"/>
        <v>100</v>
      </c>
      <c r="P3763" s="6">
        <f t="shared" si="408"/>
        <v>166.66666666666666</v>
      </c>
      <c r="Q3763" t="str">
        <f t="shared" si="409"/>
        <v>theater</v>
      </c>
      <c r="R3763" t="str">
        <f t="shared" si="410"/>
        <v>musical</v>
      </c>
      <c r="S3763" s="11">
        <f t="shared" si="411"/>
        <v>42173</v>
      </c>
      <c r="T3763" s="11">
        <f t="shared" si="412"/>
        <v>42226.749999999993</v>
      </c>
      <c r="U3763">
        <f t="shared" si="413"/>
        <v>2015</v>
      </c>
    </row>
    <row r="3764" spans="1:21"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407"/>
        <v>106.24</v>
      </c>
      <c r="P3764" s="6">
        <f t="shared" si="408"/>
        <v>47.428571428571431</v>
      </c>
      <c r="Q3764" t="str">
        <f t="shared" si="409"/>
        <v>theater</v>
      </c>
      <c r="R3764" t="str">
        <f t="shared" si="410"/>
        <v>musical</v>
      </c>
      <c r="S3764" s="11">
        <f t="shared" si="411"/>
        <v>42193</v>
      </c>
      <c r="T3764" s="11">
        <f t="shared" si="412"/>
        <v>42218.605196759258</v>
      </c>
      <c r="U3764">
        <f t="shared" si="413"/>
        <v>2015</v>
      </c>
    </row>
    <row r="3765" spans="1:21"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407"/>
        <v>100</v>
      </c>
      <c r="P3765" s="6">
        <f t="shared" si="408"/>
        <v>64.935064935064929</v>
      </c>
      <c r="Q3765" t="str">
        <f t="shared" si="409"/>
        <v>theater</v>
      </c>
      <c r="R3765" t="str">
        <f t="shared" si="410"/>
        <v>musical</v>
      </c>
      <c r="S3765" s="11">
        <f t="shared" si="411"/>
        <v>42065</v>
      </c>
      <c r="T3765" s="11">
        <f t="shared" si="412"/>
        <v>42095.500300925924</v>
      </c>
      <c r="U3765">
        <f t="shared" si="413"/>
        <v>2015</v>
      </c>
    </row>
    <row r="3766" spans="1:21"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407"/>
        <v>100</v>
      </c>
      <c r="P3766" s="6">
        <f t="shared" si="408"/>
        <v>55.555555555555557</v>
      </c>
      <c r="Q3766" t="str">
        <f t="shared" si="409"/>
        <v>theater</v>
      </c>
      <c r="R3766" t="str">
        <f t="shared" si="410"/>
        <v>musical</v>
      </c>
      <c r="S3766" s="11">
        <f t="shared" si="411"/>
        <v>42499</v>
      </c>
      <c r="T3766" s="11">
        <f t="shared" si="412"/>
        <v>42518.816666666658</v>
      </c>
      <c r="U3766">
        <f t="shared" si="413"/>
        <v>2016</v>
      </c>
    </row>
    <row r="3767" spans="1:21"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407"/>
        <v>113.45714285714286</v>
      </c>
      <c r="P3767" s="6">
        <f t="shared" si="408"/>
        <v>74.224299065420567</v>
      </c>
      <c r="Q3767" t="str">
        <f t="shared" si="409"/>
        <v>theater</v>
      </c>
      <c r="R3767" t="str">
        <f t="shared" si="410"/>
        <v>musical</v>
      </c>
      <c r="S3767" s="11">
        <f t="shared" si="411"/>
        <v>41820</v>
      </c>
      <c r="T3767" s="11">
        <f t="shared" si="412"/>
        <v>41850.568078703705</v>
      </c>
      <c r="U3767">
        <f t="shared" si="413"/>
        <v>2014</v>
      </c>
    </row>
    <row r="3768" spans="1:21"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407"/>
        <v>102.65010000000001</v>
      </c>
      <c r="P3768" s="6">
        <f t="shared" si="408"/>
        <v>106.9271875</v>
      </c>
      <c r="Q3768" t="str">
        <f t="shared" si="409"/>
        <v>theater</v>
      </c>
      <c r="R3768" t="str">
        <f t="shared" si="410"/>
        <v>musical</v>
      </c>
      <c r="S3768" s="11">
        <f t="shared" si="411"/>
        <v>41787</v>
      </c>
      <c r="T3768" s="11">
        <f t="shared" si="412"/>
        <v>41822.958854166667</v>
      </c>
      <c r="U3768">
        <f t="shared" si="413"/>
        <v>2014</v>
      </c>
    </row>
    <row r="3769" spans="1:21"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407"/>
        <v>116.75</v>
      </c>
      <c r="P3769" s="6">
        <f t="shared" si="408"/>
        <v>41.696428571428569</v>
      </c>
      <c r="Q3769" t="str">
        <f t="shared" si="409"/>
        <v>theater</v>
      </c>
      <c r="R3769" t="str">
        <f t="shared" si="410"/>
        <v>musical</v>
      </c>
      <c r="S3769" s="11">
        <f t="shared" si="411"/>
        <v>42049</v>
      </c>
      <c r="T3769" s="11">
        <f t="shared" si="412"/>
        <v>42063.999305555553</v>
      </c>
      <c r="U3769">
        <f t="shared" si="413"/>
        <v>2015</v>
      </c>
    </row>
    <row r="3770" spans="1:21"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407"/>
        <v>107.65274999999998</v>
      </c>
      <c r="P3770" s="6">
        <f t="shared" si="408"/>
        <v>74.243275862068955</v>
      </c>
      <c r="Q3770" t="str">
        <f t="shared" si="409"/>
        <v>theater</v>
      </c>
      <c r="R3770" t="str">
        <f t="shared" si="410"/>
        <v>musical</v>
      </c>
      <c r="S3770" s="11">
        <f t="shared" si="411"/>
        <v>41772</v>
      </c>
      <c r="T3770" s="11">
        <f t="shared" si="412"/>
        <v>41802.519560185181</v>
      </c>
      <c r="U3770">
        <f t="shared" si="413"/>
        <v>2014</v>
      </c>
    </row>
    <row r="3771" spans="1:21"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407"/>
        <v>100</v>
      </c>
      <c r="P3771" s="6">
        <f t="shared" si="408"/>
        <v>73.333333333333329</v>
      </c>
      <c r="Q3771" t="str">
        <f t="shared" si="409"/>
        <v>theater</v>
      </c>
      <c r="R3771" t="str">
        <f t="shared" si="410"/>
        <v>musical</v>
      </c>
      <c r="S3771" s="11">
        <f t="shared" si="411"/>
        <v>42445</v>
      </c>
      <c r="T3771" s="11">
        <f t="shared" si="412"/>
        <v>42475.389803240738</v>
      </c>
      <c r="U3771">
        <f t="shared" si="413"/>
        <v>2016</v>
      </c>
    </row>
    <row r="3772" spans="1:21"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407"/>
        <v>100</v>
      </c>
      <c r="P3772" s="6">
        <f t="shared" si="408"/>
        <v>100</v>
      </c>
      <c r="Q3772" t="str">
        <f t="shared" si="409"/>
        <v>theater</v>
      </c>
      <c r="R3772" t="str">
        <f t="shared" si="410"/>
        <v>musical</v>
      </c>
      <c r="S3772" s="11">
        <f t="shared" si="411"/>
        <v>42138</v>
      </c>
      <c r="T3772" s="11">
        <f t="shared" si="412"/>
        <v>42168.722337962965</v>
      </c>
      <c r="U3772">
        <f t="shared" si="413"/>
        <v>2015</v>
      </c>
    </row>
    <row r="3773" spans="1:21"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407"/>
        <v>146</v>
      </c>
      <c r="P3773" s="6">
        <f t="shared" si="408"/>
        <v>38.421052631578945</v>
      </c>
      <c r="Q3773" t="str">
        <f t="shared" si="409"/>
        <v>theater</v>
      </c>
      <c r="R3773" t="str">
        <f t="shared" si="410"/>
        <v>musical</v>
      </c>
      <c r="S3773" s="11">
        <f t="shared" si="411"/>
        <v>42493</v>
      </c>
      <c r="T3773" s="11">
        <f t="shared" si="412"/>
        <v>42507.791666666664</v>
      </c>
      <c r="U3773">
        <f t="shared" si="413"/>
        <v>2016</v>
      </c>
    </row>
    <row r="3774" spans="1:21"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407"/>
        <v>110.2</v>
      </c>
      <c r="P3774" s="6">
        <f t="shared" si="408"/>
        <v>166.96969696969697</v>
      </c>
      <c r="Q3774" t="str">
        <f t="shared" si="409"/>
        <v>theater</v>
      </c>
      <c r="R3774" t="str">
        <f t="shared" si="410"/>
        <v>musical</v>
      </c>
      <c r="S3774" s="11">
        <f t="shared" si="411"/>
        <v>42682</v>
      </c>
      <c r="T3774" s="11">
        <f t="shared" si="412"/>
        <v>42703.041666666664</v>
      </c>
      <c r="U3774">
        <f t="shared" si="413"/>
        <v>2016</v>
      </c>
    </row>
    <row r="3775" spans="1:21"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407"/>
        <v>108.2</v>
      </c>
      <c r="P3775" s="6">
        <f t="shared" si="408"/>
        <v>94.912280701754383</v>
      </c>
      <c r="Q3775" t="str">
        <f t="shared" si="409"/>
        <v>theater</v>
      </c>
      <c r="R3775" t="str">
        <f t="shared" si="410"/>
        <v>musical</v>
      </c>
      <c r="S3775" s="11">
        <f t="shared" si="411"/>
        <v>42655</v>
      </c>
      <c r="T3775" s="11">
        <f t="shared" si="412"/>
        <v>42688.880555555552</v>
      </c>
      <c r="U3775">
        <f t="shared" si="413"/>
        <v>2016</v>
      </c>
    </row>
    <row r="3776" spans="1:21"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407"/>
        <v>100</v>
      </c>
      <c r="P3776" s="6">
        <f t="shared" si="408"/>
        <v>100</v>
      </c>
      <c r="Q3776" t="str">
        <f t="shared" si="409"/>
        <v>theater</v>
      </c>
      <c r="R3776" t="str">
        <f t="shared" si="410"/>
        <v>musical</v>
      </c>
      <c r="S3776" s="11">
        <f t="shared" si="411"/>
        <v>42087</v>
      </c>
      <c r="T3776" s="11">
        <f t="shared" si="412"/>
        <v>42103.583969907406</v>
      </c>
      <c r="U3776">
        <f t="shared" si="413"/>
        <v>2015</v>
      </c>
    </row>
    <row r="3777" spans="1:21"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407"/>
        <v>100.25</v>
      </c>
      <c r="P3777" s="6">
        <f t="shared" si="408"/>
        <v>143.21428571428572</v>
      </c>
      <c r="Q3777" t="str">
        <f t="shared" si="409"/>
        <v>theater</v>
      </c>
      <c r="R3777" t="str">
        <f t="shared" si="410"/>
        <v>musical</v>
      </c>
      <c r="S3777" s="11">
        <f t="shared" si="411"/>
        <v>42075</v>
      </c>
      <c r="T3777" s="11">
        <f t="shared" si="412"/>
        <v>42102.958333333336</v>
      </c>
      <c r="U3777">
        <f t="shared" si="413"/>
        <v>2015</v>
      </c>
    </row>
    <row r="3778" spans="1:21"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407"/>
        <v>106.71250000000001</v>
      </c>
      <c r="P3778" s="6">
        <f t="shared" si="408"/>
        <v>90.819148936170208</v>
      </c>
      <c r="Q3778" t="str">
        <f t="shared" si="409"/>
        <v>theater</v>
      </c>
      <c r="R3778" t="str">
        <f t="shared" si="410"/>
        <v>musical</v>
      </c>
      <c r="S3778" s="11">
        <f t="shared" si="411"/>
        <v>41814</v>
      </c>
      <c r="T3778" s="11">
        <f t="shared" si="412"/>
        <v>41851.833333333328</v>
      </c>
      <c r="U3778">
        <f t="shared" si="413"/>
        <v>2014</v>
      </c>
    </row>
    <row r="3779" spans="1:21"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414">E3779/D3779*100</f>
        <v>143.19999999999999</v>
      </c>
      <c r="P3779" s="6">
        <f t="shared" ref="P3779:P3842" si="415">IF(E3779=0,0,E3779/L3779)</f>
        <v>48.542372881355931</v>
      </c>
      <c r="Q3779" t="str">
        <f t="shared" ref="Q3779:Q3842" si="416">LEFT(N3779,LEN(N3779)-(LEN(N3779)-SEARCH("/",N3779))-1)</f>
        <v>theater</v>
      </c>
      <c r="R3779" t="str">
        <f t="shared" ref="R3779:R3842" si="417">RIGHT(N3779,(LEN(N3779)-SEARCH("/",N3779)))</f>
        <v>musical</v>
      </c>
      <c r="S3779" s="11">
        <f t="shared" ref="S3779:S3842" si="418">VALUE(TEXT(CONCATENATE(YEAR(((J3779/60)/60/24)+DATE(1970,1,1)+(-5/24)),"/",MONTH(((J3779/60)/60/24)+DATE(1970,1,1)+(-5/24)),"/",DAY(((J3779/60)/60/24)+DATE(1970,1,1)+(-5/24))),"YYYY/MM/DD"))</f>
        <v>41886</v>
      </c>
      <c r="T3779" s="11">
        <f t="shared" ref="T3779:T3842" si="419">((I3779/60)/60/24)+DATE(1970,1,1)+(-5/24)</f>
        <v>41908.958333333328</v>
      </c>
      <c r="U3779">
        <f t="shared" ref="U3779:U3842" si="420">YEAR(((J3779/60)/60/24)+DATE(1970,1,1)+(-5/24))</f>
        <v>2014</v>
      </c>
    </row>
    <row r="3780" spans="1:21"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414"/>
        <v>105.04166666666667</v>
      </c>
      <c r="P3780" s="6">
        <f t="shared" si="415"/>
        <v>70.027777777777771</v>
      </c>
      <c r="Q3780" t="str">
        <f t="shared" si="416"/>
        <v>theater</v>
      </c>
      <c r="R3780" t="str">
        <f t="shared" si="417"/>
        <v>musical</v>
      </c>
      <c r="S3780" s="11">
        <f t="shared" si="418"/>
        <v>41989</v>
      </c>
      <c r="T3780" s="11">
        <f t="shared" si="419"/>
        <v>42049.610879629625</v>
      </c>
      <c r="U3780">
        <f t="shared" si="420"/>
        <v>2014</v>
      </c>
    </row>
    <row r="3781" spans="1:21"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414"/>
        <v>103.98</v>
      </c>
      <c r="P3781" s="6">
        <f t="shared" si="415"/>
        <v>135.62608695652173</v>
      </c>
      <c r="Q3781" t="str">
        <f t="shared" si="416"/>
        <v>theater</v>
      </c>
      <c r="R3781" t="str">
        <f t="shared" si="417"/>
        <v>musical</v>
      </c>
      <c r="S3781" s="11">
        <f t="shared" si="418"/>
        <v>42425</v>
      </c>
      <c r="T3781" s="11">
        <f t="shared" si="419"/>
        <v>42455.48541666667</v>
      </c>
      <c r="U3781">
        <f t="shared" si="420"/>
        <v>2016</v>
      </c>
    </row>
    <row r="3782" spans="1:21"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414"/>
        <v>120</v>
      </c>
      <c r="P3782" s="6">
        <f t="shared" si="415"/>
        <v>100</v>
      </c>
      <c r="Q3782" t="str">
        <f t="shared" si="416"/>
        <v>theater</v>
      </c>
      <c r="R3782" t="str">
        <f t="shared" si="417"/>
        <v>musical</v>
      </c>
      <c r="S3782" s="11">
        <f t="shared" si="418"/>
        <v>42166</v>
      </c>
      <c r="T3782" s="11">
        <f t="shared" si="419"/>
        <v>42198.629166666658</v>
      </c>
      <c r="U3782">
        <f t="shared" si="420"/>
        <v>2015</v>
      </c>
    </row>
    <row r="3783" spans="1:21"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414"/>
        <v>109.66666666666667</v>
      </c>
      <c r="P3783" s="6">
        <f t="shared" si="415"/>
        <v>94.90384615384616</v>
      </c>
      <c r="Q3783" t="str">
        <f t="shared" si="416"/>
        <v>theater</v>
      </c>
      <c r="R3783" t="str">
        <f t="shared" si="417"/>
        <v>musical</v>
      </c>
      <c r="S3783" s="11">
        <f t="shared" si="418"/>
        <v>41865</v>
      </c>
      <c r="T3783" s="11">
        <f t="shared" si="419"/>
        <v>41890.674594907403</v>
      </c>
      <c r="U3783">
        <f t="shared" si="420"/>
        <v>2014</v>
      </c>
    </row>
    <row r="3784" spans="1:21"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414"/>
        <v>101.75</v>
      </c>
      <c r="P3784" s="6">
        <f t="shared" si="415"/>
        <v>75.370370370370367</v>
      </c>
      <c r="Q3784" t="str">
        <f t="shared" si="416"/>
        <v>theater</v>
      </c>
      <c r="R3784" t="str">
        <f t="shared" si="417"/>
        <v>musical</v>
      </c>
      <c r="S3784" s="11">
        <f t="shared" si="418"/>
        <v>42546</v>
      </c>
      <c r="T3784" s="11">
        <f t="shared" si="419"/>
        <v>42575.749999999993</v>
      </c>
      <c r="U3784">
        <f t="shared" si="420"/>
        <v>2016</v>
      </c>
    </row>
    <row r="3785" spans="1:21"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414"/>
        <v>128.91666666666666</v>
      </c>
      <c r="P3785" s="6">
        <f t="shared" si="415"/>
        <v>64.458333333333329</v>
      </c>
      <c r="Q3785" t="str">
        <f t="shared" si="416"/>
        <v>theater</v>
      </c>
      <c r="R3785" t="str">
        <f t="shared" si="417"/>
        <v>musical</v>
      </c>
      <c r="S3785" s="11">
        <f t="shared" si="418"/>
        <v>42419</v>
      </c>
      <c r="T3785" s="11">
        <f t="shared" si="419"/>
        <v>42444.458333333336</v>
      </c>
      <c r="U3785">
        <f t="shared" si="420"/>
        <v>2016</v>
      </c>
    </row>
    <row r="3786" spans="1:21"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414"/>
        <v>114.99999999999999</v>
      </c>
      <c r="P3786" s="6">
        <f t="shared" si="415"/>
        <v>115</v>
      </c>
      <c r="Q3786" t="str">
        <f t="shared" si="416"/>
        <v>theater</v>
      </c>
      <c r="R3786" t="str">
        <f t="shared" si="417"/>
        <v>musical</v>
      </c>
      <c r="S3786" s="11">
        <f t="shared" si="418"/>
        <v>42531</v>
      </c>
      <c r="T3786" s="11">
        <f t="shared" si="419"/>
        <v>42561.772361111107</v>
      </c>
      <c r="U3786">
        <f t="shared" si="420"/>
        <v>2016</v>
      </c>
    </row>
    <row r="3787" spans="1:21"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414"/>
        <v>150.75</v>
      </c>
      <c r="P3787" s="6">
        <f t="shared" si="415"/>
        <v>100.5</v>
      </c>
      <c r="Q3787" t="str">
        <f t="shared" si="416"/>
        <v>theater</v>
      </c>
      <c r="R3787" t="str">
        <f t="shared" si="417"/>
        <v>musical</v>
      </c>
      <c r="S3787" s="11">
        <f t="shared" si="418"/>
        <v>42548</v>
      </c>
      <c r="T3787" s="11">
        <f t="shared" si="419"/>
        <v>42584.210416666661</v>
      </c>
      <c r="U3787">
        <f t="shared" si="420"/>
        <v>2016</v>
      </c>
    </row>
    <row r="3788" spans="1:21"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414"/>
        <v>110.96666666666665</v>
      </c>
      <c r="P3788" s="6">
        <f t="shared" si="415"/>
        <v>93.774647887323937</v>
      </c>
      <c r="Q3788" t="str">
        <f t="shared" si="416"/>
        <v>theater</v>
      </c>
      <c r="R3788" t="str">
        <f t="shared" si="417"/>
        <v>musical</v>
      </c>
      <c r="S3788" s="11">
        <f t="shared" si="418"/>
        <v>42486</v>
      </c>
      <c r="T3788" s="11">
        <f t="shared" si="419"/>
        <v>42516.829571759255</v>
      </c>
      <c r="U3788">
        <f t="shared" si="420"/>
        <v>2016</v>
      </c>
    </row>
    <row r="3789" spans="1:21"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414"/>
        <v>100.28571428571429</v>
      </c>
      <c r="P3789" s="6">
        <f t="shared" si="415"/>
        <v>35.1</v>
      </c>
      <c r="Q3789" t="str">
        <f t="shared" si="416"/>
        <v>theater</v>
      </c>
      <c r="R3789" t="str">
        <f t="shared" si="417"/>
        <v>musical</v>
      </c>
      <c r="S3789" s="11">
        <f t="shared" si="418"/>
        <v>42167</v>
      </c>
      <c r="T3789" s="11">
        <f t="shared" si="419"/>
        <v>42195.957638888889</v>
      </c>
      <c r="U3789">
        <f t="shared" si="420"/>
        <v>2015</v>
      </c>
    </row>
    <row r="3790" spans="1:21"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414"/>
        <v>0.66666666666666674</v>
      </c>
      <c r="P3790" s="6">
        <f t="shared" si="415"/>
        <v>500</v>
      </c>
      <c r="Q3790" t="str">
        <f t="shared" si="416"/>
        <v>theater</v>
      </c>
      <c r="R3790" t="str">
        <f t="shared" si="417"/>
        <v>musical</v>
      </c>
      <c r="S3790" s="11">
        <f t="shared" si="418"/>
        <v>42333</v>
      </c>
      <c r="T3790" s="11">
        <f t="shared" si="419"/>
        <v>42361.470833333333</v>
      </c>
      <c r="U3790">
        <f t="shared" si="420"/>
        <v>2015</v>
      </c>
    </row>
    <row r="3791" spans="1:21"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414"/>
        <v>3.267605633802817</v>
      </c>
      <c r="P3791" s="6">
        <f t="shared" si="415"/>
        <v>29</v>
      </c>
      <c r="Q3791" t="str">
        <f t="shared" si="416"/>
        <v>theater</v>
      </c>
      <c r="R3791" t="str">
        <f t="shared" si="417"/>
        <v>musical</v>
      </c>
      <c r="S3791" s="11">
        <f t="shared" si="418"/>
        <v>42138</v>
      </c>
      <c r="T3791" s="11">
        <f t="shared" si="419"/>
        <v>42170.590486111112</v>
      </c>
      <c r="U3791">
        <f t="shared" si="420"/>
        <v>2015</v>
      </c>
    </row>
    <row r="3792" spans="1:21"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414"/>
        <v>0</v>
      </c>
      <c r="P3792" s="6">
        <f t="shared" si="415"/>
        <v>0</v>
      </c>
      <c r="Q3792" t="str">
        <f t="shared" si="416"/>
        <v>theater</v>
      </c>
      <c r="R3792" t="str">
        <f t="shared" si="417"/>
        <v>musical</v>
      </c>
      <c r="S3792" s="11">
        <f t="shared" si="418"/>
        <v>42666</v>
      </c>
      <c r="T3792" s="11">
        <f t="shared" si="419"/>
        <v>42696.5002662037</v>
      </c>
      <c r="U3792">
        <f t="shared" si="420"/>
        <v>2016</v>
      </c>
    </row>
    <row r="3793" spans="1:21"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414"/>
        <v>0</v>
      </c>
      <c r="P3793" s="6">
        <f t="shared" si="415"/>
        <v>0</v>
      </c>
      <c r="Q3793" t="str">
        <f t="shared" si="416"/>
        <v>theater</v>
      </c>
      <c r="R3793" t="str">
        <f t="shared" si="417"/>
        <v>musical</v>
      </c>
      <c r="S3793" s="11">
        <f t="shared" si="418"/>
        <v>41766</v>
      </c>
      <c r="T3793" s="11">
        <f t="shared" si="419"/>
        <v>41826.4837037037</v>
      </c>
      <c r="U3793">
        <f t="shared" si="420"/>
        <v>2014</v>
      </c>
    </row>
    <row r="3794" spans="1:21"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414"/>
        <v>0.27999999999999997</v>
      </c>
      <c r="P3794" s="6">
        <f t="shared" si="415"/>
        <v>17.5</v>
      </c>
      <c r="Q3794" t="str">
        <f t="shared" si="416"/>
        <v>theater</v>
      </c>
      <c r="R3794" t="str">
        <f t="shared" si="417"/>
        <v>musical</v>
      </c>
      <c r="S3794" s="11">
        <f t="shared" si="418"/>
        <v>42170</v>
      </c>
      <c r="T3794" s="11">
        <f t="shared" si="419"/>
        <v>42200.238680555551</v>
      </c>
      <c r="U3794">
        <f t="shared" si="420"/>
        <v>2015</v>
      </c>
    </row>
    <row r="3795" spans="1:21"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414"/>
        <v>59.657142857142851</v>
      </c>
      <c r="P3795" s="6">
        <f t="shared" si="415"/>
        <v>174</v>
      </c>
      <c r="Q3795" t="str">
        <f t="shared" si="416"/>
        <v>theater</v>
      </c>
      <c r="R3795" t="str">
        <f t="shared" si="417"/>
        <v>musical</v>
      </c>
      <c r="S3795" s="11">
        <f t="shared" si="418"/>
        <v>41968</v>
      </c>
      <c r="T3795" s="11">
        <f t="shared" si="419"/>
        <v>41989.73065972222</v>
      </c>
      <c r="U3795">
        <f t="shared" si="420"/>
        <v>2014</v>
      </c>
    </row>
    <row r="3796" spans="1:21"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414"/>
        <v>1</v>
      </c>
      <c r="P3796" s="6">
        <f t="shared" si="415"/>
        <v>50</v>
      </c>
      <c r="Q3796" t="str">
        <f t="shared" si="416"/>
        <v>theater</v>
      </c>
      <c r="R3796" t="str">
        <f t="shared" si="417"/>
        <v>musical</v>
      </c>
      <c r="S3796" s="11">
        <f t="shared" si="418"/>
        <v>42132</v>
      </c>
      <c r="T3796" s="11">
        <f t="shared" si="419"/>
        <v>42162.372152777774</v>
      </c>
      <c r="U3796">
        <f t="shared" si="420"/>
        <v>2015</v>
      </c>
    </row>
    <row r="3797" spans="1:21"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414"/>
        <v>1.6666666666666667</v>
      </c>
      <c r="P3797" s="6">
        <f t="shared" si="415"/>
        <v>5</v>
      </c>
      <c r="Q3797" t="str">
        <f t="shared" si="416"/>
        <v>theater</v>
      </c>
      <c r="R3797" t="str">
        <f t="shared" si="417"/>
        <v>musical</v>
      </c>
      <c r="S3797" s="11">
        <f t="shared" si="418"/>
        <v>42201</v>
      </c>
      <c r="T3797" s="11">
        <f t="shared" si="419"/>
        <v>42244.729166666664</v>
      </c>
      <c r="U3797">
        <f t="shared" si="420"/>
        <v>2015</v>
      </c>
    </row>
    <row r="3798" spans="1:21"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414"/>
        <v>4.4444444444444444E-3</v>
      </c>
      <c r="P3798" s="6">
        <f t="shared" si="415"/>
        <v>1</v>
      </c>
      <c r="Q3798" t="str">
        <f t="shared" si="416"/>
        <v>theater</v>
      </c>
      <c r="R3798" t="str">
        <f t="shared" si="417"/>
        <v>musical</v>
      </c>
      <c r="S3798" s="11">
        <f t="shared" si="418"/>
        <v>42688</v>
      </c>
      <c r="T3798" s="11">
        <f t="shared" si="419"/>
        <v>42748.821250000001</v>
      </c>
      <c r="U3798">
        <f t="shared" si="420"/>
        <v>2016</v>
      </c>
    </row>
    <row r="3799" spans="1:21"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414"/>
        <v>89.666666666666657</v>
      </c>
      <c r="P3799" s="6">
        <f t="shared" si="415"/>
        <v>145.40540540540542</v>
      </c>
      <c r="Q3799" t="str">
        <f t="shared" si="416"/>
        <v>theater</v>
      </c>
      <c r="R3799" t="str">
        <f t="shared" si="417"/>
        <v>musical</v>
      </c>
      <c r="S3799" s="11">
        <f t="shared" si="418"/>
        <v>42084</v>
      </c>
      <c r="T3799" s="11">
        <f t="shared" si="419"/>
        <v>42114.673206018517</v>
      </c>
      <c r="U3799">
        <f t="shared" si="420"/>
        <v>2015</v>
      </c>
    </row>
    <row r="3800" spans="1:21"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414"/>
        <v>1.4642857142857144</v>
      </c>
      <c r="P3800" s="6">
        <f t="shared" si="415"/>
        <v>205</v>
      </c>
      <c r="Q3800" t="str">
        <f t="shared" si="416"/>
        <v>theater</v>
      </c>
      <c r="R3800" t="str">
        <f t="shared" si="417"/>
        <v>musical</v>
      </c>
      <c r="S3800" s="11">
        <f t="shared" si="418"/>
        <v>41831</v>
      </c>
      <c r="T3800" s="11">
        <f t="shared" si="419"/>
        <v>41861.514444444445</v>
      </c>
      <c r="U3800">
        <f t="shared" si="420"/>
        <v>2014</v>
      </c>
    </row>
    <row r="3801" spans="1:21"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414"/>
        <v>4.0199999999999996</v>
      </c>
      <c r="P3801" s="6">
        <f t="shared" si="415"/>
        <v>100.5</v>
      </c>
      <c r="Q3801" t="str">
        <f t="shared" si="416"/>
        <v>theater</v>
      </c>
      <c r="R3801" t="str">
        <f t="shared" si="417"/>
        <v>musical</v>
      </c>
      <c r="S3801" s="11">
        <f t="shared" si="418"/>
        <v>42410</v>
      </c>
      <c r="T3801" s="11">
        <f t="shared" si="419"/>
        <v>42440.722719907404</v>
      </c>
      <c r="U3801">
        <f t="shared" si="420"/>
        <v>2016</v>
      </c>
    </row>
    <row r="3802" spans="1:21"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414"/>
        <v>4.004545454545454</v>
      </c>
      <c r="P3802" s="6">
        <f t="shared" si="415"/>
        <v>55.0625</v>
      </c>
      <c r="Q3802" t="str">
        <f t="shared" si="416"/>
        <v>theater</v>
      </c>
      <c r="R3802" t="str">
        <f t="shared" si="417"/>
        <v>musical</v>
      </c>
      <c r="S3802" s="11">
        <f t="shared" si="418"/>
        <v>41982</v>
      </c>
      <c r="T3802" s="11">
        <f t="shared" si="419"/>
        <v>42014.999305555553</v>
      </c>
      <c r="U3802">
        <f t="shared" si="420"/>
        <v>2014</v>
      </c>
    </row>
    <row r="3803" spans="1:21"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414"/>
        <v>8.52</v>
      </c>
      <c r="P3803" s="6">
        <f t="shared" si="415"/>
        <v>47.333333333333336</v>
      </c>
      <c r="Q3803" t="str">
        <f t="shared" si="416"/>
        <v>theater</v>
      </c>
      <c r="R3803" t="str">
        <f t="shared" si="417"/>
        <v>musical</v>
      </c>
      <c r="S3803" s="11">
        <f t="shared" si="418"/>
        <v>41975</v>
      </c>
      <c r="T3803" s="11">
        <f t="shared" si="419"/>
        <v>42006.467777777776</v>
      </c>
      <c r="U3803">
        <f t="shared" si="420"/>
        <v>2014</v>
      </c>
    </row>
    <row r="3804" spans="1:21"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414"/>
        <v>0</v>
      </c>
      <c r="P3804" s="6">
        <f t="shared" si="415"/>
        <v>0</v>
      </c>
      <c r="Q3804" t="str">
        <f t="shared" si="416"/>
        <v>theater</v>
      </c>
      <c r="R3804" t="str">
        <f t="shared" si="417"/>
        <v>musical</v>
      </c>
      <c r="S3804" s="11">
        <f t="shared" si="418"/>
        <v>42268</v>
      </c>
      <c r="T3804" s="11">
        <f t="shared" si="419"/>
        <v>42298.917893518512</v>
      </c>
      <c r="U3804">
        <f t="shared" si="420"/>
        <v>2015</v>
      </c>
    </row>
    <row r="3805" spans="1:21"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414"/>
        <v>19.650000000000002</v>
      </c>
      <c r="P3805" s="6">
        <f t="shared" si="415"/>
        <v>58.95</v>
      </c>
      <c r="Q3805" t="str">
        <f t="shared" si="416"/>
        <v>theater</v>
      </c>
      <c r="R3805" t="str">
        <f t="shared" si="417"/>
        <v>musical</v>
      </c>
      <c r="S3805" s="11">
        <f t="shared" si="418"/>
        <v>42403</v>
      </c>
      <c r="T3805" s="11">
        <f t="shared" si="419"/>
        <v>42433.763518518514</v>
      </c>
      <c r="U3805">
        <f t="shared" si="420"/>
        <v>2016</v>
      </c>
    </row>
    <row r="3806" spans="1:21"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414"/>
        <v>0</v>
      </c>
      <c r="P3806" s="6">
        <f t="shared" si="415"/>
        <v>0</v>
      </c>
      <c r="Q3806" t="str">
        <f t="shared" si="416"/>
        <v>theater</v>
      </c>
      <c r="R3806" t="str">
        <f t="shared" si="417"/>
        <v>musical</v>
      </c>
      <c r="S3806" s="11">
        <f t="shared" si="418"/>
        <v>42526</v>
      </c>
      <c r="T3806" s="11">
        <f t="shared" si="419"/>
        <v>42582.083333333336</v>
      </c>
      <c r="U3806">
        <f t="shared" si="420"/>
        <v>2016</v>
      </c>
    </row>
    <row r="3807" spans="1:21"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414"/>
        <v>2E-3</v>
      </c>
      <c r="P3807" s="6">
        <f t="shared" si="415"/>
        <v>1.5</v>
      </c>
      <c r="Q3807" t="str">
        <f t="shared" si="416"/>
        <v>theater</v>
      </c>
      <c r="R3807" t="str">
        <f t="shared" si="417"/>
        <v>musical</v>
      </c>
      <c r="S3807" s="11">
        <f t="shared" si="418"/>
        <v>41849</v>
      </c>
      <c r="T3807" s="11">
        <f t="shared" si="419"/>
        <v>41909.678703703699</v>
      </c>
      <c r="U3807">
        <f t="shared" si="420"/>
        <v>2014</v>
      </c>
    </row>
    <row r="3808" spans="1:21"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414"/>
        <v>6.6666666666666666E-2</v>
      </c>
      <c r="P3808" s="6">
        <f t="shared" si="415"/>
        <v>5</v>
      </c>
      <c r="Q3808" t="str">
        <f t="shared" si="416"/>
        <v>theater</v>
      </c>
      <c r="R3808" t="str">
        <f t="shared" si="417"/>
        <v>musical</v>
      </c>
      <c r="S3808" s="11">
        <f t="shared" si="418"/>
        <v>41799</v>
      </c>
      <c r="T3808" s="11">
        <f t="shared" si="419"/>
        <v>41819.050706018512</v>
      </c>
      <c r="U3808">
        <f t="shared" si="420"/>
        <v>2014</v>
      </c>
    </row>
    <row r="3809" spans="1:21"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414"/>
        <v>30.333333333333336</v>
      </c>
      <c r="P3809" s="6">
        <f t="shared" si="415"/>
        <v>50.555555555555557</v>
      </c>
      <c r="Q3809" t="str">
        <f t="shared" si="416"/>
        <v>theater</v>
      </c>
      <c r="R3809" t="str">
        <f t="shared" si="417"/>
        <v>musical</v>
      </c>
      <c r="S3809" s="11">
        <f t="shared" si="418"/>
        <v>42090</v>
      </c>
      <c r="T3809" s="11">
        <f t="shared" si="419"/>
        <v>42097.700682870367</v>
      </c>
      <c r="U3809">
        <f t="shared" si="420"/>
        <v>2015</v>
      </c>
    </row>
    <row r="3810" spans="1:21"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414"/>
        <v>100</v>
      </c>
      <c r="P3810" s="6">
        <f t="shared" si="415"/>
        <v>41.666666666666664</v>
      </c>
      <c r="Q3810" t="str">
        <f t="shared" si="416"/>
        <v>theater</v>
      </c>
      <c r="R3810" t="str">
        <f t="shared" si="417"/>
        <v>plays</v>
      </c>
      <c r="S3810" s="11">
        <f t="shared" si="418"/>
        <v>42059</v>
      </c>
      <c r="T3810" s="11">
        <f t="shared" si="419"/>
        <v>42119.203923611109</v>
      </c>
      <c r="U3810">
        <f t="shared" si="420"/>
        <v>2015</v>
      </c>
    </row>
    <row r="3811" spans="1:21"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414"/>
        <v>101.25</v>
      </c>
      <c r="P3811" s="6">
        <f t="shared" si="415"/>
        <v>53.289473684210527</v>
      </c>
      <c r="Q3811" t="str">
        <f t="shared" si="416"/>
        <v>theater</v>
      </c>
      <c r="R3811" t="str">
        <f t="shared" si="417"/>
        <v>plays</v>
      </c>
      <c r="S3811" s="11">
        <f t="shared" si="418"/>
        <v>41800</v>
      </c>
      <c r="T3811" s="11">
        <f t="shared" si="419"/>
        <v>41850.75</v>
      </c>
      <c r="U3811">
        <f t="shared" si="420"/>
        <v>2014</v>
      </c>
    </row>
    <row r="3812" spans="1:21"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414"/>
        <v>121.73333333333333</v>
      </c>
      <c r="P3812" s="6">
        <f t="shared" si="415"/>
        <v>70.230769230769226</v>
      </c>
      <c r="Q3812" t="str">
        <f t="shared" si="416"/>
        <v>theater</v>
      </c>
      <c r="R3812" t="str">
        <f t="shared" si="417"/>
        <v>plays</v>
      </c>
      <c r="S3812" s="11">
        <f t="shared" si="418"/>
        <v>42054</v>
      </c>
      <c r="T3812" s="11">
        <f t="shared" si="419"/>
        <v>42084.599050925921</v>
      </c>
      <c r="U3812">
        <f t="shared" si="420"/>
        <v>2015</v>
      </c>
    </row>
    <row r="3813" spans="1:21"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414"/>
        <v>330</v>
      </c>
      <c r="P3813" s="6">
        <f t="shared" si="415"/>
        <v>43.421052631578945</v>
      </c>
      <c r="Q3813" t="str">
        <f t="shared" si="416"/>
        <v>theater</v>
      </c>
      <c r="R3813" t="str">
        <f t="shared" si="417"/>
        <v>plays</v>
      </c>
      <c r="S3813" s="11">
        <f t="shared" si="418"/>
        <v>42487</v>
      </c>
      <c r="T3813" s="11">
        <f t="shared" si="419"/>
        <v>42521.249999999993</v>
      </c>
      <c r="U3813">
        <f t="shared" si="420"/>
        <v>2016</v>
      </c>
    </row>
    <row r="3814" spans="1:21"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414"/>
        <v>109.55</v>
      </c>
      <c r="P3814" s="6">
        <f t="shared" si="415"/>
        <v>199.18181818181819</v>
      </c>
      <c r="Q3814" t="str">
        <f t="shared" si="416"/>
        <v>theater</v>
      </c>
      <c r="R3814" t="str">
        <f t="shared" si="417"/>
        <v>plays</v>
      </c>
      <c r="S3814" s="11">
        <f t="shared" si="418"/>
        <v>42109</v>
      </c>
      <c r="T3814" s="11">
        <f t="shared" si="419"/>
        <v>42155.957638888889</v>
      </c>
      <c r="U3814">
        <f t="shared" si="420"/>
        <v>2015</v>
      </c>
    </row>
    <row r="3815" spans="1:21"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414"/>
        <v>100.95190476190474</v>
      </c>
      <c r="P3815" s="6">
        <f t="shared" si="415"/>
        <v>78.518148148148143</v>
      </c>
      <c r="Q3815" t="str">
        <f t="shared" si="416"/>
        <v>theater</v>
      </c>
      <c r="R3815" t="str">
        <f t="shared" si="417"/>
        <v>plays</v>
      </c>
      <c r="S3815" s="11">
        <f t="shared" si="418"/>
        <v>42497</v>
      </c>
      <c r="T3815" s="11">
        <f t="shared" si="419"/>
        <v>42535.696527777771</v>
      </c>
      <c r="U3815">
        <f t="shared" si="420"/>
        <v>2016</v>
      </c>
    </row>
    <row r="3816" spans="1:21"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414"/>
        <v>140.13333333333333</v>
      </c>
      <c r="P3816" s="6">
        <f t="shared" si="415"/>
        <v>61.823529411764703</v>
      </c>
      <c r="Q3816" t="str">
        <f t="shared" si="416"/>
        <v>theater</v>
      </c>
      <c r="R3816" t="str">
        <f t="shared" si="417"/>
        <v>plays</v>
      </c>
      <c r="S3816" s="11">
        <f t="shared" si="418"/>
        <v>42058</v>
      </c>
      <c r="T3816" s="11">
        <f t="shared" si="419"/>
        <v>42094.957638888889</v>
      </c>
      <c r="U3816">
        <f t="shared" si="420"/>
        <v>2015</v>
      </c>
    </row>
    <row r="3817" spans="1:21"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414"/>
        <v>100.001</v>
      </c>
      <c r="P3817" s="6">
        <f t="shared" si="415"/>
        <v>50.000500000000002</v>
      </c>
      <c r="Q3817" t="str">
        <f t="shared" si="416"/>
        <v>theater</v>
      </c>
      <c r="R3817" t="str">
        <f t="shared" si="417"/>
        <v>plays</v>
      </c>
      <c r="S3817" s="11">
        <f t="shared" si="418"/>
        <v>42207</v>
      </c>
      <c r="T3817" s="11">
        <f t="shared" si="419"/>
        <v>42236.749999999993</v>
      </c>
      <c r="U3817">
        <f t="shared" si="420"/>
        <v>2015</v>
      </c>
    </row>
    <row r="3818" spans="1:21"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414"/>
        <v>119.238</v>
      </c>
      <c r="P3818" s="6">
        <f t="shared" si="415"/>
        <v>48.339729729729726</v>
      </c>
      <c r="Q3818" t="str">
        <f t="shared" si="416"/>
        <v>theater</v>
      </c>
      <c r="R3818" t="str">
        <f t="shared" si="417"/>
        <v>plays</v>
      </c>
      <c r="S3818" s="11">
        <f t="shared" si="418"/>
        <v>41807</v>
      </c>
      <c r="T3818" s="11">
        <f t="shared" si="419"/>
        <v>41837.481747685182</v>
      </c>
      <c r="U3818">
        <f t="shared" si="420"/>
        <v>2014</v>
      </c>
    </row>
    <row r="3819" spans="1:21"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414"/>
        <v>107.25</v>
      </c>
      <c r="P3819" s="6">
        <f t="shared" si="415"/>
        <v>107.25</v>
      </c>
      <c r="Q3819" t="str">
        <f t="shared" si="416"/>
        <v>theater</v>
      </c>
      <c r="R3819" t="str">
        <f t="shared" si="417"/>
        <v>plays</v>
      </c>
      <c r="S3819" s="11">
        <f t="shared" si="418"/>
        <v>42284</v>
      </c>
      <c r="T3819" s="11">
        <f t="shared" si="419"/>
        <v>42300.957638888889</v>
      </c>
      <c r="U3819">
        <f t="shared" si="420"/>
        <v>2015</v>
      </c>
    </row>
    <row r="3820" spans="1:21"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414"/>
        <v>227.99999999999997</v>
      </c>
      <c r="P3820" s="6">
        <f t="shared" si="415"/>
        <v>57</v>
      </c>
      <c r="Q3820" t="str">
        <f t="shared" si="416"/>
        <v>theater</v>
      </c>
      <c r="R3820" t="str">
        <f t="shared" si="417"/>
        <v>plays</v>
      </c>
      <c r="S3820" s="11">
        <f t="shared" si="418"/>
        <v>42045</v>
      </c>
      <c r="T3820" s="11">
        <f t="shared" si="419"/>
        <v>42075.592384259253</v>
      </c>
      <c r="U3820">
        <f t="shared" si="420"/>
        <v>2015</v>
      </c>
    </row>
    <row r="3821" spans="1:21"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414"/>
        <v>106.4</v>
      </c>
      <c r="P3821" s="6">
        <f t="shared" si="415"/>
        <v>40.92307692307692</v>
      </c>
      <c r="Q3821" t="str">
        <f t="shared" si="416"/>
        <v>theater</v>
      </c>
      <c r="R3821" t="str">
        <f t="shared" si="417"/>
        <v>plays</v>
      </c>
      <c r="S3821" s="11">
        <f t="shared" si="418"/>
        <v>42184</v>
      </c>
      <c r="T3821" s="11">
        <f t="shared" si="419"/>
        <v>42202.668055555558</v>
      </c>
      <c r="U3821">
        <f t="shared" si="420"/>
        <v>2015</v>
      </c>
    </row>
    <row r="3822" spans="1:21"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414"/>
        <v>143.33333333333334</v>
      </c>
      <c r="P3822" s="6">
        <f t="shared" si="415"/>
        <v>21.5</v>
      </c>
      <c r="Q3822" t="str">
        <f t="shared" si="416"/>
        <v>theater</v>
      </c>
      <c r="R3822" t="str">
        <f t="shared" si="417"/>
        <v>plays</v>
      </c>
      <c r="S3822" s="11">
        <f t="shared" si="418"/>
        <v>42160</v>
      </c>
      <c r="T3822" s="11">
        <f t="shared" si="419"/>
        <v>42190.443483796298</v>
      </c>
      <c r="U3822">
        <f t="shared" si="420"/>
        <v>2015</v>
      </c>
    </row>
    <row r="3823" spans="1:21"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414"/>
        <v>104.54285714285714</v>
      </c>
      <c r="P3823" s="6">
        <f t="shared" si="415"/>
        <v>79.543478260869563</v>
      </c>
      <c r="Q3823" t="str">
        <f t="shared" si="416"/>
        <v>theater</v>
      </c>
      <c r="R3823" t="str">
        <f t="shared" si="417"/>
        <v>plays</v>
      </c>
      <c r="S3823" s="11">
        <f t="shared" si="418"/>
        <v>42340</v>
      </c>
      <c r="T3823" s="11">
        <f t="shared" si="419"/>
        <v>42372.972303240742</v>
      </c>
      <c r="U3823">
        <f t="shared" si="420"/>
        <v>2015</v>
      </c>
    </row>
    <row r="3824" spans="1:21"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414"/>
        <v>110.02000000000001</v>
      </c>
      <c r="P3824" s="6">
        <f t="shared" si="415"/>
        <v>72.381578947368425</v>
      </c>
      <c r="Q3824" t="str">
        <f t="shared" si="416"/>
        <v>theater</v>
      </c>
      <c r="R3824" t="str">
        <f t="shared" si="417"/>
        <v>plays</v>
      </c>
      <c r="S3824" s="11">
        <f t="shared" si="418"/>
        <v>42329</v>
      </c>
      <c r="T3824" s="11">
        <f t="shared" si="419"/>
        <v>42388.749305555553</v>
      </c>
      <c r="U3824">
        <f t="shared" si="420"/>
        <v>2015</v>
      </c>
    </row>
    <row r="3825" spans="1:21"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414"/>
        <v>106</v>
      </c>
      <c r="P3825" s="6">
        <f t="shared" si="415"/>
        <v>64.634146341463421</v>
      </c>
      <c r="Q3825" t="str">
        <f t="shared" si="416"/>
        <v>theater</v>
      </c>
      <c r="R3825" t="str">
        <f t="shared" si="417"/>
        <v>plays</v>
      </c>
      <c r="S3825" s="11">
        <f t="shared" si="418"/>
        <v>42170</v>
      </c>
      <c r="T3825" s="11">
        <f t="shared" si="419"/>
        <v>42204.957638888889</v>
      </c>
      <c r="U3825">
        <f t="shared" si="420"/>
        <v>2015</v>
      </c>
    </row>
    <row r="3826" spans="1:21"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414"/>
        <v>108</v>
      </c>
      <c r="P3826" s="6">
        <f t="shared" si="415"/>
        <v>38.571428571428569</v>
      </c>
      <c r="Q3826" t="str">
        <f t="shared" si="416"/>
        <v>theater</v>
      </c>
      <c r="R3826" t="str">
        <f t="shared" si="417"/>
        <v>plays</v>
      </c>
      <c r="S3826" s="11">
        <f t="shared" si="418"/>
        <v>42571</v>
      </c>
      <c r="T3826" s="11">
        <f t="shared" si="419"/>
        <v>42583.361805555549</v>
      </c>
      <c r="U3826">
        <f t="shared" si="420"/>
        <v>2016</v>
      </c>
    </row>
    <row r="3827" spans="1:21"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414"/>
        <v>105.42</v>
      </c>
      <c r="P3827" s="6">
        <f t="shared" si="415"/>
        <v>107.57142857142857</v>
      </c>
      <c r="Q3827" t="str">
        <f t="shared" si="416"/>
        <v>theater</v>
      </c>
      <c r="R3827" t="str">
        <f t="shared" si="417"/>
        <v>plays</v>
      </c>
      <c r="S3827" s="11">
        <f t="shared" si="418"/>
        <v>42150</v>
      </c>
      <c r="T3827" s="11">
        <f t="shared" si="419"/>
        <v>42171.861273148148</v>
      </c>
      <c r="U3827">
        <f t="shared" si="420"/>
        <v>2015</v>
      </c>
    </row>
    <row r="3828" spans="1:21"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414"/>
        <v>119.16666666666667</v>
      </c>
      <c r="P3828" s="6">
        <f t="shared" si="415"/>
        <v>27.5</v>
      </c>
      <c r="Q3828" t="str">
        <f t="shared" si="416"/>
        <v>theater</v>
      </c>
      <c r="R3828" t="str">
        <f t="shared" si="417"/>
        <v>plays</v>
      </c>
      <c r="S3828" s="11">
        <f t="shared" si="418"/>
        <v>42101</v>
      </c>
      <c r="T3828" s="11">
        <f t="shared" si="419"/>
        <v>42131.215208333328</v>
      </c>
      <c r="U3828">
        <f t="shared" si="420"/>
        <v>2015</v>
      </c>
    </row>
    <row r="3829" spans="1:21"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414"/>
        <v>152.66666666666666</v>
      </c>
      <c r="P3829" s="6">
        <f t="shared" si="415"/>
        <v>70.461538461538467</v>
      </c>
      <c r="Q3829" t="str">
        <f t="shared" si="416"/>
        <v>theater</v>
      </c>
      <c r="R3829" t="str">
        <f t="shared" si="417"/>
        <v>plays</v>
      </c>
      <c r="S3829" s="11">
        <f t="shared" si="418"/>
        <v>42034</v>
      </c>
      <c r="T3829" s="11">
        <f t="shared" si="419"/>
        <v>42089.791666666664</v>
      </c>
      <c r="U3829">
        <f t="shared" si="420"/>
        <v>2015</v>
      </c>
    </row>
    <row r="3830" spans="1:21"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414"/>
        <v>100</v>
      </c>
      <c r="P3830" s="6">
        <f t="shared" si="415"/>
        <v>178.57142857142858</v>
      </c>
      <c r="Q3830" t="str">
        <f t="shared" si="416"/>
        <v>theater</v>
      </c>
      <c r="R3830" t="str">
        <f t="shared" si="417"/>
        <v>plays</v>
      </c>
      <c r="S3830" s="11">
        <f t="shared" si="418"/>
        <v>41944</v>
      </c>
      <c r="T3830" s="11">
        <f t="shared" si="419"/>
        <v>42004.360960648148</v>
      </c>
      <c r="U3830">
        <f t="shared" si="420"/>
        <v>2014</v>
      </c>
    </row>
    <row r="3831" spans="1:21"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414"/>
        <v>100.2</v>
      </c>
      <c r="P3831" s="6">
        <f t="shared" si="415"/>
        <v>62.625</v>
      </c>
      <c r="Q3831" t="str">
        <f t="shared" si="416"/>
        <v>theater</v>
      </c>
      <c r="R3831" t="str">
        <f t="shared" si="417"/>
        <v>plays</v>
      </c>
      <c r="S3831" s="11">
        <f t="shared" si="418"/>
        <v>42593</v>
      </c>
      <c r="T3831" s="11">
        <f t="shared" si="419"/>
        <v>42613.657071759262</v>
      </c>
      <c r="U3831">
        <f t="shared" si="420"/>
        <v>2016</v>
      </c>
    </row>
    <row r="3832" spans="1:21"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414"/>
        <v>225</v>
      </c>
      <c r="P3832" s="6">
        <f t="shared" si="415"/>
        <v>75</v>
      </c>
      <c r="Q3832" t="str">
        <f t="shared" si="416"/>
        <v>theater</v>
      </c>
      <c r="R3832" t="str">
        <f t="shared" si="417"/>
        <v>plays</v>
      </c>
      <c r="S3832" s="11">
        <f t="shared" si="418"/>
        <v>42503</v>
      </c>
      <c r="T3832" s="11">
        <f t="shared" si="419"/>
        <v>42517.532534722217</v>
      </c>
      <c r="U3832">
        <f t="shared" si="420"/>
        <v>2016</v>
      </c>
    </row>
    <row r="3833" spans="1:21"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414"/>
        <v>106.02199999999999</v>
      </c>
      <c r="P3833" s="6">
        <f t="shared" si="415"/>
        <v>58.901111111111113</v>
      </c>
      <c r="Q3833" t="str">
        <f t="shared" si="416"/>
        <v>theater</v>
      </c>
      <c r="R3833" t="str">
        <f t="shared" si="417"/>
        <v>plays</v>
      </c>
      <c r="S3833" s="11">
        <f t="shared" si="418"/>
        <v>41927</v>
      </c>
      <c r="T3833" s="11">
        <f t="shared" si="419"/>
        <v>41948.682233796295</v>
      </c>
      <c r="U3833">
        <f t="shared" si="420"/>
        <v>2014</v>
      </c>
    </row>
    <row r="3834" spans="1:21"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414"/>
        <v>104.66666666666666</v>
      </c>
      <c r="P3834" s="6">
        <f t="shared" si="415"/>
        <v>139.55555555555554</v>
      </c>
      <c r="Q3834" t="str">
        <f t="shared" si="416"/>
        <v>theater</v>
      </c>
      <c r="R3834" t="str">
        <f t="shared" si="417"/>
        <v>plays</v>
      </c>
      <c r="S3834" s="11">
        <f t="shared" si="418"/>
        <v>42374</v>
      </c>
      <c r="T3834" s="11">
        <f t="shared" si="419"/>
        <v>42419.906655092585</v>
      </c>
      <c r="U3834">
        <f t="shared" si="420"/>
        <v>2016</v>
      </c>
    </row>
    <row r="3835" spans="1:21"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414"/>
        <v>116.66666666666667</v>
      </c>
      <c r="P3835" s="6">
        <f t="shared" si="415"/>
        <v>70</v>
      </c>
      <c r="Q3835" t="str">
        <f t="shared" si="416"/>
        <v>theater</v>
      </c>
      <c r="R3835" t="str">
        <f t="shared" si="417"/>
        <v>plays</v>
      </c>
      <c r="S3835" s="11">
        <f t="shared" si="418"/>
        <v>41963</v>
      </c>
      <c r="T3835" s="11">
        <f t="shared" si="419"/>
        <v>41974.589583333327</v>
      </c>
      <c r="U3835">
        <f t="shared" si="420"/>
        <v>2014</v>
      </c>
    </row>
    <row r="3836" spans="1:21"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414"/>
        <v>109.03333333333333</v>
      </c>
      <c r="P3836" s="6">
        <f t="shared" si="415"/>
        <v>57.385964912280699</v>
      </c>
      <c r="Q3836" t="str">
        <f t="shared" si="416"/>
        <v>theater</v>
      </c>
      <c r="R3836" t="str">
        <f t="shared" si="417"/>
        <v>plays</v>
      </c>
      <c r="S3836" s="11">
        <f t="shared" si="418"/>
        <v>42143</v>
      </c>
      <c r="T3836" s="11">
        <f t="shared" si="419"/>
        <v>42173.236886574072</v>
      </c>
      <c r="U3836">
        <f t="shared" si="420"/>
        <v>2015</v>
      </c>
    </row>
    <row r="3837" spans="1:21"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414"/>
        <v>160</v>
      </c>
      <c r="P3837" s="6">
        <f t="shared" si="415"/>
        <v>40</v>
      </c>
      <c r="Q3837" t="str">
        <f t="shared" si="416"/>
        <v>theater</v>
      </c>
      <c r="R3837" t="str">
        <f t="shared" si="417"/>
        <v>plays</v>
      </c>
      <c r="S3837" s="11">
        <f t="shared" si="418"/>
        <v>42460</v>
      </c>
      <c r="T3837" s="11">
        <f t="shared" si="419"/>
        <v>42481.733888888884</v>
      </c>
      <c r="U3837">
        <f t="shared" si="420"/>
        <v>2016</v>
      </c>
    </row>
    <row r="3838" spans="1:21"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414"/>
        <v>112.5</v>
      </c>
      <c r="P3838" s="6">
        <f t="shared" si="415"/>
        <v>64.285714285714292</v>
      </c>
      <c r="Q3838" t="str">
        <f t="shared" si="416"/>
        <v>theater</v>
      </c>
      <c r="R3838" t="str">
        <f t="shared" si="417"/>
        <v>plays</v>
      </c>
      <c r="S3838" s="11">
        <f t="shared" si="418"/>
        <v>42553</v>
      </c>
      <c r="T3838" s="11">
        <f t="shared" si="419"/>
        <v>42584.964583333327</v>
      </c>
      <c r="U3838">
        <f t="shared" si="420"/>
        <v>2016</v>
      </c>
    </row>
    <row r="3839" spans="1:21"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414"/>
        <v>102.1</v>
      </c>
      <c r="P3839" s="6">
        <f t="shared" si="415"/>
        <v>120.11764705882354</v>
      </c>
      <c r="Q3839" t="str">
        <f t="shared" si="416"/>
        <v>theater</v>
      </c>
      <c r="R3839" t="str">
        <f t="shared" si="417"/>
        <v>plays</v>
      </c>
      <c r="S3839" s="11">
        <f t="shared" si="418"/>
        <v>42152</v>
      </c>
      <c r="T3839" s="11">
        <f t="shared" si="419"/>
        <v>42188.557384259257</v>
      </c>
      <c r="U3839">
        <f t="shared" si="420"/>
        <v>2015</v>
      </c>
    </row>
    <row r="3840" spans="1:21"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414"/>
        <v>100.824</v>
      </c>
      <c r="P3840" s="6">
        <f t="shared" si="415"/>
        <v>1008.24</v>
      </c>
      <c r="Q3840" t="str">
        <f t="shared" si="416"/>
        <v>theater</v>
      </c>
      <c r="R3840" t="str">
        <f t="shared" si="417"/>
        <v>plays</v>
      </c>
      <c r="S3840" s="11">
        <f t="shared" si="418"/>
        <v>42116</v>
      </c>
      <c r="T3840" s="11">
        <f t="shared" si="419"/>
        <v>42146.502418981479</v>
      </c>
      <c r="U3840">
        <f t="shared" si="420"/>
        <v>2015</v>
      </c>
    </row>
    <row r="3841" spans="1:21"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414"/>
        <v>101.25</v>
      </c>
      <c r="P3841" s="6">
        <f t="shared" si="415"/>
        <v>63.28125</v>
      </c>
      <c r="Q3841" t="str">
        <f t="shared" si="416"/>
        <v>theater</v>
      </c>
      <c r="R3841" t="str">
        <f t="shared" si="417"/>
        <v>plays</v>
      </c>
      <c r="S3841" s="11">
        <f t="shared" si="418"/>
        <v>42154</v>
      </c>
      <c r="T3841" s="11">
        <f t="shared" si="419"/>
        <v>42214.934305555551</v>
      </c>
      <c r="U3841">
        <f t="shared" si="420"/>
        <v>2015</v>
      </c>
    </row>
    <row r="3842" spans="1:21"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414"/>
        <v>6500</v>
      </c>
      <c r="P3842" s="6">
        <f t="shared" si="415"/>
        <v>21.666666666666668</v>
      </c>
      <c r="Q3842" t="str">
        <f t="shared" si="416"/>
        <v>theater</v>
      </c>
      <c r="R3842" t="str">
        <f t="shared" si="417"/>
        <v>plays</v>
      </c>
      <c r="S3842" s="11">
        <f t="shared" si="418"/>
        <v>42432</v>
      </c>
      <c r="T3842" s="11">
        <f t="shared" si="419"/>
        <v>42457.45172453703</v>
      </c>
      <c r="U3842">
        <f t="shared" si="420"/>
        <v>2016</v>
      </c>
    </row>
    <row r="3843" spans="1:21"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421">E3843/D3843*100</f>
        <v>8.7200000000000006</v>
      </c>
      <c r="P3843" s="6">
        <f t="shared" ref="P3843:P3906" si="422">IF(E3843=0,0,E3843/L3843)</f>
        <v>25.647058823529413</v>
      </c>
      <c r="Q3843" t="str">
        <f t="shared" ref="Q3843:Q3906" si="423">LEFT(N3843,LEN(N3843)-(LEN(N3843)-SEARCH("/",N3843))-1)</f>
        <v>theater</v>
      </c>
      <c r="R3843" t="str">
        <f t="shared" ref="R3843:R3906" si="424">RIGHT(N3843,(LEN(N3843)-SEARCH("/",N3843)))</f>
        <v>plays</v>
      </c>
      <c r="S3843" s="11">
        <f t="shared" ref="S3843:S3906" si="425">VALUE(TEXT(CONCATENATE(YEAR(((J3843/60)/60/24)+DATE(1970,1,1)+(-5/24)),"/",MONTH(((J3843/60)/60/24)+DATE(1970,1,1)+(-5/24)),"/",DAY(((J3843/60)/60/24)+DATE(1970,1,1)+(-5/24))),"YYYY/MM/DD"))</f>
        <v>41780</v>
      </c>
      <c r="T3843" s="11">
        <f t="shared" ref="T3843:T3906" si="426">((I3843/60)/60/24)+DATE(1970,1,1)+(-5/24)</f>
        <v>41840.57739583333</v>
      </c>
      <c r="U3843">
        <f t="shared" ref="U3843:U3906" si="427">YEAR(((J3843/60)/60/24)+DATE(1970,1,1)+(-5/24))</f>
        <v>2014</v>
      </c>
    </row>
    <row r="3844" spans="1:21"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421"/>
        <v>21.94</v>
      </c>
      <c r="P3844" s="6">
        <f t="shared" si="422"/>
        <v>47.695652173913047</v>
      </c>
      <c r="Q3844" t="str">
        <f t="shared" si="423"/>
        <v>theater</v>
      </c>
      <c r="R3844" t="str">
        <f t="shared" si="424"/>
        <v>plays</v>
      </c>
      <c r="S3844" s="11">
        <f t="shared" si="425"/>
        <v>41740</v>
      </c>
      <c r="T3844" s="11">
        <f t="shared" si="426"/>
        <v>41770.285324074073</v>
      </c>
      <c r="U3844">
        <f t="shared" si="427"/>
        <v>2014</v>
      </c>
    </row>
    <row r="3845" spans="1:21"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421"/>
        <v>21.3</v>
      </c>
      <c r="P3845" s="6">
        <f t="shared" si="422"/>
        <v>56.05263157894737</v>
      </c>
      <c r="Q3845" t="str">
        <f t="shared" si="423"/>
        <v>theater</v>
      </c>
      <c r="R3845" t="str">
        <f t="shared" si="424"/>
        <v>plays</v>
      </c>
      <c r="S3845" s="11">
        <f t="shared" si="425"/>
        <v>41765</v>
      </c>
      <c r="T3845" s="11">
        <f t="shared" si="426"/>
        <v>41790.864166666666</v>
      </c>
      <c r="U3845">
        <f t="shared" si="427"/>
        <v>2014</v>
      </c>
    </row>
    <row r="3846" spans="1:21"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421"/>
        <v>41.489795918367342</v>
      </c>
      <c r="P3846" s="6">
        <f t="shared" si="422"/>
        <v>81.319999999999993</v>
      </c>
      <c r="Q3846" t="str">
        <f t="shared" si="423"/>
        <v>theater</v>
      </c>
      <c r="R3846" t="str">
        <f t="shared" si="424"/>
        <v>plays</v>
      </c>
      <c r="S3846" s="11">
        <f t="shared" si="425"/>
        <v>41766</v>
      </c>
      <c r="T3846" s="11">
        <f t="shared" si="426"/>
        <v>41793.082638888889</v>
      </c>
      <c r="U3846">
        <f t="shared" si="427"/>
        <v>2014</v>
      </c>
    </row>
    <row r="3847" spans="1:21"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421"/>
        <v>2.105</v>
      </c>
      <c r="P3847" s="6">
        <f t="shared" si="422"/>
        <v>70.166666666666671</v>
      </c>
      <c r="Q3847" t="str">
        <f t="shared" si="423"/>
        <v>theater</v>
      </c>
      <c r="R3847" t="str">
        <f t="shared" si="424"/>
        <v>plays</v>
      </c>
      <c r="S3847" s="11">
        <f t="shared" si="425"/>
        <v>42248</v>
      </c>
      <c r="T3847" s="11">
        <f t="shared" si="426"/>
        <v>42278.418680555551</v>
      </c>
      <c r="U3847">
        <f t="shared" si="427"/>
        <v>2015</v>
      </c>
    </row>
    <row r="3848" spans="1:21"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421"/>
        <v>2.7</v>
      </c>
      <c r="P3848" s="6">
        <f t="shared" si="422"/>
        <v>23.625</v>
      </c>
      <c r="Q3848" t="str">
        <f t="shared" si="423"/>
        <v>theater</v>
      </c>
      <c r="R3848" t="str">
        <f t="shared" si="424"/>
        <v>plays</v>
      </c>
      <c r="S3848" s="11">
        <f t="shared" si="425"/>
        <v>41885</v>
      </c>
      <c r="T3848" s="11">
        <f t="shared" si="426"/>
        <v>41916.082638888889</v>
      </c>
      <c r="U3848">
        <f t="shared" si="427"/>
        <v>2014</v>
      </c>
    </row>
    <row r="3849" spans="1:21"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421"/>
        <v>16.161904761904761</v>
      </c>
      <c r="P3849" s="6">
        <f t="shared" si="422"/>
        <v>188.55555555555554</v>
      </c>
      <c r="Q3849" t="str">
        <f t="shared" si="423"/>
        <v>theater</v>
      </c>
      <c r="R3849" t="str">
        <f t="shared" si="424"/>
        <v>plays</v>
      </c>
      <c r="S3849" s="11">
        <f t="shared" si="425"/>
        <v>42159</v>
      </c>
      <c r="T3849" s="11">
        <f t="shared" si="426"/>
        <v>42204.016099537032</v>
      </c>
      <c r="U3849">
        <f t="shared" si="427"/>
        <v>2015</v>
      </c>
    </row>
    <row r="3850" spans="1:21"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421"/>
        <v>16.376923076923077</v>
      </c>
      <c r="P3850" s="6">
        <f t="shared" si="422"/>
        <v>49.511627906976742</v>
      </c>
      <c r="Q3850" t="str">
        <f t="shared" si="423"/>
        <v>theater</v>
      </c>
      <c r="R3850" t="str">
        <f t="shared" si="424"/>
        <v>plays</v>
      </c>
      <c r="S3850" s="11">
        <f t="shared" si="425"/>
        <v>42265</v>
      </c>
      <c r="T3850" s="11">
        <f t="shared" si="426"/>
        <v>42295.608668981477</v>
      </c>
      <c r="U3850">
        <f t="shared" si="427"/>
        <v>2015</v>
      </c>
    </row>
    <row r="3851" spans="1:21"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421"/>
        <v>7.043333333333333</v>
      </c>
      <c r="P3851" s="6">
        <f t="shared" si="422"/>
        <v>75.464285714285708</v>
      </c>
      <c r="Q3851" t="str">
        <f t="shared" si="423"/>
        <v>theater</v>
      </c>
      <c r="R3851" t="str">
        <f t="shared" si="424"/>
        <v>plays</v>
      </c>
      <c r="S3851" s="11">
        <f t="shared" si="425"/>
        <v>42136</v>
      </c>
      <c r="T3851" s="11">
        <f t="shared" si="426"/>
        <v>42166.558842592589</v>
      </c>
      <c r="U3851">
        <f t="shared" si="427"/>
        <v>2015</v>
      </c>
    </row>
    <row r="3852" spans="1:21"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421"/>
        <v>3.8</v>
      </c>
      <c r="P3852" s="6">
        <f t="shared" si="422"/>
        <v>9.5</v>
      </c>
      <c r="Q3852" t="str">
        <f t="shared" si="423"/>
        <v>theater</v>
      </c>
      <c r="R3852" t="str">
        <f t="shared" si="424"/>
        <v>plays</v>
      </c>
      <c r="S3852" s="11">
        <f t="shared" si="425"/>
        <v>41974</v>
      </c>
      <c r="T3852" s="11">
        <f t="shared" si="426"/>
        <v>42004.916006944441</v>
      </c>
      <c r="U3852">
        <f t="shared" si="427"/>
        <v>2014</v>
      </c>
    </row>
    <row r="3853" spans="1:21"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421"/>
        <v>34.08</v>
      </c>
      <c r="P3853" s="6">
        <f t="shared" si="422"/>
        <v>35.5</v>
      </c>
      <c r="Q3853" t="str">
        <f t="shared" si="423"/>
        <v>theater</v>
      </c>
      <c r="R3853" t="str">
        <f t="shared" si="424"/>
        <v>plays</v>
      </c>
      <c r="S3853" s="11">
        <f t="shared" si="425"/>
        <v>42172</v>
      </c>
      <c r="T3853" s="11">
        <f t="shared" si="426"/>
        <v>42202.23123842592</v>
      </c>
      <c r="U3853">
        <f t="shared" si="427"/>
        <v>2015</v>
      </c>
    </row>
    <row r="3854" spans="1:21"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421"/>
        <v>0.2</v>
      </c>
      <c r="P3854" s="6">
        <f t="shared" si="422"/>
        <v>10</v>
      </c>
      <c r="Q3854" t="str">
        <f t="shared" si="423"/>
        <v>theater</v>
      </c>
      <c r="R3854" t="str">
        <f t="shared" si="424"/>
        <v>plays</v>
      </c>
      <c r="S3854" s="11">
        <f t="shared" si="425"/>
        <v>42064</v>
      </c>
      <c r="T3854" s="11">
        <f t="shared" si="426"/>
        <v>42089.940694444442</v>
      </c>
      <c r="U3854">
        <f t="shared" si="427"/>
        <v>2015</v>
      </c>
    </row>
    <row r="3855" spans="1:21"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421"/>
        <v>2.5999999999999999E-2</v>
      </c>
      <c r="P3855" s="6">
        <f t="shared" si="422"/>
        <v>13</v>
      </c>
      <c r="Q3855" t="str">
        <f t="shared" si="423"/>
        <v>theater</v>
      </c>
      <c r="R3855" t="str">
        <f t="shared" si="424"/>
        <v>plays</v>
      </c>
      <c r="S3855" s="11">
        <f t="shared" si="425"/>
        <v>41848</v>
      </c>
      <c r="T3855" s="11">
        <f t="shared" si="426"/>
        <v>41883.631689814814</v>
      </c>
      <c r="U3855">
        <f t="shared" si="427"/>
        <v>2014</v>
      </c>
    </row>
    <row r="3856" spans="1:21"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421"/>
        <v>16.254545454545454</v>
      </c>
      <c r="P3856" s="6">
        <f t="shared" si="422"/>
        <v>89.4</v>
      </c>
      <c r="Q3856" t="str">
        <f t="shared" si="423"/>
        <v>theater</v>
      </c>
      <c r="R3856" t="str">
        <f t="shared" si="424"/>
        <v>plays</v>
      </c>
      <c r="S3856" s="11">
        <f t="shared" si="425"/>
        <v>42103</v>
      </c>
      <c r="T3856" s="11">
        <f t="shared" si="426"/>
        <v>42133.67659722222</v>
      </c>
      <c r="U3856">
        <f t="shared" si="427"/>
        <v>2015</v>
      </c>
    </row>
    <row r="3857" spans="1:21"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421"/>
        <v>2.5</v>
      </c>
      <c r="P3857" s="6">
        <f t="shared" si="422"/>
        <v>25</v>
      </c>
      <c r="Q3857" t="str">
        <f t="shared" si="423"/>
        <v>theater</v>
      </c>
      <c r="R3857" t="str">
        <f t="shared" si="424"/>
        <v>plays</v>
      </c>
      <c r="S3857" s="11">
        <f t="shared" si="425"/>
        <v>42059</v>
      </c>
      <c r="T3857" s="11">
        <f t="shared" si="426"/>
        <v>42089.720729166664</v>
      </c>
      <c r="U3857">
        <f t="shared" si="427"/>
        <v>2015</v>
      </c>
    </row>
    <row r="3858" spans="1:21"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421"/>
        <v>0.02</v>
      </c>
      <c r="P3858" s="6">
        <f t="shared" si="422"/>
        <v>1</v>
      </c>
      <c r="Q3858" t="str">
        <f t="shared" si="423"/>
        <v>theater</v>
      </c>
      <c r="R3858" t="str">
        <f t="shared" si="424"/>
        <v>plays</v>
      </c>
      <c r="S3858" s="11">
        <f t="shared" si="425"/>
        <v>42041</v>
      </c>
      <c r="T3858" s="11">
        <f t="shared" si="426"/>
        <v>42071.493090277778</v>
      </c>
      <c r="U3858">
        <f t="shared" si="427"/>
        <v>2015</v>
      </c>
    </row>
    <row r="3859" spans="1:21"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421"/>
        <v>5.2</v>
      </c>
      <c r="P3859" s="6">
        <f t="shared" si="422"/>
        <v>65</v>
      </c>
      <c r="Q3859" t="str">
        <f t="shared" si="423"/>
        <v>theater</v>
      </c>
      <c r="R3859" t="str">
        <f t="shared" si="424"/>
        <v>plays</v>
      </c>
      <c r="S3859" s="11">
        <f t="shared" si="425"/>
        <v>41829</v>
      </c>
      <c r="T3859" s="11">
        <f t="shared" si="426"/>
        <v>41852.508333333331</v>
      </c>
      <c r="U3859">
        <f t="shared" si="427"/>
        <v>2014</v>
      </c>
    </row>
    <row r="3860" spans="1:21"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421"/>
        <v>2</v>
      </c>
      <c r="P3860" s="6">
        <f t="shared" si="422"/>
        <v>10</v>
      </c>
      <c r="Q3860" t="str">
        <f t="shared" si="423"/>
        <v>theater</v>
      </c>
      <c r="R3860" t="str">
        <f t="shared" si="424"/>
        <v>plays</v>
      </c>
      <c r="S3860" s="11">
        <f t="shared" si="425"/>
        <v>42128</v>
      </c>
      <c r="T3860" s="11">
        <f t="shared" si="426"/>
        <v>42146.666666666664</v>
      </c>
      <c r="U3860">
        <f t="shared" si="427"/>
        <v>2015</v>
      </c>
    </row>
    <row r="3861" spans="1:21"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421"/>
        <v>0.04</v>
      </c>
      <c r="P3861" s="6">
        <f t="shared" si="422"/>
        <v>1</v>
      </c>
      <c r="Q3861" t="str">
        <f t="shared" si="423"/>
        <v>theater</v>
      </c>
      <c r="R3861" t="str">
        <f t="shared" si="424"/>
        <v>plays</v>
      </c>
      <c r="S3861" s="11">
        <f t="shared" si="425"/>
        <v>41789</v>
      </c>
      <c r="T3861" s="11">
        <f t="shared" si="426"/>
        <v>41815.666666666664</v>
      </c>
      <c r="U3861">
        <f t="shared" si="427"/>
        <v>2014</v>
      </c>
    </row>
    <row r="3862" spans="1:21"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421"/>
        <v>17.666666666666668</v>
      </c>
      <c r="P3862" s="6">
        <f t="shared" si="422"/>
        <v>81.538461538461533</v>
      </c>
      <c r="Q3862" t="str">
        <f t="shared" si="423"/>
        <v>theater</v>
      </c>
      <c r="R3862" t="str">
        <f t="shared" si="424"/>
        <v>plays</v>
      </c>
      <c r="S3862" s="11">
        <f t="shared" si="425"/>
        <v>41833</v>
      </c>
      <c r="T3862" s="11">
        <f t="shared" si="426"/>
        <v>41863.452662037031</v>
      </c>
      <c r="U3862">
        <f t="shared" si="427"/>
        <v>2014</v>
      </c>
    </row>
    <row r="3863" spans="1:21"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421"/>
        <v>5</v>
      </c>
      <c r="P3863" s="6">
        <f t="shared" si="422"/>
        <v>100</v>
      </c>
      <c r="Q3863" t="str">
        <f t="shared" si="423"/>
        <v>theater</v>
      </c>
      <c r="R3863" t="str">
        <f t="shared" si="424"/>
        <v>plays</v>
      </c>
      <c r="S3863" s="11">
        <f t="shared" si="425"/>
        <v>41914</v>
      </c>
      <c r="T3863" s="11">
        <f t="shared" si="426"/>
        <v>41955.699305555558</v>
      </c>
      <c r="U3863">
        <f t="shared" si="427"/>
        <v>2014</v>
      </c>
    </row>
    <row r="3864" spans="1:21"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421"/>
        <v>1.3333333333333334E-2</v>
      </c>
      <c r="P3864" s="6">
        <f t="shared" si="422"/>
        <v>1</v>
      </c>
      <c r="Q3864" t="str">
        <f t="shared" si="423"/>
        <v>theater</v>
      </c>
      <c r="R3864" t="str">
        <f t="shared" si="424"/>
        <v>plays</v>
      </c>
      <c r="S3864" s="11">
        <f t="shared" si="425"/>
        <v>42611</v>
      </c>
      <c r="T3864" s="11">
        <f t="shared" si="426"/>
        <v>42625.499305555553</v>
      </c>
      <c r="U3864">
        <f t="shared" si="427"/>
        <v>2016</v>
      </c>
    </row>
    <row r="3865" spans="1:21"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421"/>
        <v>0</v>
      </c>
      <c r="P3865" s="6">
        <f t="shared" si="422"/>
        <v>0</v>
      </c>
      <c r="Q3865" t="str">
        <f t="shared" si="423"/>
        <v>theater</v>
      </c>
      <c r="R3865" t="str">
        <f t="shared" si="424"/>
        <v>plays</v>
      </c>
      <c r="S3865" s="11">
        <f t="shared" si="425"/>
        <v>42253</v>
      </c>
      <c r="T3865" s="11">
        <f t="shared" si="426"/>
        <v>42313.466493055552</v>
      </c>
      <c r="U3865">
        <f t="shared" si="427"/>
        <v>2015</v>
      </c>
    </row>
    <row r="3866" spans="1:21"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421"/>
        <v>1.2</v>
      </c>
      <c r="P3866" s="6">
        <f t="shared" si="422"/>
        <v>20</v>
      </c>
      <c r="Q3866" t="str">
        <f t="shared" si="423"/>
        <v>theater</v>
      </c>
      <c r="R3866" t="str">
        <f t="shared" si="424"/>
        <v>plays</v>
      </c>
      <c r="S3866" s="11">
        <f t="shared" si="425"/>
        <v>42295</v>
      </c>
      <c r="T3866" s="11">
        <f t="shared" si="426"/>
        <v>42325.72516203703</v>
      </c>
      <c r="U3866">
        <f t="shared" si="427"/>
        <v>2015</v>
      </c>
    </row>
    <row r="3867" spans="1:21"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421"/>
        <v>26.937422295897225</v>
      </c>
      <c r="P3867" s="6">
        <f t="shared" si="422"/>
        <v>46.428571428571431</v>
      </c>
      <c r="Q3867" t="str">
        <f t="shared" si="423"/>
        <v>theater</v>
      </c>
      <c r="R3867" t="str">
        <f t="shared" si="424"/>
        <v>plays</v>
      </c>
      <c r="S3867" s="11">
        <f t="shared" si="425"/>
        <v>41841</v>
      </c>
      <c r="T3867" s="11">
        <f t="shared" si="426"/>
        <v>41881.020833333328</v>
      </c>
      <c r="U3867">
        <f t="shared" si="427"/>
        <v>2014</v>
      </c>
    </row>
    <row r="3868" spans="1:21"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421"/>
        <v>0.54999999999999993</v>
      </c>
      <c r="P3868" s="6">
        <f t="shared" si="422"/>
        <v>5.5</v>
      </c>
      <c r="Q3868" t="str">
        <f t="shared" si="423"/>
        <v>theater</v>
      </c>
      <c r="R3868" t="str">
        <f t="shared" si="424"/>
        <v>plays</v>
      </c>
      <c r="S3868" s="11">
        <f t="shared" si="425"/>
        <v>42402</v>
      </c>
      <c r="T3868" s="11">
        <f t="shared" si="426"/>
        <v>42451.936805555553</v>
      </c>
      <c r="U3868">
        <f t="shared" si="427"/>
        <v>2016</v>
      </c>
    </row>
    <row r="3869" spans="1:21"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421"/>
        <v>12.55</v>
      </c>
      <c r="P3869" s="6">
        <f t="shared" si="422"/>
        <v>50.2</v>
      </c>
      <c r="Q3869" t="str">
        <f t="shared" si="423"/>
        <v>theater</v>
      </c>
      <c r="R3869" t="str">
        <f t="shared" si="424"/>
        <v>plays</v>
      </c>
      <c r="S3869" s="11">
        <f t="shared" si="425"/>
        <v>42509</v>
      </c>
      <c r="T3869" s="11">
        <f t="shared" si="426"/>
        <v>42539.605775462966</v>
      </c>
      <c r="U3869">
        <f t="shared" si="427"/>
        <v>2016</v>
      </c>
    </row>
    <row r="3870" spans="1:21"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421"/>
        <v>0.2</v>
      </c>
      <c r="P3870" s="6">
        <f t="shared" si="422"/>
        <v>10</v>
      </c>
      <c r="Q3870" t="str">
        <f t="shared" si="423"/>
        <v>theater</v>
      </c>
      <c r="R3870" t="str">
        <f t="shared" si="424"/>
        <v>musical</v>
      </c>
      <c r="S3870" s="11">
        <f t="shared" si="425"/>
        <v>41865</v>
      </c>
      <c r="T3870" s="11">
        <f t="shared" si="426"/>
        <v>41890.451446759253</v>
      </c>
      <c r="U3870">
        <f t="shared" si="427"/>
        <v>2014</v>
      </c>
    </row>
    <row r="3871" spans="1:21"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421"/>
        <v>3.4474868431088401</v>
      </c>
      <c r="P3871" s="6">
        <f t="shared" si="422"/>
        <v>30.133333333333333</v>
      </c>
      <c r="Q3871" t="str">
        <f t="shared" si="423"/>
        <v>theater</v>
      </c>
      <c r="R3871" t="str">
        <f t="shared" si="424"/>
        <v>musical</v>
      </c>
      <c r="S3871" s="11">
        <f t="shared" si="425"/>
        <v>42047</v>
      </c>
      <c r="T3871" s="11">
        <f t="shared" si="426"/>
        <v>42076.924305555549</v>
      </c>
      <c r="U3871">
        <f t="shared" si="427"/>
        <v>2015</v>
      </c>
    </row>
    <row r="3872" spans="1:21"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421"/>
        <v>15</v>
      </c>
      <c r="P3872" s="6">
        <f t="shared" si="422"/>
        <v>150</v>
      </c>
      <c r="Q3872" t="str">
        <f t="shared" si="423"/>
        <v>theater</v>
      </c>
      <c r="R3872" t="str">
        <f t="shared" si="424"/>
        <v>musical</v>
      </c>
      <c r="S3872" s="11">
        <f t="shared" si="425"/>
        <v>41792</v>
      </c>
      <c r="T3872" s="11">
        <f t="shared" si="426"/>
        <v>41822.963865740734</v>
      </c>
      <c r="U3872">
        <f t="shared" si="427"/>
        <v>2014</v>
      </c>
    </row>
    <row r="3873" spans="1:21"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421"/>
        <v>2.666666666666667</v>
      </c>
      <c r="P3873" s="6">
        <f t="shared" si="422"/>
        <v>13.333333333333334</v>
      </c>
      <c r="Q3873" t="str">
        <f t="shared" si="423"/>
        <v>theater</v>
      </c>
      <c r="R3873" t="str">
        <f t="shared" si="424"/>
        <v>musical</v>
      </c>
      <c r="S3873" s="11">
        <f t="shared" si="425"/>
        <v>42763</v>
      </c>
      <c r="T3873" s="11">
        <f t="shared" si="426"/>
        <v>42823.530671296299</v>
      </c>
      <c r="U3873">
        <f t="shared" si="427"/>
        <v>2017</v>
      </c>
    </row>
    <row r="3874" spans="1:21"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421"/>
        <v>0</v>
      </c>
      <c r="P3874" s="6">
        <f t="shared" si="422"/>
        <v>0</v>
      </c>
      <c r="Q3874" t="str">
        <f t="shared" si="423"/>
        <v>theater</v>
      </c>
      <c r="R3874" t="str">
        <f t="shared" si="424"/>
        <v>musical</v>
      </c>
      <c r="S3874" s="11">
        <f t="shared" si="425"/>
        <v>42179</v>
      </c>
      <c r="T3874" s="11">
        <f t="shared" si="426"/>
        <v>42229.9374537037</v>
      </c>
      <c r="U3874">
        <f t="shared" si="427"/>
        <v>2015</v>
      </c>
    </row>
    <row r="3875" spans="1:21"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421"/>
        <v>0</v>
      </c>
      <c r="P3875" s="6">
        <f t="shared" si="422"/>
        <v>0</v>
      </c>
      <c r="Q3875" t="str">
        <f t="shared" si="423"/>
        <v>theater</v>
      </c>
      <c r="R3875" t="str">
        <f t="shared" si="424"/>
        <v>musical</v>
      </c>
      <c r="S3875" s="11">
        <f t="shared" si="425"/>
        <v>42255</v>
      </c>
      <c r="T3875" s="11">
        <f t="shared" si="426"/>
        <v>42285.487673611111</v>
      </c>
      <c r="U3875">
        <f t="shared" si="427"/>
        <v>2015</v>
      </c>
    </row>
    <row r="3876" spans="1:21"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421"/>
        <v>0</v>
      </c>
      <c r="P3876" s="6">
        <f t="shared" si="422"/>
        <v>0</v>
      </c>
      <c r="Q3876" t="str">
        <f t="shared" si="423"/>
        <v>theater</v>
      </c>
      <c r="R3876" t="str">
        <f t="shared" si="424"/>
        <v>musical</v>
      </c>
      <c r="S3876" s="11">
        <f t="shared" si="425"/>
        <v>42006</v>
      </c>
      <c r="T3876" s="11">
        <f t="shared" si="426"/>
        <v>42027.833333333336</v>
      </c>
      <c r="U3876">
        <f t="shared" si="427"/>
        <v>2015</v>
      </c>
    </row>
    <row r="3877" spans="1:21"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421"/>
        <v>0</v>
      </c>
      <c r="P3877" s="6">
        <f t="shared" si="422"/>
        <v>0</v>
      </c>
      <c r="Q3877" t="str">
        <f t="shared" si="423"/>
        <v>theater</v>
      </c>
      <c r="R3877" t="str">
        <f t="shared" si="424"/>
        <v>musical</v>
      </c>
      <c r="S3877" s="11">
        <f t="shared" si="425"/>
        <v>42615</v>
      </c>
      <c r="T3877" s="11">
        <f t="shared" si="426"/>
        <v>42616.208333333336</v>
      </c>
      <c r="U3877">
        <f t="shared" si="427"/>
        <v>2016</v>
      </c>
    </row>
    <row r="3878" spans="1:21"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421"/>
        <v>52.794871794871788</v>
      </c>
      <c r="P3878" s="6">
        <f t="shared" si="422"/>
        <v>44.760869565217391</v>
      </c>
      <c r="Q3878" t="str">
        <f t="shared" si="423"/>
        <v>theater</v>
      </c>
      <c r="R3878" t="str">
        <f t="shared" si="424"/>
        <v>musical</v>
      </c>
      <c r="S3878" s="11">
        <f t="shared" si="425"/>
        <v>42372</v>
      </c>
      <c r="T3878" s="11">
        <f t="shared" si="426"/>
        <v>42402.415833333333</v>
      </c>
      <c r="U3878">
        <f t="shared" si="427"/>
        <v>2016</v>
      </c>
    </row>
    <row r="3879" spans="1:21"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421"/>
        <v>4.9639999999999995</v>
      </c>
      <c r="P3879" s="6">
        <f t="shared" si="422"/>
        <v>88.642857142857139</v>
      </c>
      <c r="Q3879" t="str">
        <f t="shared" si="423"/>
        <v>theater</v>
      </c>
      <c r="R3879" t="str">
        <f t="shared" si="424"/>
        <v>musical</v>
      </c>
      <c r="S3879" s="11">
        <f t="shared" si="425"/>
        <v>42682</v>
      </c>
      <c r="T3879" s="11">
        <f t="shared" si="426"/>
        <v>42712.469351851854</v>
      </c>
      <c r="U3879">
        <f t="shared" si="427"/>
        <v>2016</v>
      </c>
    </row>
    <row r="3880" spans="1:21"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421"/>
        <v>5.5555555555555552E-2</v>
      </c>
      <c r="P3880" s="6">
        <f t="shared" si="422"/>
        <v>10</v>
      </c>
      <c r="Q3880" t="str">
        <f t="shared" si="423"/>
        <v>theater</v>
      </c>
      <c r="R3880" t="str">
        <f t="shared" si="424"/>
        <v>musical</v>
      </c>
      <c r="S3880" s="11">
        <f t="shared" si="425"/>
        <v>42154</v>
      </c>
      <c r="T3880" s="11">
        <f t="shared" si="426"/>
        <v>42184.957638888889</v>
      </c>
      <c r="U3880">
        <f t="shared" si="427"/>
        <v>2015</v>
      </c>
    </row>
    <row r="3881" spans="1:21"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421"/>
        <v>0</v>
      </c>
      <c r="P3881" s="6">
        <f t="shared" si="422"/>
        <v>0</v>
      </c>
      <c r="Q3881" t="str">
        <f t="shared" si="423"/>
        <v>theater</v>
      </c>
      <c r="R3881" t="str">
        <f t="shared" si="424"/>
        <v>musical</v>
      </c>
      <c r="S3881" s="11">
        <f t="shared" si="425"/>
        <v>41999</v>
      </c>
      <c r="T3881" s="11">
        <f t="shared" si="426"/>
        <v>42029.652731481481</v>
      </c>
      <c r="U3881">
        <f t="shared" si="427"/>
        <v>2014</v>
      </c>
    </row>
    <row r="3882" spans="1:21"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421"/>
        <v>13.066666666666665</v>
      </c>
      <c r="P3882" s="6">
        <f t="shared" si="422"/>
        <v>57.647058823529413</v>
      </c>
      <c r="Q3882" t="str">
        <f t="shared" si="423"/>
        <v>theater</v>
      </c>
      <c r="R3882" t="str">
        <f t="shared" si="424"/>
        <v>musical</v>
      </c>
      <c r="S3882" s="11">
        <f t="shared" si="425"/>
        <v>41815</v>
      </c>
      <c r="T3882" s="11">
        <f t="shared" si="426"/>
        <v>41850.75</v>
      </c>
      <c r="U3882">
        <f t="shared" si="427"/>
        <v>2014</v>
      </c>
    </row>
    <row r="3883" spans="1:21"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421"/>
        <v>5</v>
      </c>
      <c r="P3883" s="6">
        <f t="shared" si="422"/>
        <v>25</v>
      </c>
      <c r="Q3883" t="str">
        <f t="shared" si="423"/>
        <v>theater</v>
      </c>
      <c r="R3883" t="str">
        <f t="shared" si="424"/>
        <v>musical</v>
      </c>
      <c r="S3883" s="11">
        <f t="shared" si="425"/>
        <v>42755</v>
      </c>
      <c r="T3883" s="11">
        <f t="shared" si="426"/>
        <v>42785.810173611106</v>
      </c>
      <c r="U3883">
        <f t="shared" si="427"/>
        <v>2017</v>
      </c>
    </row>
    <row r="3884" spans="1:21"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421"/>
        <v>0</v>
      </c>
      <c r="P3884" s="6">
        <f t="shared" si="422"/>
        <v>0</v>
      </c>
      <c r="Q3884" t="str">
        <f t="shared" si="423"/>
        <v>theater</v>
      </c>
      <c r="R3884" t="str">
        <f t="shared" si="424"/>
        <v>musical</v>
      </c>
      <c r="S3884" s="11">
        <f t="shared" si="425"/>
        <v>42373</v>
      </c>
      <c r="T3884" s="11">
        <f t="shared" si="426"/>
        <v>42400.752083333333</v>
      </c>
      <c r="U3884">
        <f t="shared" si="427"/>
        <v>2016</v>
      </c>
    </row>
    <row r="3885" spans="1:21"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421"/>
        <v>0</v>
      </c>
      <c r="P3885" s="6">
        <f t="shared" si="422"/>
        <v>0</v>
      </c>
      <c r="Q3885" t="str">
        <f t="shared" si="423"/>
        <v>theater</v>
      </c>
      <c r="R3885" t="str">
        <f t="shared" si="424"/>
        <v>musical</v>
      </c>
      <c r="S3885" s="11">
        <f t="shared" si="425"/>
        <v>41854</v>
      </c>
      <c r="T3885" s="11">
        <f t="shared" si="426"/>
        <v>41884.394317129627</v>
      </c>
      <c r="U3885">
        <f t="shared" si="427"/>
        <v>2014</v>
      </c>
    </row>
    <row r="3886" spans="1:21"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421"/>
        <v>0</v>
      </c>
      <c r="P3886" s="6">
        <f t="shared" si="422"/>
        <v>0</v>
      </c>
      <c r="Q3886" t="str">
        <f t="shared" si="423"/>
        <v>theater</v>
      </c>
      <c r="R3886" t="str">
        <f t="shared" si="424"/>
        <v>musical</v>
      </c>
      <c r="S3886" s="11">
        <f t="shared" si="425"/>
        <v>42065</v>
      </c>
      <c r="T3886" s="11">
        <f t="shared" si="426"/>
        <v>42090.541574074072</v>
      </c>
      <c r="U3886">
        <f t="shared" si="427"/>
        <v>2015</v>
      </c>
    </row>
    <row r="3887" spans="1:21"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421"/>
        <v>0</v>
      </c>
      <c r="P3887" s="6">
        <f t="shared" si="422"/>
        <v>0</v>
      </c>
      <c r="Q3887" t="str">
        <f t="shared" si="423"/>
        <v>theater</v>
      </c>
      <c r="R3887" t="str">
        <f t="shared" si="424"/>
        <v>musical</v>
      </c>
      <c r="S3887" s="11">
        <f t="shared" si="425"/>
        <v>42469</v>
      </c>
      <c r="T3887" s="11">
        <f t="shared" si="426"/>
        <v>42499.742951388886</v>
      </c>
      <c r="U3887">
        <f t="shared" si="427"/>
        <v>2016</v>
      </c>
    </row>
    <row r="3888" spans="1:21"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421"/>
        <v>0</v>
      </c>
      <c r="P3888" s="6">
        <f t="shared" si="422"/>
        <v>0</v>
      </c>
      <c r="Q3888" t="str">
        <f t="shared" si="423"/>
        <v>theater</v>
      </c>
      <c r="R3888" t="str">
        <f t="shared" si="424"/>
        <v>musical</v>
      </c>
      <c r="S3888" s="11">
        <f t="shared" si="425"/>
        <v>41954</v>
      </c>
      <c r="T3888" s="11">
        <f t="shared" si="426"/>
        <v>41984.019699074073</v>
      </c>
      <c r="U3888">
        <f t="shared" si="427"/>
        <v>2014</v>
      </c>
    </row>
    <row r="3889" spans="1:21"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421"/>
        <v>1.7500000000000002</v>
      </c>
      <c r="P3889" s="6">
        <f t="shared" si="422"/>
        <v>17.5</v>
      </c>
      <c r="Q3889" t="str">
        <f t="shared" si="423"/>
        <v>theater</v>
      </c>
      <c r="R3889" t="str">
        <f t="shared" si="424"/>
        <v>musical</v>
      </c>
      <c r="S3889" s="11">
        <f t="shared" si="425"/>
        <v>42079</v>
      </c>
      <c r="T3889" s="11">
        <f t="shared" si="426"/>
        <v>42125.708333333336</v>
      </c>
      <c r="U3889">
        <f t="shared" si="427"/>
        <v>2015</v>
      </c>
    </row>
    <row r="3890" spans="1:21"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421"/>
        <v>27.1</v>
      </c>
      <c r="P3890" s="6">
        <f t="shared" si="422"/>
        <v>38.714285714285715</v>
      </c>
      <c r="Q3890" t="str">
        <f t="shared" si="423"/>
        <v>theater</v>
      </c>
      <c r="R3890" t="str">
        <f t="shared" si="424"/>
        <v>plays</v>
      </c>
      <c r="S3890" s="11">
        <f t="shared" si="425"/>
        <v>42762</v>
      </c>
      <c r="T3890" s="11">
        <f t="shared" si="426"/>
        <v>42792.337476851848</v>
      </c>
      <c r="U3890">
        <f t="shared" si="427"/>
        <v>2017</v>
      </c>
    </row>
    <row r="3891" spans="1:21"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421"/>
        <v>1.4749999999999999</v>
      </c>
      <c r="P3891" s="6">
        <f t="shared" si="422"/>
        <v>13.111111111111111</v>
      </c>
      <c r="Q3891" t="str">
        <f t="shared" si="423"/>
        <v>theater</v>
      </c>
      <c r="R3891" t="str">
        <f t="shared" si="424"/>
        <v>plays</v>
      </c>
      <c r="S3891" s="11">
        <f t="shared" si="425"/>
        <v>41976</v>
      </c>
      <c r="T3891" s="11">
        <f t="shared" si="426"/>
        <v>42008.768055555549</v>
      </c>
      <c r="U3891">
        <f t="shared" si="427"/>
        <v>2014</v>
      </c>
    </row>
    <row r="3892" spans="1:21"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421"/>
        <v>16.826666666666668</v>
      </c>
      <c r="P3892" s="6">
        <f t="shared" si="422"/>
        <v>315.5</v>
      </c>
      <c r="Q3892" t="str">
        <f t="shared" si="423"/>
        <v>theater</v>
      </c>
      <c r="R3892" t="str">
        <f t="shared" si="424"/>
        <v>plays</v>
      </c>
      <c r="S3892" s="11">
        <f t="shared" si="425"/>
        <v>42171</v>
      </c>
      <c r="T3892" s="11">
        <f t="shared" si="426"/>
        <v>42231.55027777778</v>
      </c>
      <c r="U3892">
        <f t="shared" si="427"/>
        <v>2015</v>
      </c>
    </row>
    <row r="3893" spans="1:21"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421"/>
        <v>32.5</v>
      </c>
      <c r="P3893" s="6">
        <f t="shared" si="422"/>
        <v>37.142857142857146</v>
      </c>
      <c r="Q3893" t="str">
        <f t="shared" si="423"/>
        <v>theater</v>
      </c>
      <c r="R3893" t="str">
        <f t="shared" si="424"/>
        <v>plays</v>
      </c>
      <c r="S3893" s="11">
        <f t="shared" si="425"/>
        <v>42055</v>
      </c>
      <c r="T3893" s="11">
        <f t="shared" si="426"/>
        <v>42085.999305555553</v>
      </c>
      <c r="U3893">
        <f t="shared" si="427"/>
        <v>2015</v>
      </c>
    </row>
    <row r="3894" spans="1:21"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421"/>
        <v>0</v>
      </c>
      <c r="P3894" s="6">
        <f t="shared" si="422"/>
        <v>0</v>
      </c>
      <c r="Q3894" t="str">
        <f t="shared" si="423"/>
        <v>theater</v>
      </c>
      <c r="R3894" t="str">
        <f t="shared" si="424"/>
        <v>plays</v>
      </c>
      <c r="S3894" s="11">
        <f t="shared" si="425"/>
        <v>41867</v>
      </c>
      <c r="T3894" s="11">
        <f t="shared" si="426"/>
        <v>41875.083333333328</v>
      </c>
      <c r="U3894">
        <f t="shared" si="427"/>
        <v>2014</v>
      </c>
    </row>
    <row r="3895" spans="1:21"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421"/>
        <v>21.55</v>
      </c>
      <c r="P3895" s="6">
        <f t="shared" si="422"/>
        <v>128.27380952380952</v>
      </c>
      <c r="Q3895" t="str">
        <f t="shared" si="423"/>
        <v>theater</v>
      </c>
      <c r="R3895" t="str">
        <f t="shared" si="424"/>
        <v>plays</v>
      </c>
      <c r="S3895" s="11">
        <f t="shared" si="425"/>
        <v>41779</v>
      </c>
      <c r="T3895" s="11">
        <f t="shared" si="426"/>
        <v>41821.041666666664</v>
      </c>
      <c r="U3895">
        <f t="shared" si="427"/>
        <v>2014</v>
      </c>
    </row>
    <row r="3896" spans="1:21"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421"/>
        <v>3.4666666666666663</v>
      </c>
      <c r="P3896" s="6">
        <f t="shared" si="422"/>
        <v>47.272727272727273</v>
      </c>
      <c r="Q3896" t="str">
        <f t="shared" si="423"/>
        <v>theater</v>
      </c>
      <c r="R3896" t="str">
        <f t="shared" si="424"/>
        <v>plays</v>
      </c>
      <c r="S3896" s="11">
        <f t="shared" si="425"/>
        <v>42679</v>
      </c>
      <c r="T3896" s="11">
        <f t="shared" si="426"/>
        <v>42709.999305555553</v>
      </c>
      <c r="U3896">
        <f t="shared" si="427"/>
        <v>2016</v>
      </c>
    </row>
    <row r="3897" spans="1:21"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421"/>
        <v>5</v>
      </c>
      <c r="P3897" s="6">
        <f t="shared" si="422"/>
        <v>50</v>
      </c>
      <c r="Q3897" t="str">
        <f t="shared" si="423"/>
        <v>theater</v>
      </c>
      <c r="R3897" t="str">
        <f t="shared" si="424"/>
        <v>plays</v>
      </c>
      <c r="S3897" s="11">
        <f t="shared" si="425"/>
        <v>42032</v>
      </c>
      <c r="T3897" s="11">
        <f t="shared" si="426"/>
        <v>42063.041875000003</v>
      </c>
      <c r="U3897">
        <f t="shared" si="427"/>
        <v>2015</v>
      </c>
    </row>
    <row r="3898" spans="1:21"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421"/>
        <v>10.625</v>
      </c>
      <c r="P3898" s="6">
        <f t="shared" si="422"/>
        <v>42.5</v>
      </c>
      <c r="Q3898" t="str">
        <f t="shared" si="423"/>
        <v>theater</v>
      </c>
      <c r="R3898" t="str">
        <f t="shared" si="424"/>
        <v>plays</v>
      </c>
      <c r="S3898" s="11">
        <f t="shared" si="425"/>
        <v>41792</v>
      </c>
      <c r="T3898" s="11">
        <f t="shared" si="426"/>
        <v>41806.983541666668</v>
      </c>
      <c r="U3898">
        <f t="shared" si="427"/>
        <v>2014</v>
      </c>
    </row>
    <row r="3899" spans="1:21"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421"/>
        <v>17.599999999999998</v>
      </c>
      <c r="P3899" s="6">
        <f t="shared" si="422"/>
        <v>44</v>
      </c>
      <c r="Q3899" t="str">
        <f t="shared" si="423"/>
        <v>theater</v>
      </c>
      <c r="R3899" t="str">
        <f t="shared" si="424"/>
        <v>plays</v>
      </c>
      <c r="S3899" s="11">
        <f t="shared" si="425"/>
        <v>41982</v>
      </c>
      <c r="T3899" s="11">
        <f t="shared" si="426"/>
        <v>42012.665312499994</v>
      </c>
      <c r="U3899">
        <f t="shared" si="427"/>
        <v>2014</v>
      </c>
    </row>
    <row r="3900" spans="1:21"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421"/>
        <v>32.56</v>
      </c>
      <c r="P3900" s="6">
        <f t="shared" si="422"/>
        <v>50.875</v>
      </c>
      <c r="Q3900" t="str">
        <f t="shared" si="423"/>
        <v>theater</v>
      </c>
      <c r="R3900" t="str">
        <f t="shared" si="424"/>
        <v>plays</v>
      </c>
      <c r="S3900" s="11">
        <f t="shared" si="425"/>
        <v>42193</v>
      </c>
      <c r="T3900" s="11">
        <f t="shared" si="426"/>
        <v>42233.458333333336</v>
      </c>
      <c r="U3900">
        <f t="shared" si="427"/>
        <v>2015</v>
      </c>
    </row>
    <row r="3901" spans="1:21"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421"/>
        <v>1.25</v>
      </c>
      <c r="P3901" s="6">
        <f t="shared" si="422"/>
        <v>62.5</v>
      </c>
      <c r="Q3901" t="str">
        <f t="shared" si="423"/>
        <v>theater</v>
      </c>
      <c r="R3901" t="str">
        <f t="shared" si="424"/>
        <v>plays</v>
      </c>
      <c r="S3901" s="11">
        <f t="shared" si="425"/>
        <v>41843</v>
      </c>
      <c r="T3901" s="11">
        <f t="shared" si="426"/>
        <v>41863.566678240735</v>
      </c>
      <c r="U3901">
        <f t="shared" si="427"/>
        <v>2014</v>
      </c>
    </row>
    <row r="3902" spans="1:21"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421"/>
        <v>5.4</v>
      </c>
      <c r="P3902" s="6">
        <f t="shared" si="422"/>
        <v>27</v>
      </c>
      <c r="Q3902" t="str">
        <f t="shared" si="423"/>
        <v>theater</v>
      </c>
      <c r="R3902" t="str">
        <f t="shared" si="424"/>
        <v>plays</v>
      </c>
      <c r="S3902" s="11">
        <f t="shared" si="425"/>
        <v>42135</v>
      </c>
      <c r="T3902" s="11">
        <f t="shared" si="426"/>
        <v>42165.884155092594</v>
      </c>
      <c r="U3902">
        <f t="shared" si="427"/>
        <v>2015</v>
      </c>
    </row>
    <row r="3903" spans="1:21"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421"/>
        <v>0.83333333333333337</v>
      </c>
      <c r="P3903" s="6">
        <f t="shared" si="422"/>
        <v>25</v>
      </c>
      <c r="Q3903" t="str">
        <f t="shared" si="423"/>
        <v>theater</v>
      </c>
      <c r="R3903" t="str">
        <f t="shared" si="424"/>
        <v>plays</v>
      </c>
      <c r="S3903" s="11">
        <f t="shared" si="425"/>
        <v>42317</v>
      </c>
      <c r="T3903" s="11">
        <f t="shared" si="426"/>
        <v>42357.618043981485</v>
      </c>
      <c r="U3903">
        <f t="shared" si="427"/>
        <v>2015</v>
      </c>
    </row>
    <row r="3904" spans="1:21"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421"/>
        <v>48.833333333333336</v>
      </c>
      <c r="P3904" s="6">
        <f t="shared" si="422"/>
        <v>47.258064516129032</v>
      </c>
      <c r="Q3904" t="str">
        <f t="shared" si="423"/>
        <v>theater</v>
      </c>
      <c r="R3904" t="str">
        <f t="shared" si="424"/>
        <v>plays</v>
      </c>
      <c r="S3904" s="11">
        <f t="shared" si="425"/>
        <v>42663</v>
      </c>
      <c r="T3904" s="11">
        <f t="shared" si="426"/>
        <v>42688.301412037035</v>
      </c>
      <c r="U3904">
        <f t="shared" si="427"/>
        <v>2016</v>
      </c>
    </row>
    <row r="3905" spans="1:21"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421"/>
        <v>0</v>
      </c>
      <c r="P3905" s="6">
        <f t="shared" si="422"/>
        <v>0</v>
      </c>
      <c r="Q3905" t="str">
        <f t="shared" si="423"/>
        <v>theater</v>
      </c>
      <c r="R3905" t="str">
        <f t="shared" si="424"/>
        <v>plays</v>
      </c>
      <c r="S3905" s="11">
        <f t="shared" si="425"/>
        <v>42185</v>
      </c>
      <c r="T3905" s="11">
        <f t="shared" si="426"/>
        <v>42230.609722222223</v>
      </c>
      <c r="U3905">
        <f t="shared" si="427"/>
        <v>2015</v>
      </c>
    </row>
    <row r="3906" spans="1:21"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421"/>
        <v>0.03</v>
      </c>
      <c r="P3906" s="6">
        <f t="shared" si="422"/>
        <v>1.5</v>
      </c>
      <c r="Q3906" t="str">
        <f t="shared" si="423"/>
        <v>theater</v>
      </c>
      <c r="R3906" t="str">
        <f t="shared" si="424"/>
        <v>plays</v>
      </c>
      <c r="S3906" s="11">
        <f t="shared" si="425"/>
        <v>42095</v>
      </c>
      <c r="T3906" s="11">
        <f t="shared" si="426"/>
        <v>42109.00277777778</v>
      </c>
      <c r="U3906">
        <f t="shared" si="427"/>
        <v>2015</v>
      </c>
    </row>
    <row r="3907" spans="1:21"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428">E3907/D3907*100</f>
        <v>11.533333333333333</v>
      </c>
      <c r="P3907" s="6">
        <f t="shared" ref="P3907:P3970" si="429">IF(E3907=0,0,E3907/L3907)</f>
        <v>24.714285714285715</v>
      </c>
      <c r="Q3907" t="str">
        <f t="shared" ref="Q3907:Q3970" si="430">LEFT(N3907,LEN(N3907)-(LEN(N3907)-SEARCH("/",N3907))-1)</f>
        <v>theater</v>
      </c>
      <c r="R3907" t="str">
        <f t="shared" ref="R3907:R3970" si="431">RIGHT(N3907,(LEN(N3907)-SEARCH("/",N3907)))</f>
        <v>plays</v>
      </c>
      <c r="S3907" s="11">
        <f t="shared" ref="S3907:S3970" si="432">VALUE(TEXT(CONCATENATE(YEAR(((J3907/60)/60/24)+DATE(1970,1,1)+(-5/24)),"/",MONTH(((J3907/60)/60/24)+DATE(1970,1,1)+(-5/24)),"/",DAY(((J3907/60)/60/24)+DATE(1970,1,1)+(-5/24))),"YYYY/MM/DD"))</f>
        <v>42124</v>
      </c>
      <c r="T3907" s="11">
        <f t="shared" ref="T3907:T3970" si="433">((I3907/60)/60/24)+DATE(1970,1,1)+(-5/24)</f>
        <v>42166.749999999993</v>
      </c>
      <c r="U3907">
        <f t="shared" ref="U3907:U3970" si="434">YEAR(((J3907/60)/60/24)+DATE(1970,1,1)+(-5/24))</f>
        <v>2015</v>
      </c>
    </row>
    <row r="3908" spans="1:21"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428"/>
        <v>67.333333333333329</v>
      </c>
      <c r="P3908" s="6">
        <f t="shared" si="429"/>
        <v>63.125</v>
      </c>
      <c r="Q3908" t="str">
        <f t="shared" si="430"/>
        <v>theater</v>
      </c>
      <c r="R3908" t="str">
        <f t="shared" si="431"/>
        <v>plays</v>
      </c>
      <c r="S3908" s="11">
        <f t="shared" si="432"/>
        <v>42143</v>
      </c>
      <c r="T3908" s="11">
        <f t="shared" si="433"/>
        <v>42181.350694444445</v>
      </c>
      <c r="U3908">
        <f t="shared" si="434"/>
        <v>2015</v>
      </c>
    </row>
    <row r="3909" spans="1:21"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428"/>
        <v>15.299999999999999</v>
      </c>
      <c r="P3909" s="6">
        <f t="shared" si="429"/>
        <v>38.25</v>
      </c>
      <c r="Q3909" t="str">
        <f t="shared" si="430"/>
        <v>theater</v>
      </c>
      <c r="R3909" t="str">
        <f t="shared" si="431"/>
        <v>plays</v>
      </c>
      <c r="S3909" s="11">
        <f t="shared" si="432"/>
        <v>41906</v>
      </c>
      <c r="T3909" s="11">
        <f t="shared" si="433"/>
        <v>41938.630555555552</v>
      </c>
      <c r="U3909">
        <f t="shared" si="434"/>
        <v>2014</v>
      </c>
    </row>
    <row r="3910" spans="1:21"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428"/>
        <v>8.6666666666666679</v>
      </c>
      <c r="P3910" s="6">
        <f t="shared" si="429"/>
        <v>16.25</v>
      </c>
      <c r="Q3910" t="str">
        <f t="shared" si="430"/>
        <v>theater</v>
      </c>
      <c r="R3910" t="str">
        <f t="shared" si="431"/>
        <v>plays</v>
      </c>
      <c r="S3910" s="11">
        <f t="shared" si="432"/>
        <v>41833</v>
      </c>
      <c r="T3910" s="11">
        <f t="shared" si="433"/>
        <v>41848.927037037036</v>
      </c>
      <c r="U3910">
        <f t="shared" si="434"/>
        <v>2014</v>
      </c>
    </row>
    <row r="3911" spans="1:21"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428"/>
        <v>0.22499999999999998</v>
      </c>
      <c r="P3911" s="6">
        <f t="shared" si="429"/>
        <v>33.75</v>
      </c>
      <c r="Q3911" t="str">
        <f t="shared" si="430"/>
        <v>theater</v>
      </c>
      <c r="R3911" t="str">
        <f t="shared" si="431"/>
        <v>plays</v>
      </c>
      <c r="S3911" s="11">
        <f t="shared" si="432"/>
        <v>41863</v>
      </c>
      <c r="T3911" s="11">
        <f t="shared" si="433"/>
        <v>41893.150949074072</v>
      </c>
      <c r="U3911">
        <f t="shared" si="434"/>
        <v>2014</v>
      </c>
    </row>
    <row r="3912" spans="1:21"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428"/>
        <v>3.0833333333333335</v>
      </c>
      <c r="P3912" s="6">
        <f t="shared" si="429"/>
        <v>61.666666666666664</v>
      </c>
      <c r="Q3912" t="str">
        <f t="shared" si="430"/>
        <v>theater</v>
      </c>
      <c r="R3912" t="str">
        <f t="shared" si="431"/>
        <v>plays</v>
      </c>
      <c r="S3912" s="11">
        <f t="shared" si="432"/>
        <v>42224</v>
      </c>
      <c r="T3912" s="11">
        <f t="shared" si="433"/>
        <v>42254.548576388886</v>
      </c>
      <c r="U3912">
        <f t="shared" si="434"/>
        <v>2015</v>
      </c>
    </row>
    <row r="3913" spans="1:21"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428"/>
        <v>37.412500000000001</v>
      </c>
      <c r="P3913" s="6">
        <f t="shared" si="429"/>
        <v>83.138888888888886</v>
      </c>
      <c r="Q3913" t="str">
        <f t="shared" si="430"/>
        <v>theater</v>
      </c>
      <c r="R3913" t="str">
        <f t="shared" si="431"/>
        <v>plays</v>
      </c>
      <c r="S3913" s="11">
        <f t="shared" si="432"/>
        <v>41939</v>
      </c>
      <c r="T3913" s="11">
        <f t="shared" si="433"/>
        <v>41969.645567129628</v>
      </c>
      <c r="U3913">
        <f t="shared" si="434"/>
        <v>2014</v>
      </c>
    </row>
    <row r="3914" spans="1:21"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428"/>
        <v>6.6666666666666671E-3</v>
      </c>
      <c r="P3914" s="6">
        <f t="shared" si="429"/>
        <v>1</v>
      </c>
      <c r="Q3914" t="str">
        <f t="shared" si="430"/>
        <v>theater</v>
      </c>
      <c r="R3914" t="str">
        <f t="shared" si="431"/>
        <v>plays</v>
      </c>
      <c r="S3914" s="11">
        <f t="shared" si="432"/>
        <v>42059</v>
      </c>
      <c r="T3914" s="11">
        <f t="shared" si="433"/>
        <v>42118.982638888883</v>
      </c>
      <c r="U3914">
        <f t="shared" si="434"/>
        <v>2015</v>
      </c>
    </row>
    <row r="3915" spans="1:21"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428"/>
        <v>10</v>
      </c>
      <c r="P3915" s="6">
        <f t="shared" si="429"/>
        <v>142.85714285714286</v>
      </c>
      <c r="Q3915" t="str">
        <f t="shared" si="430"/>
        <v>theater</v>
      </c>
      <c r="R3915" t="str">
        <f t="shared" si="431"/>
        <v>plays</v>
      </c>
      <c r="S3915" s="11">
        <f t="shared" si="432"/>
        <v>42308</v>
      </c>
      <c r="T3915" s="11">
        <f t="shared" si="433"/>
        <v>42338.044548611106</v>
      </c>
      <c r="U3915">
        <f t="shared" si="434"/>
        <v>2015</v>
      </c>
    </row>
    <row r="3916" spans="1:21"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428"/>
        <v>36.36</v>
      </c>
      <c r="P3916" s="6">
        <f t="shared" si="429"/>
        <v>33.666666666666664</v>
      </c>
      <c r="Q3916" t="str">
        <f t="shared" si="430"/>
        <v>theater</v>
      </c>
      <c r="R3916" t="str">
        <f t="shared" si="431"/>
        <v>plays</v>
      </c>
      <c r="S3916" s="11">
        <f t="shared" si="432"/>
        <v>42114</v>
      </c>
      <c r="T3916" s="11">
        <f t="shared" si="433"/>
        <v>42134.749305555553</v>
      </c>
      <c r="U3916">
        <f t="shared" si="434"/>
        <v>2015</v>
      </c>
    </row>
    <row r="3917" spans="1:21"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428"/>
        <v>0.33333333333333337</v>
      </c>
      <c r="P3917" s="6">
        <f t="shared" si="429"/>
        <v>5</v>
      </c>
      <c r="Q3917" t="str">
        <f t="shared" si="430"/>
        <v>theater</v>
      </c>
      <c r="R3917" t="str">
        <f t="shared" si="431"/>
        <v>plays</v>
      </c>
      <c r="S3917" s="11">
        <f t="shared" si="432"/>
        <v>42492</v>
      </c>
      <c r="T3917" s="11">
        <f t="shared" si="433"/>
        <v>42522.776724537034</v>
      </c>
      <c r="U3917">
        <f t="shared" si="434"/>
        <v>2016</v>
      </c>
    </row>
    <row r="3918" spans="1:21"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428"/>
        <v>0</v>
      </c>
      <c r="P3918" s="6">
        <f t="shared" si="429"/>
        <v>0</v>
      </c>
      <c r="Q3918" t="str">
        <f t="shared" si="430"/>
        <v>theater</v>
      </c>
      <c r="R3918" t="str">
        <f t="shared" si="431"/>
        <v>plays</v>
      </c>
      <c r="S3918" s="11">
        <f t="shared" si="432"/>
        <v>42494</v>
      </c>
      <c r="T3918" s="11">
        <f t="shared" si="433"/>
        <v>42524.263333333329</v>
      </c>
      <c r="U3918">
        <f t="shared" si="434"/>
        <v>2016</v>
      </c>
    </row>
    <row r="3919" spans="1:21"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428"/>
        <v>0.2857142857142857</v>
      </c>
      <c r="P3919" s="6">
        <f t="shared" si="429"/>
        <v>10</v>
      </c>
      <c r="Q3919" t="str">
        <f t="shared" si="430"/>
        <v>theater</v>
      </c>
      <c r="R3919" t="str">
        <f t="shared" si="431"/>
        <v>plays</v>
      </c>
      <c r="S3919" s="11">
        <f t="shared" si="432"/>
        <v>41863</v>
      </c>
      <c r="T3919" s="11">
        <f t="shared" si="433"/>
        <v>41893.318993055553</v>
      </c>
      <c r="U3919">
        <f t="shared" si="434"/>
        <v>2014</v>
      </c>
    </row>
    <row r="3920" spans="1:21"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428"/>
        <v>0.2</v>
      </c>
      <c r="P3920" s="6">
        <f t="shared" si="429"/>
        <v>40</v>
      </c>
      <c r="Q3920" t="str">
        <f t="shared" si="430"/>
        <v>theater</v>
      </c>
      <c r="R3920" t="str">
        <f t="shared" si="431"/>
        <v>plays</v>
      </c>
      <c r="S3920" s="11">
        <f t="shared" si="432"/>
        <v>41843</v>
      </c>
      <c r="T3920" s="11">
        <f t="shared" si="433"/>
        <v>41855.458333333328</v>
      </c>
      <c r="U3920">
        <f t="shared" si="434"/>
        <v>2014</v>
      </c>
    </row>
    <row r="3921" spans="1:21"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428"/>
        <v>1.7999999999999998</v>
      </c>
      <c r="P3921" s="6">
        <f t="shared" si="429"/>
        <v>30</v>
      </c>
      <c r="Q3921" t="str">
        <f t="shared" si="430"/>
        <v>theater</v>
      </c>
      <c r="R3921" t="str">
        <f t="shared" si="431"/>
        <v>plays</v>
      </c>
      <c r="S3921" s="11">
        <f t="shared" si="432"/>
        <v>42358</v>
      </c>
      <c r="T3921" s="11">
        <f t="shared" si="433"/>
        <v>42386.791666666664</v>
      </c>
      <c r="U3921">
        <f t="shared" si="434"/>
        <v>2015</v>
      </c>
    </row>
    <row r="3922" spans="1:21"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428"/>
        <v>5.4</v>
      </c>
      <c r="P3922" s="6">
        <f t="shared" si="429"/>
        <v>45</v>
      </c>
      <c r="Q3922" t="str">
        <f t="shared" si="430"/>
        <v>theater</v>
      </c>
      <c r="R3922" t="str">
        <f t="shared" si="431"/>
        <v>plays</v>
      </c>
      <c r="S3922" s="11">
        <f t="shared" si="432"/>
        <v>42657</v>
      </c>
      <c r="T3922" s="11">
        <f t="shared" si="433"/>
        <v>42687.220601851855</v>
      </c>
      <c r="U3922">
        <f t="shared" si="434"/>
        <v>2016</v>
      </c>
    </row>
    <row r="3923" spans="1:21"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428"/>
        <v>0</v>
      </c>
      <c r="P3923" s="6">
        <f t="shared" si="429"/>
        <v>0</v>
      </c>
      <c r="Q3923" t="str">
        <f t="shared" si="430"/>
        <v>theater</v>
      </c>
      <c r="R3923" t="str">
        <f t="shared" si="431"/>
        <v>plays</v>
      </c>
      <c r="S3923" s="11">
        <f t="shared" si="432"/>
        <v>41926</v>
      </c>
      <c r="T3923" s="11">
        <f t="shared" si="433"/>
        <v>41938.541666666664</v>
      </c>
      <c r="U3923">
        <f t="shared" si="434"/>
        <v>2014</v>
      </c>
    </row>
    <row r="3924" spans="1:21"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428"/>
        <v>8.1333333333333329</v>
      </c>
      <c r="P3924" s="6">
        <f t="shared" si="429"/>
        <v>10.166666666666666</v>
      </c>
      <c r="Q3924" t="str">
        <f t="shared" si="430"/>
        <v>theater</v>
      </c>
      <c r="R3924" t="str">
        <f t="shared" si="431"/>
        <v>plays</v>
      </c>
      <c r="S3924" s="11">
        <f t="shared" si="432"/>
        <v>42020</v>
      </c>
      <c r="T3924" s="11">
        <f t="shared" si="433"/>
        <v>42065.749999999993</v>
      </c>
      <c r="U3924">
        <f t="shared" si="434"/>
        <v>2015</v>
      </c>
    </row>
    <row r="3925" spans="1:21"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428"/>
        <v>12.034782608695652</v>
      </c>
      <c r="P3925" s="6">
        <f t="shared" si="429"/>
        <v>81.411764705882348</v>
      </c>
      <c r="Q3925" t="str">
        <f t="shared" si="430"/>
        <v>theater</v>
      </c>
      <c r="R3925" t="str">
        <f t="shared" si="431"/>
        <v>plays</v>
      </c>
      <c r="S3925" s="11">
        <f t="shared" si="432"/>
        <v>42075</v>
      </c>
      <c r="T3925" s="11">
        <f t="shared" si="433"/>
        <v>42103.771655092591</v>
      </c>
      <c r="U3925">
        <f t="shared" si="434"/>
        <v>2015</v>
      </c>
    </row>
    <row r="3926" spans="1:21"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428"/>
        <v>15.266666666666667</v>
      </c>
      <c r="P3926" s="6">
        <f t="shared" si="429"/>
        <v>57.25</v>
      </c>
      <c r="Q3926" t="str">
        <f t="shared" si="430"/>
        <v>theater</v>
      </c>
      <c r="R3926" t="str">
        <f t="shared" si="431"/>
        <v>plays</v>
      </c>
      <c r="S3926" s="11">
        <f t="shared" si="432"/>
        <v>41786</v>
      </c>
      <c r="T3926" s="11">
        <f t="shared" si="433"/>
        <v>41816.751412037032</v>
      </c>
      <c r="U3926">
        <f t="shared" si="434"/>
        <v>2014</v>
      </c>
    </row>
    <row r="3927" spans="1:21"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428"/>
        <v>10</v>
      </c>
      <c r="P3927" s="6">
        <f t="shared" si="429"/>
        <v>5</v>
      </c>
      <c r="Q3927" t="str">
        <f t="shared" si="430"/>
        <v>theater</v>
      </c>
      <c r="R3927" t="str">
        <f t="shared" si="431"/>
        <v>plays</v>
      </c>
      <c r="S3927" s="11">
        <f t="shared" si="432"/>
        <v>41820</v>
      </c>
      <c r="T3927" s="11">
        <f t="shared" si="433"/>
        <v>41850.662488425922</v>
      </c>
      <c r="U3927">
        <f t="shared" si="434"/>
        <v>2014</v>
      </c>
    </row>
    <row r="3928" spans="1:21"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428"/>
        <v>0.3</v>
      </c>
      <c r="P3928" s="6">
        <f t="shared" si="429"/>
        <v>15</v>
      </c>
      <c r="Q3928" t="str">
        <f t="shared" si="430"/>
        <v>theater</v>
      </c>
      <c r="R3928" t="str">
        <f t="shared" si="431"/>
        <v>plays</v>
      </c>
      <c r="S3928" s="11">
        <f t="shared" si="432"/>
        <v>41969</v>
      </c>
      <c r="T3928" s="11">
        <f t="shared" si="433"/>
        <v>41999.876712962963</v>
      </c>
      <c r="U3928">
        <f t="shared" si="434"/>
        <v>2014</v>
      </c>
    </row>
    <row r="3929" spans="1:21"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428"/>
        <v>1</v>
      </c>
      <c r="P3929" s="6">
        <f t="shared" si="429"/>
        <v>12.5</v>
      </c>
      <c r="Q3929" t="str">
        <f t="shared" si="430"/>
        <v>theater</v>
      </c>
      <c r="R3929" t="str">
        <f t="shared" si="431"/>
        <v>plays</v>
      </c>
      <c r="S3929" s="11">
        <f t="shared" si="432"/>
        <v>41830</v>
      </c>
      <c r="T3929" s="11">
        <f t="shared" si="433"/>
        <v>41860.059074074074</v>
      </c>
      <c r="U3929">
        <f t="shared" si="434"/>
        <v>2014</v>
      </c>
    </row>
    <row r="3930" spans="1:21"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428"/>
        <v>13.020000000000001</v>
      </c>
      <c r="P3930" s="6">
        <f t="shared" si="429"/>
        <v>93</v>
      </c>
      <c r="Q3930" t="str">
        <f t="shared" si="430"/>
        <v>theater</v>
      </c>
      <c r="R3930" t="str">
        <f t="shared" si="431"/>
        <v>plays</v>
      </c>
      <c r="S3930" s="11">
        <f t="shared" si="432"/>
        <v>42265</v>
      </c>
      <c r="T3930" s="11">
        <f t="shared" si="433"/>
        <v>42292.999305555553</v>
      </c>
      <c r="U3930">
        <f t="shared" si="434"/>
        <v>2015</v>
      </c>
    </row>
    <row r="3931" spans="1:21"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428"/>
        <v>2.2650000000000001</v>
      </c>
      <c r="P3931" s="6">
        <f t="shared" si="429"/>
        <v>32.357142857142854</v>
      </c>
      <c r="Q3931" t="str">
        <f t="shared" si="430"/>
        <v>theater</v>
      </c>
      <c r="R3931" t="str">
        <f t="shared" si="431"/>
        <v>plays</v>
      </c>
      <c r="S3931" s="11">
        <f t="shared" si="432"/>
        <v>42601</v>
      </c>
      <c r="T3931" s="11">
        <f t="shared" si="433"/>
        <v>42631.618807870364</v>
      </c>
      <c r="U3931">
        <f t="shared" si="434"/>
        <v>2016</v>
      </c>
    </row>
    <row r="3932" spans="1:21"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428"/>
        <v>0</v>
      </c>
      <c r="P3932" s="6">
        <f t="shared" si="429"/>
        <v>0</v>
      </c>
      <c r="Q3932" t="str">
        <f t="shared" si="430"/>
        <v>theater</v>
      </c>
      <c r="R3932" t="str">
        <f t="shared" si="431"/>
        <v>plays</v>
      </c>
      <c r="S3932" s="11">
        <f t="shared" si="432"/>
        <v>42433</v>
      </c>
      <c r="T3932" s="11">
        <f t="shared" si="433"/>
        <v>42461.041666666664</v>
      </c>
      <c r="U3932">
        <f t="shared" si="434"/>
        <v>2016</v>
      </c>
    </row>
    <row r="3933" spans="1:21"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428"/>
        <v>0</v>
      </c>
      <c r="P3933" s="6">
        <f t="shared" si="429"/>
        <v>0</v>
      </c>
      <c r="Q3933" t="str">
        <f t="shared" si="430"/>
        <v>theater</v>
      </c>
      <c r="R3933" t="str">
        <f t="shared" si="431"/>
        <v>plays</v>
      </c>
      <c r="S3933" s="11">
        <f t="shared" si="432"/>
        <v>42227</v>
      </c>
      <c r="T3933" s="11">
        <f t="shared" si="433"/>
        <v>42252.943368055552</v>
      </c>
      <c r="U3933">
        <f t="shared" si="434"/>
        <v>2015</v>
      </c>
    </row>
    <row r="3934" spans="1:21"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428"/>
        <v>8.3333333333333332E-3</v>
      </c>
      <c r="P3934" s="6">
        <f t="shared" si="429"/>
        <v>1</v>
      </c>
      <c r="Q3934" t="str">
        <f t="shared" si="430"/>
        <v>theater</v>
      </c>
      <c r="R3934" t="str">
        <f t="shared" si="431"/>
        <v>plays</v>
      </c>
      <c r="S3934" s="11">
        <f t="shared" si="432"/>
        <v>42414</v>
      </c>
      <c r="T3934" s="11">
        <f t="shared" si="433"/>
        <v>42444.918564814812</v>
      </c>
      <c r="U3934">
        <f t="shared" si="434"/>
        <v>2016</v>
      </c>
    </row>
    <row r="3935" spans="1:21"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428"/>
        <v>15.742857142857142</v>
      </c>
      <c r="P3935" s="6">
        <f t="shared" si="429"/>
        <v>91.833333333333329</v>
      </c>
      <c r="Q3935" t="str">
        <f t="shared" si="430"/>
        <v>theater</v>
      </c>
      <c r="R3935" t="str">
        <f t="shared" si="431"/>
        <v>plays</v>
      </c>
      <c r="S3935" s="11">
        <f t="shared" si="432"/>
        <v>42538</v>
      </c>
      <c r="T3935" s="11">
        <f t="shared" si="433"/>
        <v>42567.821527777771</v>
      </c>
      <c r="U3935">
        <f t="shared" si="434"/>
        <v>2016</v>
      </c>
    </row>
    <row r="3936" spans="1:21"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428"/>
        <v>11</v>
      </c>
      <c r="P3936" s="6">
        <f t="shared" si="429"/>
        <v>45.833333333333336</v>
      </c>
      <c r="Q3936" t="str">
        <f t="shared" si="430"/>
        <v>theater</v>
      </c>
      <c r="R3936" t="str">
        <f t="shared" si="431"/>
        <v>plays</v>
      </c>
      <c r="S3936" s="11">
        <f t="shared" si="432"/>
        <v>42233</v>
      </c>
      <c r="T3936" s="11">
        <f t="shared" si="433"/>
        <v>42278.333333333336</v>
      </c>
      <c r="U3936">
        <f t="shared" si="434"/>
        <v>2015</v>
      </c>
    </row>
    <row r="3937" spans="1:21"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428"/>
        <v>43.833333333333336</v>
      </c>
      <c r="P3937" s="6">
        <f t="shared" si="429"/>
        <v>57.173913043478258</v>
      </c>
      <c r="Q3937" t="str">
        <f t="shared" si="430"/>
        <v>theater</v>
      </c>
      <c r="R3937" t="str">
        <f t="shared" si="431"/>
        <v>plays</v>
      </c>
      <c r="S3937" s="11">
        <f t="shared" si="432"/>
        <v>42221</v>
      </c>
      <c r="T3937" s="11">
        <f t="shared" si="433"/>
        <v>42281.448449074065</v>
      </c>
      <c r="U3937">
        <f t="shared" si="434"/>
        <v>2015</v>
      </c>
    </row>
    <row r="3938" spans="1:21"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428"/>
        <v>0</v>
      </c>
      <c r="P3938" s="6">
        <f t="shared" si="429"/>
        <v>0</v>
      </c>
      <c r="Q3938" t="str">
        <f t="shared" si="430"/>
        <v>theater</v>
      </c>
      <c r="R3938" t="str">
        <f t="shared" si="431"/>
        <v>plays</v>
      </c>
      <c r="S3938" s="11">
        <f t="shared" si="432"/>
        <v>42675</v>
      </c>
      <c r="T3938" s="11">
        <f t="shared" si="433"/>
        <v>42705.096296296295</v>
      </c>
      <c r="U3938">
        <f t="shared" si="434"/>
        <v>2016</v>
      </c>
    </row>
    <row r="3939" spans="1:21"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428"/>
        <v>86.135181975736558</v>
      </c>
      <c r="P3939" s="6">
        <f t="shared" si="429"/>
        <v>248.5</v>
      </c>
      <c r="Q3939" t="str">
        <f t="shared" si="430"/>
        <v>theater</v>
      </c>
      <c r="R3939" t="str">
        <f t="shared" si="431"/>
        <v>plays</v>
      </c>
      <c r="S3939" s="11">
        <f t="shared" si="432"/>
        <v>42534</v>
      </c>
      <c r="T3939" s="11">
        <f t="shared" si="433"/>
        <v>42562.423148148147</v>
      </c>
      <c r="U3939">
        <f t="shared" si="434"/>
        <v>2016</v>
      </c>
    </row>
    <row r="3940" spans="1:21"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428"/>
        <v>12.196620583717358</v>
      </c>
      <c r="P3940" s="6">
        <f t="shared" si="429"/>
        <v>79.400000000000006</v>
      </c>
      <c r="Q3940" t="str">
        <f t="shared" si="430"/>
        <v>theater</v>
      </c>
      <c r="R3940" t="str">
        <f t="shared" si="431"/>
        <v>plays</v>
      </c>
      <c r="S3940" s="11">
        <f t="shared" si="432"/>
        <v>42151</v>
      </c>
      <c r="T3940" s="11">
        <f t="shared" si="433"/>
        <v>42182.697384259263</v>
      </c>
      <c r="U3940">
        <f t="shared" si="434"/>
        <v>2015</v>
      </c>
    </row>
    <row r="3941" spans="1:21"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428"/>
        <v>0.1</v>
      </c>
      <c r="P3941" s="6">
        <f t="shared" si="429"/>
        <v>5</v>
      </c>
      <c r="Q3941" t="str">
        <f t="shared" si="430"/>
        <v>theater</v>
      </c>
      <c r="R3941" t="str">
        <f t="shared" si="431"/>
        <v>plays</v>
      </c>
      <c r="S3941" s="11">
        <f t="shared" si="432"/>
        <v>41915</v>
      </c>
      <c r="T3941" s="11">
        <f t="shared" si="433"/>
        <v>41918.979166666664</v>
      </c>
      <c r="U3941">
        <f t="shared" si="434"/>
        <v>2014</v>
      </c>
    </row>
    <row r="3942" spans="1:21"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428"/>
        <v>0.22</v>
      </c>
      <c r="P3942" s="6">
        <f t="shared" si="429"/>
        <v>5.5</v>
      </c>
      <c r="Q3942" t="str">
        <f t="shared" si="430"/>
        <v>theater</v>
      </c>
      <c r="R3942" t="str">
        <f t="shared" si="431"/>
        <v>plays</v>
      </c>
      <c r="S3942" s="11">
        <f t="shared" si="432"/>
        <v>41961</v>
      </c>
      <c r="T3942" s="11">
        <f t="shared" si="433"/>
        <v>42006.284155092588</v>
      </c>
      <c r="U3942">
        <f t="shared" si="434"/>
        <v>2014</v>
      </c>
    </row>
    <row r="3943" spans="1:21"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428"/>
        <v>0.90909090909090906</v>
      </c>
      <c r="P3943" s="6">
        <f t="shared" si="429"/>
        <v>25</v>
      </c>
      <c r="Q3943" t="str">
        <f t="shared" si="430"/>
        <v>theater</v>
      </c>
      <c r="R3943" t="str">
        <f t="shared" si="431"/>
        <v>plays</v>
      </c>
      <c r="S3943" s="11">
        <f t="shared" si="432"/>
        <v>41940</v>
      </c>
      <c r="T3943" s="11">
        <f t="shared" si="433"/>
        <v>41967.833333333336</v>
      </c>
      <c r="U3943">
        <f t="shared" si="434"/>
        <v>2014</v>
      </c>
    </row>
    <row r="3944" spans="1:21"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428"/>
        <v>0</v>
      </c>
      <c r="P3944" s="6">
        <f t="shared" si="429"/>
        <v>0</v>
      </c>
      <c r="Q3944" t="str">
        <f t="shared" si="430"/>
        <v>theater</v>
      </c>
      <c r="R3944" t="str">
        <f t="shared" si="431"/>
        <v>plays</v>
      </c>
      <c r="S3944" s="11">
        <f t="shared" si="432"/>
        <v>42111</v>
      </c>
      <c r="T3944" s="11">
        <f t="shared" si="433"/>
        <v>42171.695763888885</v>
      </c>
      <c r="U3944">
        <f t="shared" si="434"/>
        <v>2015</v>
      </c>
    </row>
    <row r="3945" spans="1:21"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428"/>
        <v>35.64</v>
      </c>
      <c r="P3945" s="6">
        <f t="shared" si="429"/>
        <v>137.07692307692307</v>
      </c>
      <c r="Q3945" t="str">
        <f t="shared" si="430"/>
        <v>theater</v>
      </c>
      <c r="R3945" t="str">
        <f t="shared" si="431"/>
        <v>plays</v>
      </c>
      <c r="S3945" s="11">
        <f t="shared" si="432"/>
        <v>42279</v>
      </c>
      <c r="T3945" s="11">
        <f t="shared" si="433"/>
        <v>42310.493055555555</v>
      </c>
      <c r="U3945">
        <f t="shared" si="434"/>
        <v>2015</v>
      </c>
    </row>
    <row r="3946" spans="1:21"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428"/>
        <v>0</v>
      </c>
      <c r="P3946" s="6">
        <f t="shared" si="429"/>
        <v>0</v>
      </c>
      <c r="Q3946" t="str">
        <f t="shared" si="430"/>
        <v>theater</v>
      </c>
      <c r="R3946" t="str">
        <f t="shared" si="431"/>
        <v>plays</v>
      </c>
      <c r="S3946" s="11">
        <f t="shared" si="432"/>
        <v>42213</v>
      </c>
      <c r="T3946" s="11">
        <f t="shared" si="433"/>
        <v>42243.454571759255</v>
      </c>
      <c r="U3946">
        <f t="shared" si="434"/>
        <v>2015</v>
      </c>
    </row>
    <row r="3947" spans="1:21"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428"/>
        <v>0.25</v>
      </c>
      <c r="P3947" s="6">
        <f t="shared" si="429"/>
        <v>5</v>
      </c>
      <c r="Q3947" t="str">
        <f t="shared" si="430"/>
        <v>theater</v>
      </c>
      <c r="R3947" t="str">
        <f t="shared" si="431"/>
        <v>plays</v>
      </c>
      <c r="S3947" s="11">
        <f t="shared" si="432"/>
        <v>42109</v>
      </c>
      <c r="T3947" s="11">
        <f t="shared" si="433"/>
        <v>42139.593379629623</v>
      </c>
      <c r="U3947">
        <f t="shared" si="434"/>
        <v>2015</v>
      </c>
    </row>
    <row r="3948" spans="1:21"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428"/>
        <v>3.25</v>
      </c>
      <c r="P3948" s="6">
        <f t="shared" si="429"/>
        <v>39</v>
      </c>
      <c r="Q3948" t="str">
        <f t="shared" si="430"/>
        <v>theater</v>
      </c>
      <c r="R3948" t="str">
        <f t="shared" si="431"/>
        <v>plays</v>
      </c>
      <c r="S3948" s="11">
        <f t="shared" si="432"/>
        <v>42031</v>
      </c>
      <c r="T3948" s="11">
        <f t="shared" si="433"/>
        <v>42063.124999999993</v>
      </c>
      <c r="U3948">
        <f t="shared" si="434"/>
        <v>2015</v>
      </c>
    </row>
    <row r="3949" spans="1:21"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428"/>
        <v>3.3666666666666663</v>
      </c>
      <c r="P3949" s="6">
        <f t="shared" si="429"/>
        <v>50.5</v>
      </c>
      <c r="Q3949" t="str">
        <f t="shared" si="430"/>
        <v>theater</v>
      </c>
      <c r="R3949" t="str">
        <f t="shared" si="431"/>
        <v>plays</v>
      </c>
      <c r="S3949" s="11">
        <f t="shared" si="432"/>
        <v>42614</v>
      </c>
      <c r="T3949" s="11">
        <f t="shared" si="433"/>
        <v>42644.934537037036</v>
      </c>
      <c r="U3949">
        <f t="shared" si="434"/>
        <v>2016</v>
      </c>
    </row>
    <row r="3950" spans="1:21"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428"/>
        <v>0</v>
      </c>
      <c r="P3950" s="6">
        <f t="shared" si="429"/>
        <v>0</v>
      </c>
      <c r="Q3950" t="str">
        <f t="shared" si="430"/>
        <v>theater</v>
      </c>
      <c r="R3950" t="str">
        <f t="shared" si="431"/>
        <v>plays</v>
      </c>
      <c r="S3950" s="11">
        <f t="shared" si="432"/>
        <v>41829</v>
      </c>
      <c r="T3950" s="11">
        <f t="shared" si="433"/>
        <v>41889.117164351846</v>
      </c>
      <c r="U3950">
        <f t="shared" si="434"/>
        <v>2014</v>
      </c>
    </row>
    <row r="3951" spans="1:21"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428"/>
        <v>15.770000000000001</v>
      </c>
      <c r="P3951" s="6">
        <f t="shared" si="429"/>
        <v>49.28125</v>
      </c>
      <c r="Q3951" t="str">
        <f t="shared" si="430"/>
        <v>theater</v>
      </c>
      <c r="R3951" t="str">
        <f t="shared" si="431"/>
        <v>plays</v>
      </c>
      <c r="S3951" s="11">
        <f t="shared" si="432"/>
        <v>42015</v>
      </c>
      <c r="T3951" s="11">
        <f t="shared" si="433"/>
        <v>42045.912280092591</v>
      </c>
      <c r="U3951">
        <f t="shared" si="434"/>
        <v>2015</v>
      </c>
    </row>
    <row r="3952" spans="1:21"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428"/>
        <v>0.625</v>
      </c>
      <c r="P3952" s="6">
        <f t="shared" si="429"/>
        <v>25</v>
      </c>
      <c r="Q3952" t="str">
        <f t="shared" si="430"/>
        <v>theater</v>
      </c>
      <c r="R3952" t="str">
        <f t="shared" si="431"/>
        <v>plays</v>
      </c>
      <c r="S3952" s="11">
        <f t="shared" si="432"/>
        <v>42439</v>
      </c>
      <c r="T3952" s="11">
        <f t="shared" si="433"/>
        <v>42468.565972222219</v>
      </c>
      <c r="U3952">
        <f t="shared" si="434"/>
        <v>2016</v>
      </c>
    </row>
    <row r="3953" spans="1:21"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428"/>
        <v>5.0000000000000001E-4</v>
      </c>
      <c r="P3953" s="6">
        <f t="shared" si="429"/>
        <v>1</v>
      </c>
      <c r="Q3953" t="str">
        <f t="shared" si="430"/>
        <v>theater</v>
      </c>
      <c r="R3953" t="str">
        <f t="shared" si="431"/>
        <v>plays</v>
      </c>
      <c r="S3953" s="11">
        <f t="shared" si="432"/>
        <v>42433</v>
      </c>
      <c r="T3953" s="11">
        <f t="shared" si="433"/>
        <v>42493.57571759259</v>
      </c>
      <c r="U3953">
        <f t="shared" si="434"/>
        <v>2016</v>
      </c>
    </row>
    <row r="3954" spans="1:21"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428"/>
        <v>9.6153846153846159E-2</v>
      </c>
      <c r="P3954" s="6">
        <f t="shared" si="429"/>
        <v>25</v>
      </c>
      <c r="Q3954" t="str">
        <f t="shared" si="430"/>
        <v>theater</v>
      </c>
      <c r="R3954" t="str">
        <f t="shared" si="431"/>
        <v>plays</v>
      </c>
      <c r="S3954" s="11">
        <f t="shared" si="432"/>
        <v>42243</v>
      </c>
      <c r="T3954" s="11">
        <f t="shared" si="433"/>
        <v>42303.582060185181</v>
      </c>
      <c r="U3954">
        <f t="shared" si="434"/>
        <v>2015</v>
      </c>
    </row>
    <row r="3955" spans="1:21"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428"/>
        <v>0</v>
      </c>
      <c r="P3955" s="6">
        <f t="shared" si="429"/>
        <v>0</v>
      </c>
      <c r="Q3955" t="str">
        <f t="shared" si="430"/>
        <v>theater</v>
      </c>
      <c r="R3955" t="str">
        <f t="shared" si="431"/>
        <v>plays</v>
      </c>
      <c r="S3955" s="11">
        <f t="shared" si="432"/>
        <v>42549</v>
      </c>
      <c r="T3955" s="11">
        <f t="shared" si="433"/>
        <v>42580.770138888889</v>
      </c>
      <c r="U3955">
        <f t="shared" si="434"/>
        <v>2016</v>
      </c>
    </row>
    <row r="3956" spans="1:21"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428"/>
        <v>0</v>
      </c>
      <c r="P3956" s="6">
        <f t="shared" si="429"/>
        <v>0</v>
      </c>
      <c r="Q3956" t="str">
        <f t="shared" si="430"/>
        <v>theater</v>
      </c>
      <c r="R3956" t="str">
        <f t="shared" si="431"/>
        <v>plays</v>
      </c>
      <c r="S3956" s="11">
        <f t="shared" si="432"/>
        <v>41774</v>
      </c>
      <c r="T3956" s="11">
        <f t="shared" si="433"/>
        <v>41834.442870370367</v>
      </c>
      <c r="U3956">
        <f t="shared" si="434"/>
        <v>2014</v>
      </c>
    </row>
    <row r="3957" spans="1:21"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428"/>
        <v>24.285714285714285</v>
      </c>
      <c r="P3957" s="6">
        <f t="shared" si="429"/>
        <v>53.125</v>
      </c>
      <c r="Q3957" t="str">
        <f t="shared" si="430"/>
        <v>theater</v>
      </c>
      <c r="R3957" t="str">
        <f t="shared" si="431"/>
        <v>plays</v>
      </c>
      <c r="S3957" s="11">
        <f t="shared" si="432"/>
        <v>42306</v>
      </c>
      <c r="T3957" s="11">
        <f t="shared" si="433"/>
        <v>42336.682187499995</v>
      </c>
      <c r="U3957">
        <f t="shared" si="434"/>
        <v>2015</v>
      </c>
    </row>
    <row r="3958" spans="1:21"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428"/>
        <v>0</v>
      </c>
      <c r="P3958" s="6">
        <f t="shared" si="429"/>
        <v>0</v>
      </c>
      <c r="Q3958" t="str">
        <f t="shared" si="430"/>
        <v>theater</v>
      </c>
      <c r="R3958" t="str">
        <f t="shared" si="431"/>
        <v>plays</v>
      </c>
      <c r="S3958" s="11">
        <f t="shared" si="432"/>
        <v>42457</v>
      </c>
      <c r="T3958" s="11">
        <f t="shared" si="433"/>
        <v>42484.805555555555</v>
      </c>
      <c r="U3958">
        <f t="shared" si="434"/>
        <v>2016</v>
      </c>
    </row>
    <row r="3959" spans="1:21"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428"/>
        <v>2.5000000000000001E-2</v>
      </c>
      <c r="P3959" s="6">
        <f t="shared" si="429"/>
        <v>7</v>
      </c>
      <c r="Q3959" t="str">
        <f t="shared" si="430"/>
        <v>theater</v>
      </c>
      <c r="R3959" t="str">
        <f t="shared" si="431"/>
        <v>plays</v>
      </c>
      <c r="S3959" s="11">
        <f t="shared" si="432"/>
        <v>42513</v>
      </c>
      <c r="T3959" s="11">
        <f t="shared" si="433"/>
        <v>42559.767986111103</v>
      </c>
      <c r="U3959">
        <f t="shared" si="434"/>
        <v>2016</v>
      </c>
    </row>
    <row r="3960" spans="1:21"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428"/>
        <v>32.049999999999997</v>
      </c>
      <c r="P3960" s="6">
        <f t="shared" si="429"/>
        <v>40.0625</v>
      </c>
      <c r="Q3960" t="str">
        <f t="shared" si="430"/>
        <v>theater</v>
      </c>
      <c r="R3960" t="str">
        <f t="shared" si="431"/>
        <v>plays</v>
      </c>
      <c r="S3960" s="11">
        <f t="shared" si="432"/>
        <v>41816</v>
      </c>
      <c r="T3960" s="11">
        <f t="shared" si="433"/>
        <v>41853.375</v>
      </c>
      <c r="U3960">
        <f t="shared" si="434"/>
        <v>2014</v>
      </c>
    </row>
    <row r="3961" spans="1:21"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428"/>
        <v>24.333333333333336</v>
      </c>
      <c r="P3961" s="6">
        <f t="shared" si="429"/>
        <v>24.333333333333332</v>
      </c>
      <c r="Q3961" t="str">
        <f t="shared" si="430"/>
        <v>theater</v>
      </c>
      <c r="R3961" t="str">
        <f t="shared" si="431"/>
        <v>plays</v>
      </c>
      <c r="S3961" s="11">
        <f t="shared" si="432"/>
        <v>41880</v>
      </c>
      <c r="T3961" s="11">
        <f t="shared" si="433"/>
        <v>41910.580509259256</v>
      </c>
      <c r="U3961">
        <f t="shared" si="434"/>
        <v>2014</v>
      </c>
    </row>
    <row r="3962" spans="1:21"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428"/>
        <v>1.5</v>
      </c>
      <c r="P3962" s="6">
        <f t="shared" si="429"/>
        <v>11.25</v>
      </c>
      <c r="Q3962" t="str">
        <f t="shared" si="430"/>
        <v>theater</v>
      </c>
      <c r="R3962" t="str">
        <f t="shared" si="431"/>
        <v>plays</v>
      </c>
      <c r="S3962" s="11">
        <f t="shared" si="432"/>
        <v>42342</v>
      </c>
      <c r="T3962" s="11">
        <f t="shared" si="433"/>
        <v>42372.63722222222</v>
      </c>
      <c r="U3962">
        <f t="shared" si="434"/>
        <v>2015</v>
      </c>
    </row>
    <row r="3963" spans="1:21"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428"/>
        <v>0.42</v>
      </c>
      <c r="P3963" s="6">
        <f t="shared" si="429"/>
        <v>10.5</v>
      </c>
      <c r="Q3963" t="str">
        <f t="shared" si="430"/>
        <v>theater</v>
      </c>
      <c r="R3963" t="str">
        <f t="shared" si="431"/>
        <v>plays</v>
      </c>
      <c r="S3963" s="11">
        <f t="shared" si="432"/>
        <v>41745</v>
      </c>
      <c r="T3963" s="11">
        <f t="shared" si="433"/>
        <v>41767.682986111111</v>
      </c>
      <c r="U3963">
        <f t="shared" si="434"/>
        <v>2014</v>
      </c>
    </row>
    <row r="3964" spans="1:21"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428"/>
        <v>3.214285714285714</v>
      </c>
      <c r="P3964" s="6">
        <f t="shared" si="429"/>
        <v>15</v>
      </c>
      <c r="Q3964" t="str">
        <f t="shared" si="430"/>
        <v>theater</v>
      </c>
      <c r="R3964" t="str">
        <f t="shared" si="431"/>
        <v>plays</v>
      </c>
      <c r="S3964" s="11">
        <f t="shared" si="432"/>
        <v>42311</v>
      </c>
      <c r="T3964" s="11">
        <f t="shared" si="433"/>
        <v>42336.413124999999</v>
      </c>
      <c r="U3964">
        <f t="shared" si="434"/>
        <v>2015</v>
      </c>
    </row>
    <row r="3965" spans="1:21"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428"/>
        <v>0</v>
      </c>
      <c r="P3965" s="6">
        <f t="shared" si="429"/>
        <v>0</v>
      </c>
      <c r="Q3965" t="str">
        <f t="shared" si="430"/>
        <v>theater</v>
      </c>
      <c r="R3965" t="str">
        <f t="shared" si="431"/>
        <v>plays</v>
      </c>
      <c r="S3965" s="11">
        <f t="shared" si="432"/>
        <v>42295</v>
      </c>
      <c r="T3965" s="11">
        <f t="shared" si="433"/>
        <v>42325.987465277773</v>
      </c>
      <c r="U3965">
        <f t="shared" si="434"/>
        <v>2015</v>
      </c>
    </row>
    <row r="3966" spans="1:21"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428"/>
        <v>6.3</v>
      </c>
      <c r="P3966" s="6">
        <f t="shared" si="429"/>
        <v>42</v>
      </c>
      <c r="Q3966" t="str">
        <f t="shared" si="430"/>
        <v>theater</v>
      </c>
      <c r="R3966" t="str">
        <f t="shared" si="431"/>
        <v>plays</v>
      </c>
      <c r="S3966" s="11">
        <f t="shared" si="432"/>
        <v>42053</v>
      </c>
      <c r="T3966" s="11">
        <f t="shared" si="433"/>
        <v>42113.47206018518</v>
      </c>
      <c r="U3966">
        <f t="shared" si="434"/>
        <v>2015</v>
      </c>
    </row>
    <row r="3967" spans="1:21"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428"/>
        <v>14.249999999999998</v>
      </c>
      <c r="P3967" s="6">
        <f t="shared" si="429"/>
        <v>71.25</v>
      </c>
      <c r="Q3967" t="str">
        <f t="shared" si="430"/>
        <v>theater</v>
      </c>
      <c r="R3967" t="str">
        <f t="shared" si="431"/>
        <v>plays</v>
      </c>
      <c r="S3967" s="11">
        <f t="shared" si="432"/>
        <v>42414</v>
      </c>
      <c r="T3967" s="11">
        <f t="shared" si="433"/>
        <v>42473.985879629625</v>
      </c>
      <c r="U3967">
        <f t="shared" si="434"/>
        <v>2016</v>
      </c>
    </row>
    <row r="3968" spans="1:21"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428"/>
        <v>0.6</v>
      </c>
      <c r="P3968" s="6">
        <f t="shared" si="429"/>
        <v>22.5</v>
      </c>
      <c r="Q3968" t="str">
        <f t="shared" si="430"/>
        <v>theater</v>
      </c>
      <c r="R3968" t="str">
        <f t="shared" si="431"/>
        <v>plays</v>
      </c>
      <c r="S3968" s="11">
        <f t="shared" si="432"/>
        <v>41801</v>
      </c>
      <c r="T3968" s="11">
        <f t="shared" si="433"/>
        <v>41843.915972222218</v>
      </c>
      <c r="U3968">
        <f t="shared" si="434"/>
        <v>2014</v>
      </c>
    </row>
    <row r="3969" spans="1:21"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428"/>
        <v>24.117647058823529</v>
      </c>
      <c r="P3969" s="6">
        <f t="shared" si="429"/>
        <v>41</v>
      </c>
      <c r="Q3969" t="str">
        <f t="shared" si="430"/>
        <v>theater</v>
      </c>
      <c r="R3969" t="str">
        <f t="shared" si="431"/>
        <v>plays</v>
      </c>
      <c r="S3969" s="11">
        <f t="shared" si="432"/>
        <v>42770</v>
      </c>
      <c r="T3969" s="11">
        <f t="shared" si="433"/>
        <v>42800.082256944443</v>
      </c>
      <c r="U3969">
        <f t="shared" si="434"/>
        <v>2017</v>
      </c>
    </row>
    <row r="3970" spans="1:21"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428"/>
        <v>10.54</v>
      </c>
      <c r="P3970" s="6">
        <f t="shared" si="429"/>
        <v>47.909090909090907</v>
      </c>
      <c r="Q3970" t="str">
        <f t="shared" si="430"/>
        <v>theater</v>
      </c>
      <c r="R3970" t="str">
        <f t="shared" si="431"/>
        <v>plays</v>
      </c>
      <c r="S3970" s="11">
        <f t="shared" si="432"/>
        <v>42452</v>
      </c>
      <c r="T3970" s="11">
        <f t="shared" si="433"/>
        <v>42512.60732638889</v>
      </c>
      <c r="U3970">
        <f t="shared" si="434"/>
        <v>2016</v>
      </c>
    </row>
    <row r="3971" spans="1:21"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435">E3971/D3971*100</f>
        <v>7.4690265486725664</v>
      </c>
      <c r="P3971" s="6">
        <f t="shared" ref="P3971:P4034" si="436">IF(E3971=0,0,E3971/L3971)</f>
        <v>35.166666666666664</v>
      </c>
      <c r="Q3971" t="str">
        <f t="shared" ref="Q3971:Q4034" si="437">LEFT(N3971,LEN(N3971)-(LEN(N3971)-SEARCH("/",N3971))-1)</f>
        <v>theater</v>
      </c>
      <c r="R3971" t="str">
        <f t="shared" ref="R3971:R4034" si="438">RIGHT(N3971,(LEN(N3971)-SEARCH("/",N3971)))</f>
        <v>plays</v>
      </c>
      <c r="S3971" s="11">
        <f t="shared" ref="S3971:S4034" si="439">VALUE(TEXT(CONCATENATE(YEAR(((J3971/60)/60/24)+DATE(1970,1,1)+(-5/24)),"/",MONTH(((J3971/60)/60/24)+DATE(1970,1,1)+(-5/24)),"/",DAY(((J3971/60)/60/24)+DATE(1970,1,1)+(-5/24))),"YYYY/MM/DD"))</f>
        <v>42601</v>
      </c>
      <c r="T3971" s="11">
        <f t="shared" ref="T3971:T4034" si="440">((I3971/60)/60/24)+DATE(1970,1,1)+(-5/24)</f>
        <v>42610.954861111109</v>
      </c>
      <c r="U3971">
        <f t="shared" ref="U3971:U4034" si="441">YEAR(((J3971/60)/60/24)+DATE(1970,1,1)+(-5/24))</f>
        <v>2016</v>
      </c>
    </row>
    <row r="3972" spans="1:21"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435"/>
        <v>7.3333333333333334E-2</v>
      </c>
      <c r="P3972" s="6">
        <f t="shared" si="436"/>
        <v>5.5</v>
      </c>
      <c r="Q3972" t="str">
        <f t="shared" si="437"/>
        <v>theater</v>
      </c>
      <c r="R3972" t="str">
        <f t="shared" si="438"/>
        <v>plays</v>
      </c>
      <c r="S3972" s="11">
        <f t="shared" si="439"/>
        <v>42447</v>
      </c>
      <c r="T3972" s="11">
        <f t="shared" si="440"/>
        <v>42477.655219907399</v>
      </c>
      <c r="U3972">
        <f t="shared" si="441"/>
        <v>2016</v>
      </c>
    </row>
    <row r="3973" spans="1:21"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435"/>
        <v>0.97142857142857131</v>
      </c>
      <c r="P3973" s="6">
        <f t="shared" si="436"/>
        <v>22.666666666666668</v>
      </c>
      <c r="Q3973" t="str">
        <f t="shared" si="437"/>
        <v>theater</v>
      </c>
      <c r="R3973" t="str">
        <f t="shared" si="438"/>
        <v>plays</v>
      </c>
      <c r="S3973" s="11">
        <f t="shared" si="439"/>
        <v>41811</v>
      </c>
      <c r="T3973" s="11">
        <f t="shared" si="440"/>
        <v>41841.327847222223</v>
      </c>
      <c r="U3973">
        <f t="shared" si="441"/>
        <v>2014</v>
      </c>
    </row>
    <row r="3974" spans="1:21"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435"/>
        <v>21.099999999999998</v>
      </c>
      <c r="P3974" s="6">
        <f t="shared" si="436"/>
        <v>26.375</v>
      </c>
      <c r="Q3974" t="str">
        <f t="shared" si="437"/>
        <v>theater</v>
      </c>
      <c r="R3974" t="str">
        <f t="shared" si="438"/>
        <v>plays</v>
      </c>
      <c r="S3974" s="11">
        <f t="shared" si="439"/>
        <v>41980</v>
      </c>
      <c r="T3974" s="11">
        <f t="shared" si="440"/>
        <v>42040.859189814808</v>
      </c>
      <c r="U3974">
        <f t="shared" si="441"/>
        <v>2014</v>
      </c>
    </row>
    <row r="3975" spans="1:21"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435"/>
        <v>78.100000000000009</v>
      </c>
      <c r="P3975" s="6">
        <f t="shared" si="436"/>
        <v>105.54054054054055</v>
      </c>
      <c r="Q3975" t="str">
        <f t="shared" si="437"/>
        <v>theater</v>
      </c>
      <c r="R3975" t="str">
        <f t="shared" si="438"/>
        <v>plays</v>
      </c>
      <c r="S3975" s="11">
        <f t="shared" si="439"/>
        <v>42469</v>
      </c>
      <c r="T3975" s="11">
        <f t="shared" si="440"/>
        <v>42498.958333333336</v>
      </c>
      <c r="U3975">
        <f t="shared" si="441"/>
        <v>2016</v>
      </c>
    </row>
    <row r="3976" spans="1:21"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435"/>
        <v>32</v>
      </c>
      <c r="P3976" s="6">
        <f t="shared" si="436"/>
        <v>29.09090909090909</v>
      </c>
      <c r="Q3976" t="str">
        <f t="shared" si="437"/>
        <v>theater</v>
      </c>
      <c r="R3976" t="str">
        <f t="shared" si="438"/>
        <v>plays</v>
      </c>
      <c r="S3976" s="11">
        <f t="shared" si="439"/>
        <v>42493</v>
      </c>
      <c r="T3976" s="11">
        <f t="shared" si="440"/>
        <v>42523.338518518511</v>
      </c>
      <c r="U3976">
        <f t="shared" si="441"/>
        <v>2016</v>
      </c>
    </row>
    <row r="3977" spans="1:21"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435"/>
        <v>0</v>
      </c>
      <c r="P3977" s="6">
        <f t="shared" si="436"/>
        <v>0</v>
      </c>
      <c r="Q3977" t="str">
        <f t="shared" si="437"/>
        <v>theater</v>
      </c>
      <c r="R3977" t="str">
        <f t="shared" si="438"/>
        <v>plays</v>
      </c>
      <c r="S3977" s="11">
        <f t="shared" si="439"/>
        <v>42534</v>
      </c>
      <c r="T3977" s="11">
        <f t="shared" si="440"/>
        <v>42564.658541666664</v>
      </c>
      <c r="U3977">
        <f t="shared" si="441"/>
        <v>2016</v>
      </c>
    </row>
    <row r="3978" spans="1:21"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435"/>
        <v>47.692307692307693</v>
      </c>
      <c r="P3978" s="6">
        <f t="shared" si="436"/>
        <v>62</v>
      </c>
      <c r="Q3978" t="str">
        <f t="shared" si="437"/>
        <v>theater</v>
      </c>
      <c r="R3978" t="str">
        <f t="shared" si="438"/>
        <v>plays</v>
      </c>
      <c r="S3978" s="11">
        <f t="shared" si="439"/>
        <v>41830</v>
      </c>
      <c r="T3978" s="11">
        <f t="shared" si="440"/>
        <v>41852.083333333328</v>
      </c>
      <c r="U3978">
        <f t="shared" si="441"/>
        <v>2014</v>
      </c>
    </row>
    <row r="3979" spans="1:21"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435"/>
        <v>1.4500000000000002</v>
      </c>
      <c r="P3979" s="6">
        <f t="shared" si="436"/>
        <v>217.5</v>
      </c>
      <c r="Q3979" t="str">
        <f t="shared" si="437"/>
        <v>theater</v>
      </c>
      <c r="R3979" t="str">
        <f t="shared" si="438"/>
        <v>plays</v>
      </c>
      <c r="S3979" s="11">
        <f t="shared" si="439"/>
        <v>42543</v>
      </c>
      <c r="T3979" s="11">
        <f t="shared" si="440"/>
        <v>42573.580231481479</v>
      </c>
      <c r="U3979">
        <f t="shared" si="441"/>
        <v>2016</v>
      </c>
    </row>
    <row r="3980" spans="1:21"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435"/>
        <v>10.7</v>
      </c>
      <c r="P3980" s="6">
        <f t="shared" si="436"/>
        <v>26.75</v>
      </c>
      <c r="Q3980" t="str">
        <f t="shared" si="437"/>
        <v>theater</v>
      </c>
      <c r="R3980" t="str">
        <f t="shared" si="438"/>
        <v>plays</v>
      </c>
      <c r="S3980" s="11">
        <f t="shared" si="439"/>
        <v>41975</v>
      </c>
      <c r="T3980" s="11">
        <f t="shared" si="440"/>
        <v>42035.434641203705</v>
      </c>
      <c r="U3980">
        <f t="shared" si="441"/>
        <v>2014</v>
      </c>
    </row>
    <row r="3981" spans="1:21"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435"/>
        <v>1.8333333333333333</v>
      </c>
      <c r="P3981" s="6">
        <f t="shared" si="436"/>
        <v>18.333333333333332</v>
      </c>
      <c r="Q3981" t="str">
        <f t="shared" si="437"/>
        <v>theater</v>
      </c>
      <c r="R3981" t="str">
        <f t="shared" si="438"/>
        <v>plays</v>
      </c>
      <c r="S3981" s="11">
        <f t="shared" si="439"/>
        <v>42069</v>
      </c>
      <c r="T3981" s="11">
        <f t="shared" si="440"/>
        <v>42092.624999999993</v>
      </c>
      <c r="U3981">
        <f t="shared" si="441"/>
        <v>2015</v>
      </c>
    </row>
    <row r="3982" spans="1:21"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435"/>
        <v>18</v>
      </c>
      <c r="P3982" s="6">
        <f t="shared" si="436"/>
        <v>64.285714285714292</v>
      </c>
      <c r="Q3982" t="str">
        <f t="shared" si="437"/>
        <v>theater</v>
      </c>
      <c r="R3982" t="str">
        <f t="shared" si="438"/>
        <v>plays</v>
      </c>
      <c r="S3982" s="11">
        <f t="shared" si="439"/>
        <v>41795</v>
      </c>
      <c r="T3982" s="11">
        <f t="shared" si="440"/>
        <v>41825.390590277777</v>
      </c>
      <c r="U3982">
        <f t="shared" si="441"/>
        <v>2014</v>
      </c>
    </row>
    <row r="3983" spans="1:21"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435"/>
        <v>4.083333333333333</v>
      </c>
      <c r="P3983" s="6">
        <f t="shared" si="436"/>
        <v>175</v>
      </c>
      <c r="Q3983" t="str">
        <f t="shared" si="437"/>
        <v>theater</v>
      </c>
      <c r="R3983" t="str">
        <f t="shared" si="438"/>
        <v>plays</v>
      </c>
      <c r="S3983" s="11">
        <f t="shared" si="439"/>
        <v>42507</v>
      </c>
      <c r="T3983" s="11">
        <f t="shared" si="440"/>
        <v>42567.971631944441</v>
      </c>
      <c r="U3983">
        <f t="shared" si="441"/>
        <v>2016</v>
      </c>
    </row>
    <row r="3984" spans="1:21"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435"/>
        <v>20</v>
      </c>
      <c r="P3984" s="6">
        <f t="shared" si="436"/>
        <v>34</v>
      </c>
      <c r="Q3984" t="str">
        <f t="shared" si="437"/>
        <v>theater</v>
      </c>
      <c r="R3984" t="str">
        <f t="shared" si="438"/>
        <v>plays</v>
      </c>
      <c r="S3984" s="11">
        <f t="shared" si="439"/>
        <v>42132</v>
      </c>
      <c r="T3984" s="11">
        <f t="shared" si="440"/>
        <v>42192.601620370369</v>
      </c>
      <c r="U3984">
        <f t="shared" si="441"/>
        <v>2015</v>
      </c>
    </row>
    <row r="3985" spans="1:21"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435"/>
        <v>34.802513464991023</v>
      </c>
      <c r="P3985" s="6">
        <f t="shared" si="436"/>
        <v>84.282608695652172</v>
      </c>
      <c r="Q3985" t="str">
        <f t="shared" si="437"/>
        <v>theater</v>
      </c>
      <c r="R3985" t="str">
        <f t="shared" si="438"/>
        <v>plays</v>
      </c>
      <c r="S3985" s="11">
        <f t="shared" si="439"/>
        <v>41747</v>
      </c>
      <c r="T3985" s="11">
        <f t="shared" si="440"/>
        <v>41779.082638888889</v>
      </c>
      <c r="U3985">
        <f t="shared" si="441"/>
        <v>2014</v>
      </c>
    </row>
    <row r="3986" spans="1:21"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435"/>
        <v>6.3333333333333339</v>
      </c>
      <c r="P3986" s="6">
        <f t="shared" si="436"/>
        <v>9.5</v>
      </c>
      <c r="Q3986" t="str">
        <f t="shared" si="437"/>
        <v>theater</v>
      </c>
      <c r="R3986" t="str">
        <f t="shared" si="438"/>
        <v>plays</v>
      </c>
      <c r="S3986" s="11">
        <f t="shared" si="439"/>
        <v>41920</v>
      </c>
      <c r="T3986" s="11">
        <f t="shared" si="440"/>
        <v>41950.791666666664</v>
      </c>
      <c r="U3986">
        <f t="shared" si="441"/>
        <v>2014</v>
      </c>
    </row>
    <row r="3987" spans="1:21"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435"/>
        <v>32.049999999999997</v>
      </c>
      <c r="P3987" s="6">
        <f t="shared" si="436"/>
        <v>33.736842105263158</v>
      </c>
      <c r="Q3987" t="str">
        <f t="shared" si="437"/>
        <v>theater</v>
      </c>
      <c r="R3987" t="str">
        <f t="shared" si="438"/>
        <v>plays</v>
      </c>
      <c r="S3987" s="11">
        <f t="shared" si="439"/>
        <v>42399</v>
      </c>
      <c r="T3987" s="11">
        <f t="shared" si="440"/>
        <v>42420.670138888883</v>
      </c>
      <c r="U3987">
        <f t="shared" si="441"/>
        <v>2016</v>
      </c>
    </row>
    <row r="3988" spans="1:21"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435"/>
        <v>9.76</v>
      </c>
      <c r="P3988" s="6">
        <f t="shared" si="436"/>
        <v>37.53846153846154</v>
      </c>
      <c r="Q3988" t="str">
        <f t="shared" si="437"/>
        <v>theater</v>
      </c>
      <c r="R3988" t="str">
        <f t="shared" si="438"/>
        <v>plays</v>
      </c>
      <c r="S3988" s="11">
        <f t="shared" si="439"/>
        <v>42467</v>
      </c>
      <c r="T3988" s="11">
        <f t="shared" si="440"/>
        <v>42496.336111111108</v>
      </c>
      <c r="U3988">
        <f t="shared" si="441"/>
        <v>2016</v>
      </c>
    </row>
    <row r="3989" spans="1:21"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435"/>
        <v>37.75</v>
      </c>
      <c r="P3989" s="6">
        <f t="shared" si="436"/>
        <v>11.615384615384615</v>
      </c>
      <c r="Q3989" t="str">
        <f t="shared" si="437"/>
        <v>theater</v>
      </c>
      <c r="R3989" t="str">
        <f t="shared" si="438"/>
        <v>plays</v>
      </c>
      <c r="S3989" s="11">
        <f t="shared" si="439"/>
        <v>41765</v>
      </c>
      <c r="T3989" s="11">
        <f t="shared" si="440"/>
        <v>41775.716319444444</v>
      </c>
      <c r="U3989">
        <f t="shared" si="441"/>
        <v>2014</v>
      </c>
    </row>
    <row r="3990" spans="1:21"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435"/>
        <v>2.1333333333333333</v>
      </c>
      <c r="P3990" s="6">
        <f t="shared" si="436"/>
        <v>8</v>
      </c>
      <c r="Q3990" t="str">
        <f t="shared" si="437"/>
        <v>theater</v>
      </c>
      <c r="R3990" t="str">
        <f t="shared" si="438"/>
        <v>plays</v>
      </c>
      <c r="S3990" s="11">
        <f t="shared" si="439"/>
        <v>42229</v>
      </c>
      <c r="T3990" s="11">
        <f t="shared" si="440"/>
        <v>42244.872835648144</v>
      </c>
      <c r="U3990">
        <f t="shared" si="441"/>
        <v>2015</v>
      </c>
    </row>
    <row r="3991" spans="1:21"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435"/>
        <v>0</v>
      </c>
      <c r="P3991" s="6">
        <f t="shared" si="436"/>
        <v>0</v>
      </c>
      <c r="Q3991" t="str">
        <f t="shared" si="437"/>
        <v>theater</v>
      </c>
      <c r="R3991" t="str">
        <f t="shared" si="438"/>
        <v>plays</v>
      </c>
      <c r="S3991" s="11">
        <f t="shared" si="439"/>
        <v>42286</v>
      </c>
      <c r="T3991" s="11">
        <f t="shared" si="440"/>
        <v>42316.583113425928</v>
      </c>
      <c r="U3991">
        <f t="shared" si="441"/>
        <v>2015</v>
      </c>
    </row>
    <row r="3992" spans="1:21"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435"/>
        <v>4.1818181818181817</v>
      </c>
      <c r="P3992" s="6">
        <f t="shared" si="436"/>
        <v>23</v>
      </c>
      <c r="Q3992" t="str">
        <f t="shared" si="437"/>
        <v>theater</v>
      </c>
      <c r="R3992" t="str">
        <f t="shared" si="438"/>
        <v>plays</v>
      </c>
      <c r="S3992" s="11">
        <f t="shared" si="439"/>
        <v>42401</v>
      </c>
      <c r="T3992" s="11">
        <f t="shared" si="440"/>
        <v>42431.464039351849</v>
      </c>
      <c r="U3992">
        <f t="shared" si="441"/>
        <v>2016</v>
      </c>
    </row>
    <row r="3993" spans="1:21"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435"/>
        <v>20</v>
      </c>
      <c r="P3993" s="6">
        <f t="shared" si="436"/>
        <v>100</v>
      </c>
      <c r="Q3993" t="str">
        <f t="shared" si="437"/>
        <v>theater</v>
      </c>
      <c r="R3993" t="str">
        <f t="shared" si="438"/>
        <v>plays</v>
      </c>
      <c r="S3993" s="11">
        <f t="shared" si="439"/>
        <v>42125</v>
      </c>
      <c r="T3993" s="11">
        <f t="shared" si="440"/>
        <v>42155.436134259253</v>
      </c>
      <c r="U3993">
        <f t="shared" si="441"/>
        <v>2015</v>
      </c>
    </row>
    <row r="3994" spans="1:21"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435"/>
        <v>5.41</v>
      </c>
      <c r="P3994" s="6">
        <f t="shared" si="436"/>
        <v>60.111111111111114</v>
      </c>
      <c r="Q3994" t="str">
        <f t="shared" si="437"/>
        <v>theater</v>
      </c>
      <c r="R3994" t="str">
        <f t="shared" si="438"/>
        <v>plays</v>
      </c>
      <c r="S3994" s="11">
        <f t="shared" si="439"/>
        <v>42289</v>
      </c>
      <c r="T3994" s="11">
        <f t="shared" si="440"/>
        <v>42349.773831018516</v>
      </c>
      <c r="U3994">
        <f t="shared" si="441"/>
        <v>2015</v>
      </c>
    </row>
    <row r="3995" spans="1:21"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435"/>
        <v>6.0000000000000001E-3</v>
      </c>
      <c r="P3995" s="6">
        <f t="shared" si="436"/>
        <v>3</v>
      </c>
      <c r="Q3995" t="str">
        <f t="shared" si="437"/>
        <v>theater</v>
      </c>
      <c r="R3995" t="str">
        <f t="shared" si="438"/>
        <v>plays</v>
      </c>
      <c r="S3995" s="11">
        <f t="shared" si="439"/>
        <v>42107</v>
      </c>
      <c r="T3995" s="11">
        <f t="shared" si="440"/>
        <v>42137.656388888885</v>
      </c>
      <c r="U3995">
        <f t="shared" si="441"/>
        <v>2015</v>
      </c>
    </row>
    <row r="3996" spans="1:21"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435"/>
        <v>0.25</v>
      </c>
      <c r="P3996" s="6">
        <f t="shared" si="436"/>
        <v>5</v>
      </c>
      <c r="Q3996" t="str">
        <f t="shared" si="437"/>
        <v>theater</v>
      </c>
      <c r="R3996" t="str">
        <f t="shared" si="438"/>
        <v>plays</v>
      </c>
      <c r="S3996" s="11">
        <f t="shared" si="439"/>
        <v>41809</v>
      </c>
      <c r="T3996" s="11">
        <f t="shared" si="440"/>
        <v>41839.181597222218</v>
      </c>
      <c r="U3996">
        <f t="shared" si="441"/>
        <v>2014</v>
      </c>
    </row>
    <row r="3997" spans="1:21"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435"/>
        <v>35</v>
      </c>
      <c r="P3997" s="6">
        <f t="shared" si="436"/>
        <v>17.5</v>
      </c>
      <c r="Q3997" t="str">
        <f t="shared" si="437"/>
        <v>theater</v>
      </c>
      <c r="R3997" t="str">
        <f t="shared" si="438"/>
        <v>plays</v>
      </c>
      <c r="S3997" s="11">
        <f t="shared" si="439"/>
        <v>42019</v>
      </c>
      <c r="T3997" s="11">
        <f t="shared" si="440"/>
        <v>42049.268749999996</v>
      </c>
      <c r="U3997">
        <f t="shared" si="441"/>
        <v>2015</v>
      </c>
    </row>
    <row r="3998" spans="1:21"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435"/>
        <v>16.566666666666666</v>
      </c>
      <c r="P3998" s="6">
        <f t="shared" si="436"/>
        <v>29.235294117647058</v>
      </c>
      <c r="Q3998" t="str">
        <f t="shared" si="437"/>
        <v>theater</v>
      </c>
      <c r="R3998" t="str">
        <f t="shared" si="438"/>
        <v>plays</v>
      </c>
      <c r="S3998" s="11">
        <f t="shared" si="439"/>
        <v>41950</v>
      </c>
      <c r="T3998" s="11">
        <f t="shared" si="440"/>
        <v>41963.461111111108</v>
      </c>
      <c r="U3998">
        <f t="shared" si="441"/>
        <v>2014</v>
      </c>
    </row>
    <row r="3999" spans="1:21"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435"/>
        <v>0</v>
      </c>
      <c r="P3999" s="6">
        <f t="shared" si="436"/>
        <v>0</v>
      </c>
      <c r="Q3999" t="str">
        <f t="shared" si="437"/>
        <v>theater</v>
      </c>
      <c r="R3999" t="str">
        <f t="shared" si="438"/>
        <v>plays</v>
      </c>
      <c r="S3999" s="11">
        <f t="shared" si="439"/>
        <v>42069</v>
      </c>
      <c r="T3999" s="11">
        <f t="shared" si="440"/>
        <v>42099.141446759262</v>
      </c>
      <c r="U3999">
        <f t="shared" si="441"/>
        <v>2015</v>
      </c>
    </row>
    <row r="4000" spans="1:21"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435"/>
        <v>57.199999999999996</v>
      </c>
      <c r="P4000" s="6">
        <f t="shared" si="436"/>
        <v>59.583333333333336</v>
      </c>
      <c r="Q4000" t="str">
        <f t="shared" si="437"/>
        <v>theater</v>
      </c>
      <c r="R4000" t="str">
        <f t="shared" si="438"/>
        <v>plays</v>
      </c>
      <c r="S4000" s="11">
        <f t="shared" si="439"/>
        <v>42061</v>
      </c>
      <c r="T4000" s="11">
        <f t="shared" si="440"/>
        <v>42091.713263888887</v>
      </c>
      <c r="U4000">
        <f t="shared" si="441"/>
        <v>2015</v>
      </c>
    </row>
    <row r="4001" spans="1:21"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435"/>
        <v>16.514285714285716</v>
      </c>
      <c r="P4001" s="6">
        <f t="shared" si="436"/>
        <v>82.571428571428569</v>
      </c>
      <c r="Q4001" t="str">
        <f t="shared" si="437"/>
        <v>theater</v>
      </c>
      <c r="R4001" t="str">
        <f t="shared" si="438"/>
        <v>plays</v>
      </c>
      <c r="S4001" s="11">
        <f t="shared" si="439"/>
        <v>41842</v>
      </c>
      <c r="T4001" s="11">
        <f t="shared" si="440"/>
        <v>41882.619317129625</v>
      </c>
      <c r="U4001">
        <f t="shared" si="441"/>
        <v>2014</v>
      </c>
    </row>
    <row r="4002" spans="1:21"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435"/>
        <v>0.125</v>
      </c>
      <c r="P4002" s="6">
        <f t="shared" si="436"/>
        <v>10</v>
      </c>
      <c r="Q4002" t="str">
        <f t="shared" si="437"/>
        <v>theater</v>
      </c>
      <c r="R4002" t="str">
        <f t="shared" si="438"/>
        <v>plays</v>
      </c>
      <c r="S4002" s="11">
        <f t="shared" si="439"/>
        <v>42437</v>
      </c>
      <c r="T4002" s="11">
        <f t="shared" si="440"/>
        <v>42497.39534722222</v>
      </c>
      <c r="U4002">
        <f t="shared" si="441"/>
        <v>2016</v>
      </c>
    </row>
    <row r="4003" spans="1:21"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435"/>
        <v>37.75</v>
      </c>
      <c r="P4003" s="6">
        <f t="shared" si="436"/>
        <v>32.357142857142854</v>
      </c>
      <c r="Q4003" t="str">
        <f t="shared" si="437"/>
        <v>theater</v>
      </c>
      <c r="R4003" t="str">
        <f t="shared" si="438"/>
        <v>plays</v>
      </c>
      <c r="S4003" s="11">
        <f t="shared" si="439"/>
        <v>42775</v>
      </c>
      <c r="T4003" s="11">
        <f t="shared" si="440"/>
        <v>42795.583333333336</v>
      </c>
      <c r="U4003">
        <f t="shared" si="441"/>
        <v>2017</v>
      </c>
    </row>
    <row r="4004" spans="1:21"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435"/>
        <v>1.8399999999999999</v>
      </c>
      <c r="P4004" s="6">
        <f t="shared" si="436"/>
        <v>5.75</v>
      </c>
      <c r="Q4004" t="str">
        <f t="shared" si="437"/>
        <v>theater</v>
      </c>
      <c r="R4004" t="str">
        <f t="shared" si="438"/>
        <v>plays</v>
      </c>
      <c r="S4004" s="11">
        <f t="shared" si="439"/>
        <v>41878</v>
      </c>
      <c r="T4004" s="11">
        <f t="shared" si="440"/>
        <v>41908.835196759253</v>
      </c>
      <c r="U4004">
        <f t="shared" si="441"/>
        <v>2014</v>
      </c>
    </row>
    <row r="4005" spans="1:21"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435"/>
        <v>10.050000000000001</v>
      </c>
      <c r="P4005" s="6">
        <f t="shared" si="436"/>
        <v>100.5</v>
      </c>
      <c r="Q4005" t="str">
        <f t="shared" si="437"/>
        <v>theater</v>
      </c>
      <c r="R4005" t="str">
        <f t="shared" si="438"/>
        <v>plays</v>
      </c>
      <c r="S4005" s="11">
        <f t="shared" si="439"/>
        <v>42020</v>
      </c>
      <c r="T4005" s="11">
        <f t="shared" si="440"/>
        <v>42050.379016203697</v>
      </c>
      <c r="U4005">
        <f t="shared" si="441"/>
        <v>2015</v>
      </c>
    </row>
    <row r="4006" spans="1:21"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435"/>
        <v>0.2</v>
      </c>
      <c r="P4006" s="6">
        <f t="shared" si="436"/>
        <v>1</v>
      </c>
      <c r="Q4006" t="str">
        <f t="shared" si="437"/>
        <v>theater</v>
      </c>
      <c r="R4006" t="str">
        <f t="shared" si="438"/>
        <v>plays</v>
      </c>
      <c r="S4006" s="11">
        <f t="shared" si="439"/>
        <v>41889</v>
      </c>
      <c r="T4006" s="11">
        <f t="shared" si="440"/>
        <v>41919.954363425924</v>
      </c>
      <c r="U4006">
        <f t="shared" si="441"/>
        <v>2014</v>
      </c>
    </row>
    <row r="4007" spans="1:21"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435"/>
        <v>1.3333333333333335</v>
      </c>
      <c r="P4007" s="6">
        <f t="shared" si="436"/>
        <v>20</v>
      </c>
      <c r="Q4007" t="str">
        <f t="shared" si="437"/>
        <v>theater</v>
      </c>
      <c r="R4007" t="str">
        <f t="shared" si="438"/>
        <v>plays</v>
      </c>
      <c r="S4007" s="11">
        <f t="shared" si="439"/>
        <v>41872</v>
      </c>
      <c r="T4007" s="11">
        <f t="shared" si="440"/>
        <v>41932.599363425921</v>
      </c>
      <c r="U4007">
        <f t="shared" si="441"/>
        <v>2014</v>
      </c>
    </row>
    <row r="4008" spans="1:21"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435"/>
        <v>6.6666666666666671E-3</v>
      </c>
      <c r="P4008" s="6">
        <f t="shared" si="436"/>
        <v>2</v>
      </c>
      <c r="Q4008" t="str">
        <f t="shared" si="437"/>
        <v>theater</v>
      </c>
      <c r="R4008" t="str">
        <f t="shared" si="438"/>
        <v>plays</v>
      </c>
      <c r="S4008" s="11">
        <f t="shared" si="439"/>
        <v>42391</v>
      </c>
      <c r="T4008" s="11">
        <f t="shared" si="440"/>
        <v>42416.564664351848</v>
      </c>
      <c r="U4008">
        <f t="shared" si="441"/>
        <v>2016</v>
      </c>
    </row>
    <row r="4009" spans="1:21"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435"/>
        <v>0.25</v>
      </c>
      <c r="P4009" s="6">
        <f t="shared" si="436"/>
        <v>5</v>
      </c>
      <c r="Q4009" t="str">
        <f t="shared" si="437"/>
        <v>theater</v>
      </c>
      <c r="R4009" t="str">
        <f t="shared" si="438"/>
        <v>plays</v>
      </c>
      <c r="S4009" s="11">
        <f t="shared" si="439"/>
        <v>41848</v>
      </c>
      <c r="T4009" s="11">
        <f t="shared" si="440"/>
        <v>41877.477777777778</v>
      </c>
      <c r="U4009">
        <f t="shared" si="441"/>
        <v>2014</v>
      </c>
    </row>
    <row r="4010" spans="1:21"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435"/>
        <v>6</v>
      </c>
      <c r="P4010" s="6">
        <f t="shared" si="436"/>
        <v>15</v>
      </c>
      <c r="Q4010" t="str">
        <f t="shared" si="437"/>
        <v>theater</v>
      </c>
      <c r="R4010" t="str">
        <f t="shared" si="438"/>
        <v>plays</v>
      </c>
      <c r="S4010" s="11">
        <f t="shared" si="439"/>
        <v>42177</v>
      </c>
      <c r="T4010" s="11">
        <f t="shared" si="440"/>
        <v>42207.755868055552</v>
      </c>
      <c r="U4010">
        <f t="shared" si="441"/>
        <v>2015</v>
      </c>
    </row>
    <row r="4011" spans="1:21"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435"/>
        <v>3.8860103626943006</v>
      </c>
      <c r="P4011" s="6">
        <f t="shared" si="436"/>
        <v>25</v>
      </c>
      <c r="Q4011" t="str">
        <f t="shared" si="437"/>
        <v>theater</v>
      </c>
      <c r="R4011" t="str">
        <f t="shared" si="438"/>
        <v>plays</v>
      </c>
      <c r="S4011" s="11">
        <f t="shared" si="439"/>
        <v>41851</v>
      </c>
      <c r="T4011" s="11">
        <f t="shared" si="440"/>
        <v>41891.492592592593</v>
      </c>
      <c r="U4011">
        <f t="shared" si="441"/>
        <v>2014</v>
      </c>
    </row>
    <row r="4012" spans="1:21"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435"/>
        <v>24.194444444444443</v>
      </c>
      <c r="P4012" s="6">
        <f t="shared" si="436"/>
        <v>45.842105263157897</v>
      </c>
      <c r="Q4012" t="str">
        <f t="shared" si="437"/>
        <v>theater</v>
      </c>
      <c r="R4012" t="str">
        <f t="shared" si="438"/>
        <v>plays</v>
      </c>
      <c r="S4012" s="11">
        <f t="shared" si="439"/>
        <v>41921</v>
      </c>
      <c r="T4012" s="11">
        <f t="shared" si="440"/>
        <v>41938.562106481477</v>
      </c>
      <c r="U4012">
        <f t="shared" si="441"/>
        <v>2014</v>
      </c>
    </row>
    <row r="4013" spans="1:21"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435"/>
        <v>7.6</v>
      </c>
      <c r="P4013" s="6">
        <f t="shared" si="436"/>
        <v>4.75</v>
      </c>
      <c r="Q4013" t="str">
        <f t="shared" si="437"/>
        <v>theater</v>
      </c>
      <c r="R4013" t="str">
        <f t="shared" si="438"/>
        <v>plays</v>
      </c>
      <c r="S4013" s="11">
        <f t="shared" si="439"/>
        <v>42002</v>
      </c>
      <c r="T4013" s="11">
        <f t="shared" si="440"/>
        <v>42032.336550925924</v>
      </c>
      <c r="U4013">
        <f t="shared" si="441"/>
        <v>2014</v>
      </c>
    </row>
    <row r="4014" spans="1:21"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435"/>
        <v>0</v>
      </c>
      <c r="P4014" s="6">
        <f t="shared" si="436"/>
        <v>0</v>
      </c>
      <c r="Q4014" t="str">
        <f t="shared" si="437"/>
        <v>theater</v>
      </c>
      <c r="R4014" t="str">
        <f t="shared" si="438"/>
        <v>plays</v>
      </c>
      <c r="S4014" s="11">
        <f t="shared" si="439"/>
        <v>42096</v>
      </c>
      <c r="T4014" s="11">
        <f t="shared" si="440"/>
        <v>42126.336215277777</v>
      </c>
      <c r="U4014">
        <f t="shared" si="441"/>
        <v>2015</v>
      </c>
    </row>
    <row r="4015" spans="1:21"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435"/>
        <v>1.3</v>
      </c>
      <c r="P4015" s="6">
        <f t="shared" si="436"/>
        <v>13</v>
      </c>
      <c r="Q4015" t="str">
        <f t="shared" si="437"/>
        <v>theater</v>
      </c>
      <c r="R4015" t="str">
        <f t="shared" si="438"/>
        <v>plays</v>
      </c>
      <c r="S4015" s="11">
        <f t="shared" si="439"/>
        <v>42021</v>
      </c>
      <c r="T4015" s="11">
        <f t="shared" si="440"/>
        <v>42051.092858796292</v>
      </c>
      <c r="U4015">
        <f t="shared" si="441"/>
        <v>2015</v>
      </c>
    </row>
    <row r="4016" spans="1:21"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435"/>
        <v>0</v>
      </c>
      <c r="P4016" s="6">
        <f t="shared" si="436"/>
        <v>0</v>
      </c>
      <c r="Q4016" t="str">
        <f t="shared" si="437"/>
        <v>theater</v>
      </c>
      <c r="R4016" t="str">
        <f t="shared" si="438"/>
        <v>plays</v>
      </c>
      <c r="S4016" s="11">
        <f t="shared" si="439"/>
        <v>42419</v>
      </c>
      <c r="T4016" s="11">
        <f t="shared" si="440"/>
        <v>42434.037835648145</v>
      </c>
      <c r="U4016">
        <f t="shared" si="441"/>
        <v>2016</v>
      </c>
    </row>
    <row r="4017" spans="1:21"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435"/>
        <v>1.4285714285714287E-2</v>
      </c>
      <c r="P4017" s="6">
        <f t="shared" si="436"/>
        <v>1</v>
      </c>
      <c r="Q4017" t="str">
        <f t="shared" si="437"/>
        <v>theater</v>
      </c>
      <c r="R4017" t="str">
        <f t="shared" si="438"/>
        <v>plays</v>
      </c>
      <c r="S4017" s="11">
        <f t="shared" si="439"/>
        <v>42174</v>
      </c>
      <c r="T4017" s="11">
        <f t="shared" si="440"/>
        <v>42204.572488425918</v>
      </c>
      <c r="U4017">
        <f t="shared" si="441"/>
        <v>2015</v>
      </c>
    </row>
    <row r="4018" spans="1:21"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435"/>
        <v>14.000000000000002</v>
      </c>
      <c r="P4018" s="6">
        <f t="shared" si="436"/>
        <v>10</v>
      </c>
      <c r="Q4018" t="str">
        <f t="shared" si="437"/>
        <v>theater</v>
      </c>
      <c r="R4018" t="str">
        <f t="shared" si="438"/>
        <v>plays</v>
      </c>
      <c r="S4018" s="11">
        <f t="shared" si="439"/>
        <v>41869</v>
      </c>
      <c r="T4018" s="11">
        <f t="shared" si="440"/>
        <v>41899.664351851847</v>
      </c>
      <c r="U4018">
        <f t="shared" si="441"/>
        <v>2014</v>
      </c>
    </row>
    <row r="4019" spans="1:21"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435"/>
        <v>1.05</v>
      </c>
      <c r="P4019" s="6">
        <f t="shared" si="436"/>
        <v>52.5</v>
      </c>
      <c r="Q4019" t="str">
        <f t="shared" si="437"/>
        <v>theater</v>
      </c>
      <c r="R4019" t="str">
        <f t="shared" si="438"/>
        <v>plays</v>
      </c>
      <c r="S4019" s="11">
        <f t="shared" si="439"/>
        <v>41856</v>
      </c>
      <c r="T4019" s="11">
        <f t="shared" si="440"/>
        <v>41886.463819444441</v>
      </c>
      <c r="U4019">
        <f t="shared" si="441"/>
        <v>2014</v>
      </c>
    </row>
    <row r="4020" spans="1:21"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435"/>
        <v>8.6666666666666679</v>
      </c>
      <c r="P4020" s="6">
        <f t="shared" si="436"/>
        <v>32.5</v>
      </c>
      <c r="Q4020" t="str">
        <f t="shared" si="437"/>
        <v>theater</v>
      </c>
      <c r="R4020" t="str">
        <f t="shared" si="438"/>
        <v>plays</v>
      </c>
      <c r="S4020" s="11">
        <f t="shared" si="439"/>
        <v>42620</v>
      </c>
      <c r="T4020" s="11">
        <f t="shared" si="440"/>
        <v>42650.702638888884</v>
      </c>
      <c r="U4020">
        <f t="shared" si="441"/>
        <v>2016</v>
      </c>
    </row>
    <row r="4021" spans="1:21"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435"/>
        <v>0.82857142857142851</v>
      </c>
      <c r="P4021" s="6">
        <f t="shared" si="436"/>
        <v>7.25</v>
      </c>
      <c r="Q4021" t="str">
        <f t="shared" si="437"/>
        <v>theater</v>
      </c>
      <c r="R4021" t="str">
        <f t="shared" si="438"/>
        <v>plays</v>
      </c>
      <c r="S4021" s="11">
        <f t="shared" si="439"/>
        <v>42417</v>
      </c>
      <c r="T4021" s="11">
        <f t="shared" si="440"/>
        <v>42475.477777777771</v>
      </c>
      <c r="U4021">
        <f t="shared" si="441"/>
        <v>2016</v>
      </c>
    </row>
    <row r="4022" spans="1:21"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435"/>
        <v>16.666666666666664</v>
      </c>
      <c r="P4022" s="6">
        <f t="shared" si="436"/>
        <v>33.333333333333336</v>
      </c>
      <c r="Q4022" t="str">
        <f t="shared" si="437"/>
        <v>theater</v>
      </c>
      <c r="R4022" t="str">
        <f t="shared" si="438"/>
        <v>plays</v>
      </c>
      <c r="S4022" s="11">
        <f t="shared" si="439"/>
        <v>42056</v>
      </c>
      <c r="T4022" s="11">
        <f t="shared" si="440"/>
        <v>42086.940960648142</v>
      </c>
      <c r="U4022">
        <f t="shared" si="441"/>
        <v>2015</v>
      </c>
    </row>
    <row r="4023" spans="1:21"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435"/>
        <v>0.83333333333333337</v>
      </c>
      <c r="P4023" s="6">
        <f t="shared" si="436"/>
        <v>62.5</v>
      </c>
      <c r="Q4023" t="str">
        <f t="shared" si="437"/>
        <v>theater</v>
      </c>
      <c r="R4023" t="str">
        <f t="shared" si="438"/>
        <v>plays</v>
      </c>
      <c r="S4023" s="11">
        <f t="shared" si="439"/>
        <v>41878</v>
      </c>
      <c r="T4023" s="11">
        <f t="shared" si="440"/>
        <v>41938.703217592592</v>
      </c>
      <c r="U4023">
        <f t="shared" si="441"/>
        <v>2014</v>
      </c>
    </row>
    <row r="4024" spans="1:21"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435"/>
        <v>69.561111111111103</v>
      </c>
      <c r="P4024" s="6">
        <f t="shared" si="436"/>
        <v>63.558375634517766</v>
      </c>
      <c r="Q4024" t="str">
        <f t="shared" si="437"/>
        <v>theater</v>
      </c>
      <c r="R4024" t="str">
        <f t="shared" si="438"/>
        <v>plays</v>
      </c>
      <c r="S4024" s="11">
        <f t="shared" si="439"/>
        <v>41990</v>
      </c>
      <c r="T4024" s="11">
        <f t="shared" si="440"/>
        <v>42035.912499999999</v>
      </c>
      <c r="U4024">
        <f t="shared" si="441"/>
        <v>2014</v>
      </c>
    </row>
    <row r="4025" spans="1:21"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435"/>
        <v>0</v>
      </c>
      <c r="P4025" s="6">
        <f t="shared" si="436"/>
        <v>0</v>
      </c>
      <c r="Q4025" t="str">
        <f t="shared" si="437"/>
        <v>theater</v>
      </c>
      <c r="R4025" t="str">
        <f t="shared" si="438"/>
        <v>plays</v>
      </c>
      <c r="S4025" s="11">
        <f t="shared" si="439"/>
        <v>42408</v>
      </c>
      <c r="T4025" s="11">
        <f t="shared" si="440"/>
        <v>42453.749571759261</v>
      </c>
      <c r="U4025">
        <f t="shared" si="441"/>
        <v>2016</v>
      </c>
    </row>
    <row r="4026" spans="1:21"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435"/>
        <v>1.25</v>
      </c>
      <c r="P4026" s="6">
        <f t="shared" si="436"/>
        <v>10</v>
      </c>
      <c r="Q4026" t="str">
        <f t="shared" si="437"/>
        <v>theater</v>
      </c>
      <c r="R4026" t="str">
        <f t="shared" si="438"/>
        <v>plays</v>
      </c>
      <c r="S4026" s="11">
        <f t="shared" si="439"/>
        <v>42217</v>
      </c>
      <c r="T4026" s="11">
        <f t="shared" si="440"/>
        <v>42247.461770833332</v>
      </c>
      <c r="U4026">
        <f t="shared" si="441"/>
        <v>2015</v>
      </c>
    </row>
    <row r="4027" spans="1:21"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435"/>
        <v>5</v>
      </c>
      <c r="P4027" s="6">
        <f t="shared" si="436"/>
        <v>62.5</v>
      </c>
      <c r="Q4027" t="str">
        <f t="shared" si="437"/>
        <v>theater</v>
      </c>
      <c r="R4027" t="str">
        <f t="shared" si="438"/>
        <v>plays</v>
      </c>
      <c r="S4027" s="11">
        <f t="shared" si="439"/>
        <v>42151</v>
      </c>
      <c r="T4027" s="11">
        <f t="shared" si="440"/>
        <v>42211.029351851852</v>
      </c>
      <c r="U4027">
        <f t="shared" si="441"/>
        <v>2015</v>
      </c>
    </row>
    <row r="4028" spans="1:21"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435"/>
        <v>0</v>
      </c>
      <c r="P4028" s="6">
        <f t="shared" si="436"/>
        <v>0</v>
      </c>
      <c r="Q4028" t="str">
        <f t="shared" si="437"/>
        <v>theater</v>
      </c>
      <c r="R4028" t="str">
        <f t="shared" si="438"/>
        <v>plays</v>
      </c>
      <c r="S4028" s="11">
        <f t="shared" si="439"/>
        <v>42282</v>
      </c>
      <c r="T4028" s="11">
        <f t="shared" si="440"/>
        <v>42342.488877314812</v>
      </c>
      <c r="U4028">
        <f t="shared" si="441"/>
        <v>2015</v>
      </c>
    </row>
    <row r="4029" spans="1:21"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435"/>
        <v>7.166666666666667</v>
      </c>
      <c r="P4029" s="6">
        <f t="shared" si="436"/>
        <v>30.714285714285715</v>
      </c>
      <c r="Q4029" t="str">
        <f t="shared" si="437"/>
        <v>theater</v>
      </c>
      <c r="R4029" t="str">
        <f t="shared" si="438"/>
        <v>plays</v>
      </c>
      <c r="S4029" s="11">
        <f t="shared" si="439"/>
        <v>42768</v>
      </c>
      <c r="T4029" s="11">
        <f t="shared" si="440"/>
        <v>42788.833333333336</v>
      </c>
      <c r="U4029">
        <f t="shared" si="441"/>
        <v>2017</v>
      </c>
    </row>
    <row r="4030" spans="1:21"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435"/>
        <v>28.050000000000004</v>
      </c>
      <c r="P4030" s="6">
        <f t="shared" si="436"/>
        <v>51</v>
      </c>
      <c r="Q4030" t="str">
        <f t="shared" si="437"/>
        <v>theater</v>
      </c>
      <c r="R4030" t="str">
        <f t="shared" si="438"/>
        <v>plays</v>
      </c>
      <c r="S4030" s="11">
        <f t="shared" si="439"/>
        <v>41765</v>
      </c>
      <c r="T4030" s="11">
        <f t="shared" si="440"/>
        <v>41795.730324074073</v>
      </c>
      <c r="U4030">
        <f t="shared" si="441"/>
        <v>2014</v>
      </c>
    </row>
    <row r="4031" spans="1:21"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435"/>
        <v>0</v>
      </c>
      <c r="P4031" s="6">
        <f t="shared" si="436"/>
        <v>0</v>
      </c>
      <c r="Q4031" t="str">
        <f t="shared" si="437"/>
        <v>theater</v>
      </c>
      <c r="R4031" t="str">
        <f t="shared" si="438"/>
        <v>plays</v>
      </c>
      <c r="S4031" s="11">
        <f t="shared" si="439"/>
        <v>42321</v>
      </c>
      <c r="T4031" s="11">
        <f t="shared" si="440"/>
        <v>42351.816782407412</v>
      </c>
      <c r="U4031">
        <f t="shared" si="441"/>
        <v>2015</v>
      </c>
    </row>
    <row r="4032" spans="1:21"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435"/>
        <v>16</v>
      </c>
      <c r="P4032" s="6">
        <f t="shared" si="436"/>
        <v>66.666666666666671</v>
      </c>
      <c r="Q4032" t="str">
        <f t="shared" si="437"/>
        <v>theater</v>
      </c>
      <c r="R4032" t="str">
        <f t="shared" si="438"/>
        <v>plays</v>
      </c>
      <c r="S4032" s="11">
        <f t="shared" si="439"/>
        <v>42374</v>
      </c>
      <c r="T4032" s="11">
        <f t="shared" si="440"/>
        <v>42403.575694444437</v>
      </c>
      <c r="U4032">
        <f t="shared" si="441"/>
        <v>2016</v>
      </c>
    </row>
    <row r="4033" spans="1:21"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435"/>
        <v>0</v>
      </c>
      <c r="P4033" s="6">
        <f t="shared" si="436"/>
        <v>0</v>
      </c>
      <c r="Q4033" t="str">
        <f t="shared" si="437"/>
        <v>theater</v>
      </c>
      <c r="R4033" t="str">
        <f t="shared" si="438"/>
        <v>plays</v>
      </c>
      <c r="S4033" s="11">
        <f t="shared" si="439"/>
        <v>41941</v>
      </c>
      <c r="T4033" s="11">
        <f t="shared" si="440"/>
        <v>41991.418564814812</v>
      </c>
      <c r="U4033">
        <f t="shared" si="441"/>
        <v>2014</v>
      </c>
    </row>
    <row r="4034" spans="1:21"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435"/>
        <v>6.8287037037037033</v>
      </c>
      <c r="P4034" s="6">
        <f t="shared" si="436"/>
        <v>59</v>
      </c>
      <c r="Q4034" t="str">
        <f t="shared" si="437"/>
        <v>theater</v>
      </c>
      <c r="R4034" t="str">
        <f t="shared" si="438"/>
        <v>plays</v>
      </c>
      <c r="S4034" s="11">
        <f t="shared" si="439"/>
        <v>42293</v>
      </c>
      <c r="T4034" s="11">
        <f t="shared" si="440"/>
        <v>42353.642546296294</v>
      </c>
      <c r="U4034">
        <f t="shared" si="441"/>
        <v>2015</v>
      </c>
    </row>
    <row r="4035" spans="1:21"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442">E4035/D4035*100</f>
        <v>25.698702928870294</v>
      </c>
      <c r="P4035" s="6">
        <f t="shared" ref="P4035:P4098" si="443">IF(E4035=0,0,E4035/L4035)</f>
        <v>65.340319148936175</v>
      </c>
      <c r="Q4035" t="str">
        <f t="shared" ref="Q4035:Q4098" si="444">LEFT(N4035,LEN(N4035)-(LEN(N4035)-SEARCH("/",N4035))-1)</f>
        <v>theater</v>
      </c>
      <c r="R4035" t="str">
        <f t="shared" ref="R4035:R4098" si="445">RIGHT(N4035,(LEN(N4035)-SEARCH("/",N4035)))</f>
        <v>plays</v>
      </c>
      <c r="S4035" s="11">
        <f t="shared" ref="S4035:S4098" si="446">VALUE(TEXT(CONCATENATE(YEAR(((J4035/60)/60/24)+DATE(1970,1,1)+(-5/24)),"/",MONTH(((J4035/60)/60/24)+DATE(1970,1,1)+(-5/24)),"/",DAY(((J4035/60)/60/24)+DATE(1970,1,1)+(-5/24))),"YYYY/MM/DD"))</f>
        <v>42614</v>
      </c>
      <c r="T4035" s="11">
        <f t="shared" ref="T4035:T4098" si="447">((I4035/60)/60/24)+DATE(1970,1,1)+(-5/24)</f>
        <v>42645.166666666664</v>
      </c>
      <c r="U4035">
        <f t="shared" ref="U4035:U4098" si="448">YEAR(((J4035/60)/60/24)+DATE(1970,1,1)+(-5/24))</f>
        <v>2016</v>
      </c>
    </row>
    <row r="4036" spans="1:21"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442"/>
        <v>1.4814814814814816</v>
      </c>
      <c r="P4036" s="6">
        <f t="shared" si="443"/>
        <v>100</v>
      </c>
      <c r="Q4036" t="str">
        <f t="shared" si="444"/>
        <v>theater</v>
      </c>
      <c r="R4036" t="str">
        <f t="shared" si="445"/>
        <v>plays</v>
      </c>
      <c r="S4036" s="11">
        <f t="shared" si="446"/>
        <v>42067</v>
      </c>
      <c r="T4036" s="11">
        <f t="shared" si="447"/>
        <v>42097.697337962956</v>
      </c>
      <c r="U4036">
        <f t="shared" si="448"/>
        <v>2015</v>
      </c>
    </row>
    <row r="4037" spans="1:21"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442"/>
        <v>36.85</v>
      </c>
      <c r="P4037" s="6">
        <f t="shared" si="443"/>
        <v>147.4</v>
      </c>
      <c r="Q4037" t="str">
        <f t="shared" si="444"/>
        <v>theater</v>
      </c>
      <c r="R4037" t="str">
        <f t="shared" si="445"/>
        <v>plays</v>
      </c>
      <c r="S4037" s="11">
        <f t="shared" si="446"/>
        <v>41903</v>
      </c>
      <c r="T4037" s="11">
        <f t="shared" si="447"/>
        <v>41933.674618055549</v>
      </c>
      <c r="U4037">
        <f t="shared" si="448"/>
        <v>2014</v>
      </c>
    </row>
    <row r="4038" spans="1:21"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442"/>
        <v>47.05</v>
      </c>
      <c r="P4038" s="6">
        <f t="shared" si="443"/>
        <v>166.05882352941177</v>
      </c>
      <c r="Q4038" t="str">
        <f t="shared" si="444"/>
        <v>theater</v>
      </c>
      <c r="R4038" t="str">
        <f t="shared" si="445"/>
        <v>plays</v>
      </c>
      <c r="S4038" s="11">
        <f t="shared" si="446"/>
        <v>41804</v>
      </c>
      <c r="T4038" s="11">
        <f t="shared" si="447"/>
        <v>41821.729166666664</v>
      </c>
      <c r="U4038">
        <f t="shared" si="448"/>
        <v>2014</v>
      </c>
    </row>
    <row r="4039" spans="1:21"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442"/>
        <v>11.428571428571429</v>
      </c>
      <c r="P4039" s="6">
        <f t="shared" si="443"/>
        <v>40</v>
      </c>
      <c r="Q4039" t="str">
        <f t="shared" si="444"/>
        <v>theater</v>
      </c>
      <c r="R4039" t="str">
        <f t="shared" si="445"/>
        <v>plays</v>
      </c>
      <c r="S4039" s="11">
        <f t="shared" si="446"/>
        <v>42496</v>
      </c>
      <c r="T4039" s="11">
        <f t="shared" si="447"/>
        <v>42514.392361111109</v>
      </c>
      <c r="U4039">
        <f t="shared" si="448"/>
        <v>2016</v>
      </c>
    </row>
    <row r="4040" spans="1:21"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442"/>
        <v>12.04</v>
      </c>
      <c r="P4040" s="6">
        <f t="shared" si="443"/>
        <v>75.25</v>
      </c>
      <c r="Q4040" t="str">
        <f t="shared" si="444"/>
        <v>theater</v>
      </c>
      <c r="R4040" t="str">
        <f t="shared" si="445"/>
        <v>plays</v>
      </c>
      <c r="S4040" s="11">
        <f t="shared" si="446"/>
        <v>41869</v>
      </c>
      <c r="T4040" s="11">
        <f t="shared" si="447"/>
        <v>41929.59039351852</v>
      </c>
      <c r="U4040">
        <f t="shared" si="448"/>
        <v>2014</v>
      </c>
    </row>
    <row r="4041" spans="1:21"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442"/>
        <v>60</v>
      </c>
      <c r="P4041" s="6">
        <f t="shared" si="443"/>
        <v>60</v>
      </c>
      <c r="Q4041" t="str">
        <f t="shared" si="444"/>
        <v>theater</v>
      </c>
      <c r="R4041" t="str">
        <f t="shared" si="445"/>
        <v>plays</v>
      </c>
      <c r="S4041" s="11">
        <f t="shared" si="446"/>
        <v>42305</v>
      </c>
      <c r="T4041" s="11">
        <f t="shared" si="447"/>
        <v>42339.040972222218</v>
      </c>
      <c r="U4041">
        <f t="shared" si="448"/>
        <v>2015</v>
      </c>
    </row>
    <row r="4042" spans="1:21"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442"/>
        <v>31.25</v>
      </c>
      <c r="P4042" s="6">
        <f t="shared" si="443"/>
        <v>1250</v>
      </c>
      <c r="Q4042" t="str">
        <f t="shared" si="444"/>
        <v>theater</v>
      </c>
      <c r="R4042" t="str">
        <f t="shared" si="445"/>
        <v>plays</v>
      </c>
      <c r="S4042" s="11">
        <f t="shared" si="446"/>
        <v>42144</v>
      </c>
      <c r="T4042" s="11">
        <f t="shared" si="447"/>
        <v>42202.916666666664</v>
      </c>
      <c r="U4042">
        <f t="shared" si="448"/>
        <v>2015</v>
      </c>
    </row>
    <row r="4043" spans="1:21"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442"/>
        <v>0.42</v>
      </c>
      <c r="P4043" s="6">
        <f t="shared" si="443"/>
        <v>10.5</v>
      </c>
      <c r="Q4043" t="str">
        <f t="shared" si="444"/>
        <v>theater</v>
      </c>
      <c r="R4043" t="str">
        <f t="shared" si="445"/>
        <v>plays</v>
      </c>
      <c r="S4043" s="11">
        <f t="shared" si="446"/>
        <v>42559</v>
      </c>
      <c r="T4043" s="11">
        <f t="shared" si="447"/>
        <v>42619.265671296293</v>
      </c>
      <c r="U4043">
        <f t="shared" si="448"/>
        <v>2016</v>
      </c>
    </row>
    <row r="4044" spans="1:21"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442"/>
        <v>0.21</v>
      </c>
      <c r="P4044" s="6">
        <f t="shared" si="443"/>
        <v>7</v>
      </c>
      <c r="Q4044" t="str">
        <f t="shared" si="444"/>
        <v>theater</v>
      </c>
      <c r="R4044" t="str">
        <f t="shared" si="445"/>
        <v>plays</v>
      </c>
      <c r="S4044" s="11">
        <f t="shared" si="446"/>
        <v>41994</v>
      </c>
      <c r="T4044" s="11">
        <f t="shared" si="447"/>
        <v>42024.594444444439</v>
      </c>
      <c r="U4044">
        <f t="shared" si="448"/>
        <v>2014</v>
      </c>
    </row>
    <row r="4045" spans="1:21"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442"/>
        <v>0</v>
      </c>
      <c r="P4045" s="6">
        <f t="shared" si="443"/>
        <v>0</v>
      </c>
      <c r="Q4045" t="str">
        <f t="shared" si="444"/>
        <v>theater</v>
      </c>
      <c r="R4045" t="str">
        <f t="shared" si="445"/>
        <v>plays</v>
      </c>
      <c r="S4045" s="11">
        <f t="shared" si="446"/>
        <v>41948</v>
      </c>
      <c r="T4045" s="11">
        <f t="shared" si="447"/>
        <v>41963.749131944445</v>
      </c>
      <c r="U4045">
        <f t="shared" si="448"/>
        <v>2014</v>
      </c>
    </row>
    <row r="4046" spans="1:21"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442"/>
        <v>37.5</v>
      </c>
      <c r="P4046" s="6">
        <f t="shared" si="443"/>
        <v>56.25</v>
      </c>
      <c r="Q4046" t="str">
        <f t="shared" si="444"/>
        <v>theater</v>
      </c>
      <c r="R4046" t="str">
        <f t="shared" si="445"/>
        <v>plays</v>
      </c>
      <c r="S4046" s="11">
        <f t="shared" si="446"/>
        <v>42074</v>
      </c>
      <c r="T4046" s="11">
        <f t="shared" si="447"/>
        <v>42103.999999999993</v>
      </c>
      <c r="U4046">
        <f t="shared" si="448"/>
        <v>2015</v>
      </c>
    </row>
    <row r="4047" spans="1:21"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442"/>
        <v>0.02</v>
      </c>
      <c r="P4047" s="6">
        <f t="shared" si="443"/>
        <v>1</v>
      </c>
      <c r="Q4047" t="str">
        <f t="shared" si="444"/>
        <v>theater</v>
      </c>
      <c r="R4047" t="str">
        <f t="shared" si="445"/>
        <v>plays</v>
      </c>
      <c r="S4047" s="11">
        <f t="shared" si="446"/>
        <v>41841</v>
      </c>
      <c r="T4047" s="11">
        <f t="shared" si="447"/>
        <v>41871.992928240739</v>
      </c>
      <c r="U4047">
        <f t="shared" si="448"/>
        <v>2014</v>
      </c>
    </row>
    <row r="4048" spans="1:21"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442"/>
        <v>8.2142857142857135</v>
      </c>
      <c r="P4048" s="6">
        <f t="shared" si="443"/>
        <v>38.333333333333336</v>
      </c>
      <c r="Q4048" t="str">
        <f t="shared" si="444"/>
        <v>theater</v>
      </c>
      <c r="R4048" t="str">
        <f t="shared" si="445"/>
        <v>plays</v>
      </c>
      <c r="S4048" s="11">
        <f t="shared" si="446"/>
        <v>41904</v>
      </c>
      <c r="T4048" s="11">
        <f t="shared" si="447"/>
        <v>41934.442245370366</v>
      </c>
      <c r="U4048">
        <f t="shared" si="448"/>
        <v>2014</v>
      </c>
    </row>
    <row r="4049" spans="1:21"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442"/>
        <v>2.1999999999999997</v>
      </c>
      <c r="P4049" s="6">
        <f t="shared" si="443"/>
        <v>27.5</v>
      </c>
      <c r="Q4049" t="str">
        <f t="shared" si="444"/>
        <v>theater</v>
      </c>
      <c r="R4049" t="str">
        <f t="shared" si="445"/>
        <v>plays</v>
      </c>
      <c r="S4049" s="11">
        <f t="shared" si="446"/>
        <v>41990</v>
      </c>
      <c r="T4049" s="11">
        <f t="shared" si="447"/>
        <v>42014.833333333336</v>
      </c>
      <c r="U4049">
        <f t="shared" si="448"/>
        <v>2014</v>
      </c>
    </row>
    <row r="4050" spans="1:21"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442"/>
        <v>17.652941176470588</v>
      </c>
      <c r="P4050" s="6">
        <f t="shared" si="443"/>
        <v>32.978021978021978</v>
      </c>
      <c r="Q4050" t="str">
        <f t="shared" si="444"/>
        <v>theater</v>
      </c>
      <c r="R4050" t="str">
        <f t="shared" si="445"/>
        <v>plays</v>
      </c>
      <c r="S4050" s="11">
        <f t="shared" si="446"/>
        <v>42436</v>
      </c>
      <c r="T4050" s="11">
        <f t="shared" si="447"/>
        <v>42471.259108796294</v>
      </c>
      <c r="U4050">
        <f t="shared" si="448"/>
        <v>2016</v>
      </c>
    </row>
    <row r="4051" spans="1:21"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442"/>
        <v>0.08</v>
      </c>
      <c r="P4051" s="6">
        <f t="shared" si="443"/>
        <v>16</v>
      </c>
      <c r="Q4051" t="str">
        <f t="shared" si="444"/>
        <v>theater</v>
      </c>
      <c r="R4051" t="str">
        <f t="shared" si="445"/>
        <v>plays</v>
      </c>
      <c r="S4051" s="11">
        <f t="shared" si="446"/>
        <v>42169</v>
      </c>
      <c r="T4051" s="11">
        <f t="shared" si="447"/>
        <v>42199.750173611108</v>
      </c>
      <c r="U4051">
        <f t="shared" si="448"/>
        <v>2015</v>
      </c>
    </row>
    <row r="4052" spans="1:21"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442"/>
        <v>6.6666666666666666E-2</v>
      </c>
      <c r="P4052" s="6">
        <f t="shared" si="443"/>
        <v>1</v>
      </c>
      <c r="Q4052" t="str">
        <f t="shared" si="444"/>
        <v>theater</v>
      </c>
      <c r="R4052" t="str">
        <f t="shared" si="445"/>
        <v>plays</v>
      </c>
      <c r="S4052" s="11">
        <f t="shared" si="446"/>
        <v>41905</v>
      </c>
      <c r="T4052" s="11">
        <f t="shared" si="447"/>
        <v>41935.428136574068</v>
      </c>
      <c r="U4052">
        <f t="shared" si="448"/>
        <v>2014</v>
      </c>
    </row>
    <row r="4053" spans="1:21"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442"/>
        <v>0</v>
      </c>
      <c r="P4053" s="6">
        <f t="shared" si="443"/>
        <v>0</v>
      </c>
      <c r="Q4053" t="str">
        <f t="shared" si="444"/>
        <v>theater</v>
      </c>
      <c r="R4053" t="str">
        <f t="shared" si="445"/>
        <v>plays</v>
      </c>
      <c r="S4053" s="11">
        <f t="shared" si="446"/>
        <v>41761</v>
      </c>
      <c r="T4053" s="11">
        <f t="shared" si="447"/>
        <v>41768.078472222223</v>
      </c>
      <c r="U4053">
        <f t="shared" si="448"/>
        <v>2014</v>
      </c>
    </row>
    <row r="4054" spans="1:21"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442"/>
        <v>37.533333333333339</v>
      </c>
      <c r="P4054" s="6">
        <f t="shared" si="443"/>
        <v>86.615384615384613</v>
      </c>
      <c r="Q4054" t="str">
        <f t="shared" si="444"/>
        <v>theater</v>
      </c>
      <c r="R4054" t="str">
        <f t="shared" si="445"/>
        <v>plays</v>
      </c>
      <c r="S4054" s="11">
        <f t="shared" si="446"/>
        <v>41865</v>
      </c>
      <c r="T4054" s="11">
        <f t="shared" si="447"/>
        <v>41925.670324074068</v>
      </c>
      <c r="U4054">
        <f t="shared" si="448"/>
        <v>2014</v>
      </c>
    </row>
    <row r="4055" spans="1:21"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442"/>
        <v>22</v>
      </c>
      <c r="P4055" s="6">
        <f t="shared" si="443"/>
        <v>55</v>
      </c>
      <c r="Q4055" t="str">
        <f t="shared" si="444"/>
        <v>theater</v>
      </c>
      <c r="R4055" t="str">
        <f t="shared" si="445"/>
        <v>plays</v>
      </c>
      <c r="S4055" s="11">
        <f t="shared" si="446"/>
        <v>41928</v>
      </c>
      <c r="T4055" s="11">
        <f t="shared" si="447"/>
        <v>41958.624999999993</v>
      </c>
      <c r="U4055">
        <f t="shared" si="448"/>
        <v>2014</v>
      </c>
    </row>
    <row r="4056" spans="1:21"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442"/>
        <v>0</v>
      </c>
      <c r="P4056" s="6">
        <f t="shared" si="443"/>
        <v>0</v>
      </c>
      <c r="Q4056" t="str">
        <f t="shared" si="444"/>
        <v>theater</v>
      </c>
      <c r="R4056" t="str">
        <f t="shared" si="445"/>
        <v>plays</v>
      </c>
      <c r="S4056" s="11">
        <f t="shared" si="446"/>
        <v>42613</v>
      </c>
      <c r="T4056" s="11">
        <f t="shared" si="447"/>
        <v>42643.958333333336</v>
      </c>
      <c r="U4056">
        <f t="shared" si="448"/>
        <v>2016</v>
      </c>
    </row>
    <row r="4057" spans="1:21"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442"/>
        <v>17.62</v>
      </c>
      <c r="P4057" s="6">
        <f t="shared" si="443"/>
        <v>41.952380952380949</v>
      </c>
      <c r="Q4057" t="str">
        <f t="shared" si="444"/>
        <v>theater</v>
      </c>
      <c r="R4057" t="str">
        <f t="shared" si="445"/>
        <v>plays</v>
      </c>
      <c r="S4057" s="11">
        <f t="shared" si="446"/>
        <v>41779</v>
      </c>
      <c r="T4057" s="11">
        <f t="shared" si="447"/>
        <v>41809.44017361111</v>
      </c>
      <c r="U4057">
        <f t="shared" si="448"/>
        <v>2014</v>
      </c>
    </row>
    <row r="4058" spans="1:21"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442"/>
        <v>53</v>
      </c>
      <c r="P4058" s="6">
        <f t="shared" si="443"/>
        <v>88.333333333333329</v>
      </c>
      <c r="Q4058" t="str">
        <f t="shared" si="444"/>
        <v>theater</v>
      </c>
      <c r="R4058" t="str">
        <f t="shared" si="445"/>
        <v>plays</v>
      </c>
      <c r="S4058" s="11">
        <f t="shared" si="446"/>
        <v>42534</v>
      </c>
      <c r="T4058" s="11">
        <f t="shared" si="447"/>
        <v>42554.624305555553</v>
      </c>
      <c r="U4058">
        <f t="shared" si="448"/>
        <v>2016</v>
      </c>
    </row>
    <row r="4059" spans="1:21"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442"/>
        <v>22.142857142857142</v>
      </c>
      <c r="P4059" s="6">
        <f t="shared" si="443"/>
        <v>129.16666666666666</v>
      </c>
      <c r="Q4059" t="str">
        <f t="shared" si="444"/>
        <v>theater</v>
      </c>
      <c r="R4059" t="str">
        <f t="shared" si="445"/>
        <v>plays</v>
      </c>
      <c r="S4059" s="11">
        <f t="shared" si="446"/>
        <v>42310</v>
      </c>
      <c r="T4059" s="11">
        <f t="shared" si="447"/>
        <v>42333.749999999993</v>
      </c>
      <c r="U4059">
        <f t="shared" si="448"/>
        <v>2015</v>
      </c>
    </row>
    <row r="4060" spans="1:21"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442"/>
        <v>2.5333333333333332</v>
      </c>
      <c r="P4060" s="6">
        <f t="shared" si="443"/>
        <v>23.75</v>
      </c>
      <c r="Q4060" t="str">
        <f t="shared" si="444"/>
        <v>theater</v>
      </c>
      <c r="R4060" t="str">
        <f t="shared" si="445"/>
        <v>plays</v>
      </c>
      <c r="S4060" s="11">
        <f t="shared" si="446"/>
        <v>42445</v>
      </c>
      <c r="T4060" s="11">
        <f t="shared" si="447"/>
        <v>42460.957638888889</v>
      </c>
      <c r="U4060">
        <f t="shared" si="448"/>
        <v>2016</v>
      </c>
    </row>
    <row r="4061" spans="1:21"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442"/>
        <v>2.5</v>
      </c>
      <c r="P4061" s="6">
        <f t="shared" si="443"/>
        <v>35.714285714285715</v>
      </c>
      <c r="Q4061" t="str">
        <f t="shared" si="444"/>
        <v>theater</v>
      </c>
      <c r="R4061" t="str">
        <f t="shared" si="445"/>
        <v>plays</v>
      </c>
      <c r="S4061" s="11">
        <f t="shared" si="446"/>
        <v>41866</v>
      </c>
      <c r="T4061" s="11">
        <f t="shared" si="447"/>
        <v>41897.916666666664</v>
      </c>
      <c r="U4061">
        <f t="shared" si="448"/>
        <v>2014</v>
      </c>
    </row>
    <row r="4062" spans="1:21"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442"/>
        <v>2.85</v>
      </c>
      <c r="P4062" s="6">
        <f t="shared" si="443"/>
        <v>57</v>
      </c>
      <c r="Q4062" t="str">
        <f t="shared" si="444"/>
        <v>theater</v>
      </c>
      <c r="R4062" t="str">
        <f t="shared" si="445"/>
        <v>plays</v>
      </c>
      <c r="S4062" s="11">
        <f t="shared" si="446"/>
        <v>41779</v>
      </c>
      <c r="T4062" s="11">
        <f t="shared" si="447"/>
        <v>41813.458333333328</v>
      </c>
      <c r="U4062">
        <f t="shared" si="448"/>
        <v>2014</v>
      </c>
    </row>
    <row r="4063" spans="1:21"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442"/>
        <v>0</v>
      </c>
      <c r="P4063" s="6">
        <f t="shared" si="443"/>
        <v>0</v>
      </c>
      <c r="Q4063" t="str">
        <f t="shared" si="444"/>
        <v>theater</v>
      </c>
      <c r="R4063" t="str">
        <f t="shared" si="445"/>
        <v>plays</v>
      </c>
      <c r="S4063" s="11">
        <f t="shared" si="446"/>
        <v>42420</v>
      </c>
      <c r="T4063" s="11">
        <f t="shared" si="447"/>
        <v>42480.891469907401</v>
      </c>
      <c r="U4063">
        <f t="shared" si="448"/>
        <v>2016</v>
      </c>
    </row>
    <row r="4064" spans="1:21"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442"/>
        <v>2.4500000000000002</v>
      </c>
      <c r="P4064" s="6">
        <f t="shared" si="443"/>
        <v>163.33333333333334</v>
      </c>
      <c r="Q4064" t="str">
        <f t="shared" si="444"/>
        <v>theater</v>
      </c>
      <c r="R4064" t="str">
        <f t="shared" si="445"/>
        <v>plays</v>
      </c>
      <c r="S4064" s="11">
        <f t="shared" si="446"/>
        <v>42523</v>
      </c>
      <c r="T4064" s="11">
        <f t="shared" si="447"/>
        <v>42553.530879629623</v>
      </c>
      <c r="U4064">
        <f t="shared" si="448"/>
        <v>2016</v>
      </c>
    </row>
    <row r="4065" spans="1:21"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442"/>
        <v>1.4210526315789473</v>
      </c>
      <c r="P4065" s="6">
        <f t="shared" si="443"/>
        <v>15</v>
      </c>
      <c r="Q4065" t="str">
        <f t="shared" si="444"/>
        <v>theater</v>
      </c>
      <c r="R4065" t="str">
        <f t="shared" si="445"/>
        <v>plays</v>
      </c>
      <c r="S4065" s="11">
        <f t="shared" si="446"/>
        <v>41787</v>
      </c>
      <c r="T4065" s="11">
        <f t="shared" si="447"/>
        <v>41817.473194444443</v>
      </c>
      <c r="U4065">
        <f t="shared" si="448"/>
        <v>2014</v>
      </c>
    </row>
    <row r="4066" spans="1:21"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442"/>
        <v>19.25</v>
      </c>
      <c r="P4066" s="6">
        <f t="shared" si="443"/>
        <v>64.166666666666671</v>
      </c>
      <c r="Q4066" t="str">
        <f t="shared" si="444"/>
        <v>theater</v>
      </c>
      <c r="R4066" t="str">
        <f t="shared" si="445"/>
        <v>plays</v>
      </c>
      <c r="S4066" s="11">
        <f t="shared" si="446"/>
        <v>42093</v>
      </c>
      <c r="T4066" s="11">
        <f t="shared" si="447"/>
        <v>42123.379930555551</v>
      </c>
      <c r="U4066">
        <f t="shared" si="448"/>
        <v>2015</v>
      </c>
    </row>
    <row r="4067" spans="1:21"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442"/>
        <v>0.67500000000000004</v>
      </c>
      <c r="P4067" s="6">
        <f t="shared" si="443"/>
        <v>6.75</v>
      </c>
      <c r="Q4067" t="str">
        <f t="shared" si="444"/>
        <v>theater</v>
      </c>
      <c r="R4067" t="str">
        <f t="shared" si="445"/>
        <v>plays</v>
      </c>
      <c r="S4067" s="11">
        <f t="shared" si="446"/>
        <v>41833</v>
      </c>
      <c r="T4067" s="11">
        <f t="shared" si="447"/>
        <v>41863.74318287037</v>
      </c>
      <c r="U4067">
        <f t="shared" si="448"/>
        <v>2014</v>
      </c>
    </row>
    <row r="4068" spans="1:21"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442"/>
        <v>0.16666666666666669</v>
      </c>
      <c r="P4068" s="6">
        <f t="shared" si="443"/>
        <v>25</v>
      </c>
      <c r="Q4068" t="str">
        <f t="shared" si="444"/>
        <v>theater</v>
      </c>
      <c r="R4068" t="str">
        <f t="shared" si="445"/>
        <v>plays</v>
      </c>
      <c r="S4068" s="11">
        <f t="shared" si="446"/>
        <v>42478</v>
      </c>
      <c r="T4068" s="11">
        <f t="shared" si="447"/>
        <v>42508.830879629626</v>
      </c>
      <c r="U4068">
        <f t="shared" si="448"/>
        <v>2016</v>
      </c>
    </row>
    <row r="4069" spans="1:21"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442"/>
        <v>60.9</v>
      </c>
      <c r="P4069" s="6">
        <f t="shared" si="443"/>
        <v>179.11764705882354</v>
      </c>
      <c r="Q4069" t="str">
        <f t="shared" si="444"/>
        <v>theater</v>
      </c>
      <c r="R4069" t="str">
        <f t="shared" si="445"/>
        <v>plays</v>
      </c>
      <c r="S4069" s="11">
        <f t="shared" si="446"/>
        <v>42234</v>
      </c>
      <c r="T4069" s="11">
        <f t="shared" si="447"/>
        <v>42274.909143518518</v>
      </c>
      <c r="U4069">
        <f t="shared" si="448"/>
        <v>2015</v>
      </c>
    </row>
    <row r="4070" spans="1:21"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442"/>
        <v>1</v>
      </c>
      <c r="P4070" s="6">
        <f t="shared" si="443"/>
        <v>34.950000000000003</v>
      </c>
      <c r="Q4070" t="str">
        <f t="shared" si="444"/>
        <v>theater</v>
      </c>
      <c r="R4070" t="str">
        <f t="shared" si="445"/>
        <v>plays</v>
      </c>
      <c r="S4070" s="11">
        <f t="shared" si="446"/>
        <v>42718</v>
      </c>
      <c r="T4070" s="11">
        <f t="shared" si="447"/>
        <v>42748.753472222219</v>
      </c>
      <c r="U4070">
        <f t="shared" si="448"/>
        <v>2016</v>
      </c>
    </row>
    <row r="4071" spans="1:21"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442"/>
        <v>34.4</v>
      </c>
      <c r="P4071" s="6">
        <f t="shared" si="443"/>
        <v>33.07692307692308</v>
      </c>
      <c r="Q4071" t="str">
        <f t="shared" si="444"/>
        <v>theater</v>
      </c>
      <c r="R4071" t="str">
        <f t="shared" si="445"/>
        <v>plays</v>
      </c>
      <c r="S4071" s="11">
        <f t="shared" si="446"/>
        <v>42022</v>
      </c>
      <c r="T4071" s="11">
        <f t="shared" si="447"/>
        <v>42063.291666666664</v>
      </c>
      <c r="U4071">
        <f t="shared" si="448"/>
        <v>2015</v>
      </c>
    </row>
    <row r="4072" spans="1:21"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442"/>
        <v>16.5</v>
      </c>
      <c r="P4072" s="6">
        <f t="shared" si="443"/>
        <v>27.5</v>
      </c>
      <c r="Q4072" t="str">
        <f t="shared" si="444"/>
        <v>theater</v>
      </c>
      <c r="R4072" t="str">
        <f t="shared" si="445"/>
        <v>plays</v>
      </c>
      <c r="S4072" s="11">
        <f t="shared" si="446"/>
        <v>42031</v>
      </c>
      <c r="T4072" s="11">
        <f t="shared" si="447"/>
        <v>42063.916666666664</v>
      </c>
      <c r="U4072">
        <f t="shared" si="448"/>
        <v>2015</v>
      </c>
    </row>
    <row r="4073" spans="1:21"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442"/>
        <v>0</v>
      </c>
      <c r="P4073" s="6">
        <f t="shared" si="443"/>
        <v>0</v>
      </c>
      <c r="Q4073" t="str">
        <f t="shared" si="444"/>
        <v>theater</v>
      </c>
      <c r="R4073" t="str">
        <f t="shared" si="445"/>
        <v>plays</v>
      </c>
      <c r="S4073" s="11">
        <f t="shared" si="446"/>
        <v>42700</v>
      </c>
      <c r="T4073" s="11">
        <f t="shared" si="447"/>
        <v>42730.59642361111</v>
      </c>
      <c r="U4073">
        <f t="shared" si="448"/>
        <v>2016</v>
      </c>
    </row>
    <row r="4074" spans="1:21"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442"/>
        <v>0.4</v>
      </c>
      <c r="P4074" s="6">
        <f t="shared" si="443"/>
        <v>2</v>
      </c>
      <c r="Q4074" t="str">
        <f t="shared" si="444"/>
        <v>theater</v>
      </c>
      <c r="R4074" t="str">
        <f t="shared" si="445"/>
        <v>plays</v>
      </c>
      <c r="S4074" s="11">
        <f t="shared" si="446"/>
        <v>41812</v>
      </c>
      <c r="T4074" s="11">
        <f t="shared" si="447"/>
        <v>41872.566099537034</v>
      </c>
      <c r="U4074">
        <f t="shared" si="448"/>
        <v>2014</v>
      </c>
    </row>
    <row r="4075" spans="1:21"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442"/>
        <v>1.0571428571428572</v>
      </c>
      <c r="P4075" s="6">
        <f t="shared" si="443"/>
        <v>18.5</v>
      </c>
      <c r="Q4075" t="str">
        <f t="shared" si="444"/>
        <v>theater</v>
      </c>
      <c r="R4075" t="str">
        <f t="shared" si="445"/>
        <v>plays</v>
      </c>
      <c r="S4075" s="11">
        <f t="shared" si="446"/>
        <v>42078</v>
      </c>
      <c r="T4075" s="11">
        <f t="shared" si="447"/>
        <v>42132.958333333336</v>
      </c>
      <c r="U4075">
        <f t="shared" si="448"/>
        <v>2015</v>
      </c>
    </row>
    <row r="4076" spans="1:21"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442"/>
        <v>26.727272727272727</v>
      </c>
      <c r="P4076" s="6">
        <f t="shared" si="443"/>
        <v>35</v>
      </c>
      <c r="Q4076" t="str">
        <f t="shared" si="444"/>
        <v>theater</v>
      </c>
      <c r="R4076" t="str">
        <f t="shared" si="445"/>
        <v>plays</v>
      </c>
      <c r="S4076" s="11">
        <f t="shared" si="446"/>
        <v>42283</v>
      </c>
      <c r="T4076" s="11">
        <f t="shared" si="447"/>
        <v>42313.386284722219</v>
      </c>
      <c r="U4076">
        <f t="shared" si="448"/>
        <v>2015</v>
      </c>
    </row>
    <row r="4077" spans="1:21"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442"/>
        <v>28.799999999999997</v>
      </c>
      <c r="P4077" s="6">
        <f t="shared" si="443"/>
        <v>44.307692307692307</v>
      </c>
      <c r="Q4077" t="str">
        <f t="shared" si="444"/>
        <v>theater</v>
      </c>
      <c r="R4077" t="str">
        <f t="shared" si="445"/>
        <v>plays</v>
      </c>
      <c r="S4077" s="11">
        <f t="shared" si="446"/>
        <v>41778</v>
      </c>
      <c r="T4077" s="11">
        <f t="shared" si="447"/>
        <v>41820.519444444442</v>
      </c>
      <c r="U4077">
        <f t="shared" si="448"/>
        <v>2014</v>
      </c>
    </row>
    <row r="4078" spans="1:21"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442"/>
        <v>0</v>
      </c>
      <c r="P4078" s="6">
        <f t="shared" si="443"/>
        <v>0</v>
      </c>
      <c r="Q4078" t="str">
        <f t="shared" si="444"/>
        <v>theater</v>
      </c>
      <c r="R4078" t="str">
        <f t="shared" si="445"/>
        <v>plays</v>
      </c>
      <c r="S4078" s="11">
        <f t="shared" si="446"/>
        <v>41905</v>
      </c>
      <c r="T4078" s="11">
        <f t="shared" si="447"/>
        <v>41933.618749999994</v>
      </c>
      <c r="U4078">
        <f t="shared" si="448"/>
        <v>2014</v>
      </c>
    </row>
    <row r="4079" spans="1:21"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442"/>
        <v>8.9</v>
      </c>
      <c r="P4079" s="6">
        <f t="shared" si="443"/>
        <v>222.5</v>
      </c>
      <c r="Q4079" t="str">
        <f t="shared" si="444"/>
        <v>theater</v>
      </c>
      <c r="R4079" t="str">
        <f t="shared" si="445"/>
        <v>plays</v>
      </c>
      <c r="S4079" s="11">
        <f t="shared" si="446"/>
        <v>42695</v>
      </c>
      <c r="T4079" s="11">
        <f t="shared" si="447"/>
        <v>42725.502245370364</v>
      </c>
      <c r="U4079">
        <f t="shared" si="448"/>
        <v>2016</v>
      </c>
    </row>
    <row r="4080" spans="1:21"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442"/>
        <v>0</v>
      </c>
      <c r="P4080" s="6">
        <f t="shared" si="443"/>
        <v>0</v>
      </c>
      <c r="Q4080" t="str">
        <f t="shared" si="444"/>
        <v>theater</v>
      </c>
      <c r="R4080" t="str">
        <f t="shared" si="445"/>
        <v>plays</v>
      </c>
      <c r="S4080" s="11">
        <f t="shared" si="446"/>
        <v>42732</v>
      </c>
      <c r="T4080" s="11">
        <f t="shared" si="447"/>
        <v>42762.579189814809</v>
      </c>
      <c r="U4080">
        <f t="shared" si="448"/>
        <v>2016</v>
      </c>
    </row>
    <row r="4081" spans="1:21"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442"/>
        <v>0.16666666666666669</v>
      </c>
      <c r="P4081" s="6">
        <f t="shared" si="443"/>
        <v>5</v>
      </c>
      <c r="Q4081" t="str">
        <f t="shared" si="444"/>
        <v>theater</v>
      </c>
      <c r="R4081" t="str">
        <f t="shared" si="445"/>
        <v>plays</v>
      </c>
      <c r="S4081" s="11">
        <f t="shared" si="446"/>
        <v>42510</v>
      </c>
      <c r="T4081" s="11">
        <f t="shared" si="447"/>
        <v>42540.730567129627</v>
      </c>
      <c r="U4081">
        <f t="shared" si="448"/>
        <v>2016</v>
      </c>
    </row>
    <row r="4082" spans="1:21"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442"/>
        <v>0</v>
      </c>
      <c r="P4082" s="6">
        <f t="shared" si="443"/>
        <v>0</v>
      </c>
      <c r="Q4082" t="str">
        <f t="shared" si="444"/>
        <v>theater</v>
      </c>
      <c r="R4082" t="str">
        <f t="shared" si="445"/>
        <v>plays</v>
      </c>
      <c r="S4082" s="11">
        <f t="shared" si="446"/>
        <v>42511</v>
      </c>
      <c r="T4082" s="11">
        <f t="shared" si="447"/>
        <v>42535.57916666667</v>
      </c>
      <c r="U4082">
        <f t="shared" si="448"/>
        <v>2016</v>
      </c>
    </row>
    <row r="4083" spans="1:21"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442"/>
        <v>15.737410071942445</v>
      </c>
      <c r="P4083" s="6">
        <f t="shared" si="443"/>
        <v>29.166666666666668</v>
      </c>
      <c r="Q4083" t="str">
        <f t="shared" si="444"/>
        <v>theater</v>
      </c>
      <c r="R4083" t="str">
        <f t="shared" si="445"/>
        <v>plays</v>
      </c>
      <c r="S4083" s="11">
        <f t="shared" si="446"/>
        <v>42041</v>
      </c>
      <c r="T4083" s="11">
        <f t="shared" si="447"/>
        <v>42071.331307870372</v>
      </c>
      <c r="U4083">
        <f t="shared" si="448"/>
        <v>2015</v>
      </c>
    </row>
    <row r="4084" spans="1:21"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442"/>
        <v>2</v>
      </c>
      <c r="P4084" s="6">
        <f t="shared" si="443"/>
        <v>1.5</v>
      </c>
      <c r="Q4084" t="str">
        <f t="shared" si="444"/>
        <v>theater</v>
      </c>
      <c r="R4084" t="str">
        <f t="shared" si="445"/>
        <v>plays</v>
      </c>
      <c r="S4084" s="11">
        <f t="shared" si="446"/>
        <v>42306</v>
      </c>
      <c r="T4084" s="11">
        <f t="shared" si="447"/>
        <v>42322.749999999993</v>
      </c>
      <c r="U4084">
        <f t="shared" si="448"/>
        <v>2015</v>
      </c>
    </row>
    <row r="4085" spans="1:21"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442"/>
        <v>21.685714285714287</v>
      </c>
      <c r="P4085" s="6">
        <f t="shared" si="443"/>
        <v>126.5</v>
      </c>
      <c r="Q4085" t="str">
        <f t="shared" si="444"/>
        <v>theater</v>
      </c>
      <c r="R4085" t="str">
        <f t="shared" si="445"/>
        <v>plays</v>
      </c>
      <c r="S4085" s="11">
        <f t="shared" si="446"/>
        <v>42353</v>
      </c>
      <c r="T4085" s="11">
        <f t="shared" si="447"/>
        <v>42383.553425925922</v>
      </c>
      <c r="U4085">
        <f t="shared" si="448"/>
        <v>2015</v>
      </c>
    </row>
    <row r="4086" spans="1:21"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442"/>
        <v>0.33333333333333337</v>
      </c>
      <c r="P4086" s="6">
        <f t="shared" si="443"/>
        <v>10</v>
      </c>
      <c r="Q4086" t="str">
        <f t="shared" si="444"/>
        <v>theater</v>
      </c>
      <c r="R4086" t="str">
        <f t="shared" si="445"/>
        <v>plays</v>
      </c>
      <c r="S4086" s="11">
        <f t="shared" si="446"/>
        <v>42622</v>
      </c>
      <c r="T4086" s="11">
        <f t="shared" si="447"/>
        <v>42652.228078703702</v>
      </c>
      <c r="U4086">
        <f t="shared" si="448"/>
        <v>2016</v>
      </c>
    </row>
    <row r="4087" spans="1:21"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442"/>
        <v>0.2857142857142857</v>
      </c>
      <c r="P4087" s="6">
        <f t="shared" si="443"/>
        <v>10</v>
      </c>
      <c r="Q4087" t="str">
        <f t="shared" si="444"/>
        <v>theater</v>
      </c>
      <c r="R4087" t="str">
        <f t="shared" si="445"/>
        <v>plays</v>
      </c>
      <c r="S4087" s="11">
        <f t="shared" si="446"/>
        <v>42058</v>
      </c>
      <c r="T4087" s="11">
        <f t="shared" si="447"/>
        <v>42086.957638888889</v>
      </c>
      <c r="U4087">
        <f t="shared" si="448"/>
        <v>2015</v>
      </c>
    </row>
    <row r="4088" spans="1:21"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442"/>
        <v>4.7</v>
      </c>
      <c r="P4088" s="6">
        <f t="shared" si="443"/>
        <v>9.4</v>
      </c>
      <c r="Q4088" t="str">
        <f t="shared" si="444"/>
        <v>theater</v>
      </c>
      <c r="R4088" t="str">
        <f t="shared" si="445"/>
        <v>plays</v>
      </c>
      <c r="S4088" s="11">
        <f t="shared" si="446"/>
        <v>42304</v>
      </c>
      <c r="T4088" s="11">
        <f t="shared" si="447"/>
        <v>42328.958333333336</v>
      </c>
      <c r="U4088">
        <f t="shared" si="448"/>
        <v>2015</v>
      </c>
    </row>
    <row r="4089" spans="1:21"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442"/>
        <v>0</v>
      </c>
      <c r="P4089" s="6">
        <f t="shared" si="443"/>
        <v>0</v>
      </c>
      <c r="Q4089" t="str">
        <f t="shared" si="444"/>
        <v>theater</v>
      </c>
      <c r="R4089" t="str">
        <f t="shared" si="445"/>
        <v>plays</v>
      </c>
      <c r="S4089" s="11">
        <f t="shared" si="446"/>
        <v>42538</v>
      </c>
      <c r="T4089" s="11">
        <f t="shared" si="447"/>
        <v>42568.53456018518</v>
      </c>
      <c r="U4089">
        <f t="shared" si="448"/>
        <v>2016</v>
      </c>
    </row>
    <row r="4090" spans="1:21"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442"/>
        <v>10.8</v>
      </c>
      <c r="P4090" s="6">
        <f t="shared" si="443"/>
        <v>72</v>
      </c>
      <c r="Q4090" t="str">
        <f t="shared" si="444"/>
        <v>theater</v>
      </c>
      <c r="R4090" t="str">
        <f t="shared" si="445"/>
        <v>plays</v>
      </c>
      <c r="S4090" s="11">
        <f t="shared" si="446"/>
        <v>41990</v>
      </c>
      <c r="T4090" s="11">
        <f t="shared" si="447"/>
        <v>42020.226388888892</v>
      </c>
      <c r="U4090">
        <f t="shared" si="448"/>
        <v>2014</v>
      </c>
    </row>
    <row r="4091" spans="1:21"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442"/>
        <v>4.8</v>
      </c>
      <c r="P4091" s="6">
        <f t="shared" si="443"/>
        <v>30</v>
      </c>
      <c r="Q4091" t="str">
        <f t="shared" si="444"/>
        <v>theater</v>
      </c>
      <c r="R4091" t="str">
        <f t="shared" si="445"/>
        <v>plays</v>
      </c>
      <c r="S4091" s="11">
        <f t="shared" si="446"/>
        <v>42122</v>
      </c>
      <c r="T4091" s="11">
        <f t="shared" si="447"/>
        <v>42155.524305555555</v>
      </c>
      <c r="U4091">
        <f t="shared" si="448"/>
        <v>2015</v>
      </c>
    </row>
    <row r="4092" spans="1:21"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442"/>
        <v>3.2</v>
      </c>
      <c r="P4092" s="6">
        <f t="shared" si="443"/>
        <v>10.666666666666666</v>
      </c>
      <c r="Q4092" t="str">
        <f t="shared" si="444"/>
        <v>theater</v>
      </c>
      <c r="R4092" t="str">
        <f t="shared" si="445"/>
        <v>plays</v>
      </c>
      <c r="S4092" s="11">
        <f t="shared" si="446"/>
        <v>42209</v>
      </c>
      <c r="T4092" s="11">
        <f t="shared" si="447"/>
        <v>42223.416666666664</v>
      </c>
      <c r="U4092">
        <f t="shared" si="448"/>
        <v>2015</v>
      </c>
    </row>
    <row r="4093" spans="1:21"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442"/>
        <v>12.75</v>
      </c>
      <c r="P4093" s="6">
        <f t="shared" si="443"/>
        <v>25.5</v>
      </c>
      <c r="Q4093" t="str">
        <f t="shared" si="444"/>
        <v>theater</v>
      </c>
      <c r="R4093" t="str">
        <f t="shared" si="445"/>
        <v>plays</v>
      </c>
      <c r="S4093" s="11">
        <f t="shared" si="446"/>
        <v>41990</v>
      </c>
      <c r="T4093" s="11">
        <f t="shared" si="447"/>
        <v>42020.298043981478</v>
      </c>
      <c r="U4093">
        <f t="shared" si="448"/>
        <v>2014</v>
      </c>
    </row>
    <row r="4094" spans="1:21"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442"/>
        <v>1.8181818181818181E-2</v>
      </c>
      <c r="P4094" s="6">
        <f t="shared" si="443"/>
        <v>20</v>
      </c>
      <c r="Q4094" t="str">
        <f t="shared" si="444"/>
        <v>theater</v>
      </c>
      <c r="R4094" t="str">
        <f t="shared" si="445"/>
        <v>plays</v>
      </c>
      <c r="S4094" s="11">
        <f t="shared" si="446"/>
        <v>42038</v>
      </c>
      <c r="T4094" s="11">
        <f t="shared" si="447"/>
        <v>42098.94498842593</v>
      </c>
      <c r="U4094">
        <f t="shared" si="448"/>
        <v>2015</v>
      </c>
    </row>
    <row r="4095" spans="1:21"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442"/>
        <v>2.4</v>
      </c>
      <c r="P4095" s="6">
        <f t="shared" si="443"/>
        <v>15</v>
      </c>
      <c r="Q4095" t="str">
        <f t="shared" si="444"/>
        <v>theater</v>
      </c>
      <c r="R4095" t="str">
        <f t="shared" si="445"/>
        <v>plays</v>
      </c>
      <c r="S4095" s="11">
        <f t="shared" si="446"/>
        <v>42178</v>
      </c>
      <c r="T4095" s="11">
        <f t="shared" si="447"/>
        <v>42238.607557870368</v>
      </c>
      <c r="U4095">
        <f t="shared" si="448"/>
        <v>2015</v>
      </c>
    </row>
    <row r="4096" spans="1:21"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442"/>
        <v>36.5</v>
      </c>
      <c r="P4096" s="6">
        <f t="shared" si="443"/>
        <v>91.25</v>
      </c>
      <c r="Q4096" t="str">
        <f t="shared" si="444"/>
        <v>theater</v>
      </c>
      <c r="R4096" t="str">
        <f t="shared" si="445"/>
        <v>plays</v>
      </c>
      <c r="S4096" s="11">
        <f t="shared" si="446"/>
        <v>41889</v>
      </c>
      <c r="T4096" s="11">
        <f t="shared" si="447"/>
        <v>41933.999305555553</v>
      </c>
      <c r="U4096">
        <f t="shared" si="448"/>
        <v>2014</v>
      </c>
    </row>
    <row r="4097" spans="1:21"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442"/>
        <v>2.666666666666667</v>
      </c>
      <c r="P4097" s="6">
        <f t="shared" si="443"/>
        <v>800</v>
      </c>
      <c r="Q4097" t="str">
        <f t="shared" si="444"/>
        <v>theater</v>
      </c>
      <c r="R4097" t="str">
        <f t="shared" si="445"/>
        <v>plays</v>
      </c>
      <c r="S4097" s="11">
        <f t="shared" si="446"/>
        <v>42692</v>
      </c>
      <c r="T4097" s="11">
        <f t="shared" si="447"/>
        <v>42722.823495370372</v>
      </c>
      <c r="U4097">
        <f t="shared" si="448"/>
        <v>2016</v>
      </c>
    </row>
    <row r="4098" spans="1:21"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442"/>
        <v>11.428571428571429</v>
      </c>
      <c r="P4098" s="6">
        <f t="shared" si="443"/>
        <v>80</v>
      </c>
      <c r="Q4098" t="str">
        <f t="shared" si="444"/>
        <v>theater</v>
      </c>
      <c r="R4098" t="str">
        <f t="shared" si="445"/>
        <v>plays</v>
      </c>
      <c r="S4098" s="11">
        <f t="shared" si="446"/>
        <v>42750</v>
      </c>
      <c r="T4098" s="11">
        <f t="shared" si="447"/>
        <v>42794.160416666658</v>
      </c>
      <c r="U4098">
        <f t="shared" si="448"/>
        <v>2017</v>
      </c>
    </row>
    <row r="4099" spans="1:21"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449">E4099/D4099*100</f>
        <v>0</v>
      </c>
      <c r="P4099" s="6">
        <f t="shared" ref="P4099:P4115" si="450">IF(E4099=0,0,E4099/L4099)</f>
        <v>0</v>
      </c>
      <c r="Q4099" t="str">
        <f t="shared" ref="Q4099:Q4115" si="451">LEFT(N4099,LEN(N4099)-(LEN(N4099)-SEARCH("/",N4099))-1)</f>
        <v>theater</v>
      </c>
      <c r="R4099" t="str">
        <f t="shared" ref="R4099:R4115" si="452">RIGHT(N4099,(LEN(N4099)-SEARCH("/",N4099)))</f>
        <v>plays</v>
      </c>
      <c r="S4099" s="11">
        <f t="shared" ref="S4099:S4115" si="453">VALUE(TEXT(CONCATENATE(YEAR(((J4099/60)/60/24)+DATE(1970,1,1)+(-5/24)),"/",MONTH(((J4099/60)/60/24)+DATE(1970,1,1)+(-5/24)),"/",DAY(((J4099/60)/60/24)+DATE(1970,1,1)+(-5/24))),"YYYY/MM/DD"))</f>
        <v>42344</v>
      </c>
      <c r="T4099" s="11">
        <f t="shared" ref="T4099:T4115" si="454">((I4099/60)/60/24)+DATE(1970,1,1)+(-5/24)</f>
        <v>42400.788194444445</v>
      </c>
      <c r="U4099">
        <f t="shared" ref="U4099:U4115" si="455">YEAR(((J4099/60)/60/24)+DATE(1970,1,1)+(-5/24))</f>
        <v>2015</v>
      </c>
    </row>
    <row r="4100" spans="1:21"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449"/>
        <v>0</v>
      </c>
      <c r="P4100" s="6">
        <f t="shared" si="450"/>
        <v>0</v>
      </c>
      <c r="Q4100" t="str">
        <f t="shared" si="451"/>
        <v>theater</v>
      </c>
      <c r="R4100" t="str">
        <f t="shared" si="452"/>
        <v>plays</v>
      </c>
      <c r="S4100" s="11">
        <f t="shared" si="453"/>
        <v>42495</v>
      </c>
      <c r="T4100" s="11">
        <f t="shared" si="454"/>
        <v>42525.51385416666</v>
      </c>
      <c r="U4100">
        <f t="shared" si="455"/>
        <v>2016</v>
      </c>
    </row>
    <row r="4101" spans="1:21"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449"/>
        <v>1.1111111111111112</v>
      </c>
      <c r="P4101" s="6">
        <f t="shared" si="450"/>
        <v>50</v>
      </c>
      <c r="Q4101" t="str">
        <f t="shared" si="451"/>
        <v>theater</v>
      </c>
      <c r="R4101" t="str">
        <f t="shared" si="452"/>
        <v>plays</v>
      </c>
      <c r="S4101" s="11">
        <f t="shared" si="453"/>
        <v>42570</v>
      </c>
      <c r="T4101" s="11">
        <f t="shared" si="454"/>
        <v>42615.642048611109</v>
      </c>
      <c r="U4101">
        <f t="shared" si="455"/>
        <v>2016</v>
      </c>
    </row>
    <row r="4102" spans="1:21"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449"/>
        <v>0</v>
      </c>
      <c r="P4102" s="6">
        <f t="shared" si="450"/>
        <v>0</v>
      </c>
      <c r="Q4102" t="str">
        <f t="shared" si="451"/>
        <v>theater</v>
      </c>
      <c r="R4102" t="str">
        <f t="shared" si="452"/>
        <v>plays</v>
      </c>
      <c r="S4102" s="11">
        <f t="shared" si="453"/>
        <v>41926</v>
      </c>
      <c r="T4102" s="11">
        <f t="shared" si="454"/>
        <v>41936.916550925926</v>
      </c>
      <c r="U4102">
        <f t="shared" si="455"/>
        <v>2014</v>
      </c>
    </row>
    <row r="4103" spans="1:21"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449"/>
        <v>0</v>
      </c>
      <c r="P4103" s="6">
        <f t="shared" si="450"/>
        <v>0</v>
      </c>
      <c r="Q4103" t="str">
        <f t="shared" si="451"/>
        <v>theater</v>
      </c>
      <c r="R4103" t="str">
        <f t="shared" si="452"/>
        <v>plays</v>
      </c>
      <c r="S4103" s="11">
        <f t="shared" si="453"/>
        <v>42730</v>
      </c>
      <c r="T4103" s="11">
        <f t="shared" si="454"/>
        <v>42760.695393518516</v>
      </c>
      <c r="U4103">
        <f t="shared" si="455"/>
        <v>2016</v>
      </c>
    </row>
    <row r="4104" spans="1:21"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449"/>
        <v>27.400000000000002</v>
      </c>
      <c r="P4104" s="6">
        <f t="shared" si="450"/>
        <v>22.833333333333332</v>
      </c>
      <c r="Q4104" t="str">
        <f t="shared" si="451"/>
        <v>theater</v>
      </c>
      <c r="R4104" t="str">
        <f t="shared" si="452"/>
        <v>plays</v>
      </c>
      <c r="S4104" s="11">
        <f t="shared" si="453"/>
        <v>42475</v>
      </c>
      <c r="T4104" s="11">
        <f t="shared" si="454"/>
        <v>42505.639733796292</v>
      </c>
      <c r="U4104">
        <f t="shared" si="455"/>
        <v>2016</v>
      </c>
    </row>
    <row r="4105" spans="1:21"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449"/>
        <v>10</v>
      </c>
      <c r="P4105" s="6">
        <f t="shared" si="450"/>
        <v>16.666666666666668</v>
      </c>
      <c r="Q4105" t="str">
        <f t="shared" si="451"/>
        <v>theater</v>
      </c>
      <c r="R4105" t="str">
        <f t="shared" si="452"/>
        <v>plays</v>
      </c>
      <c r="S4105" s="11">
        <f t="shared" si="453"/>
        <v>42188</v>
      </c>
      <c r="T4105" s="11">
        <f t="shared" si="454"/>
        <v>42242.563888888886</v>
      </c>
      <c r="U4105">
        <f t="shared" si="455"/>
        <v>2015</v>
      </c>
    </row>
    <row r="4106" spans="1:21"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449"/>
        <v>21.366666666666667</v>
      </c>
      <c r="P4106" s="6">
        <f t="shared" si="450"/>
        <v>45.785714285714285</v>
      </c>
      <c r="Q4106" t="str">
        <f t="shared" si="451"/>
        <v>theater</v>
      </c>
      <c r="R4106" t="str">
        <f t="shared" si="452"/>
        <v>plays</v>
      </c>
      <c r="S4106" s="11">
        <f t="shared" si="453"/>
        <v>42640</v>
      </c>
      <c r="T4106" s="11">
        <f t="shared" si="454"/>
        <v>42670.069837962961</v>
      </c>
      <c r="U4106">
        <f t="shared" si="455"/>
        <v>2016</v>
      </c>
    </row>
    <row r="4107" spans="1:21"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449"/>
        <v>6.9696969696969706</v>
      </c>
      <c r="P4107" s="6">
        <f t="shared" si="450"/>
        <v>383.33333333333331</v>
      </c>
      <c r="Q4107" t="str">
        <f t="shared" si="451"/>
        <v>theater</v>
      </c>
      <c r="R4107" t="str">
        <f t="shared" si="452"/>
        <v>plays</v>
      </c>
      <c r="S4107" s="11">
        <f t="shared" si="453"/>
        <v>42696</v>
      </c>
      <c r="T4107" s="11">
        <f t="shared" si="454"/>
        <v>42729.802187499998</v>
      </c>
      <c r="U4107">
        <f t="shared" si="455"/>
        <v>2016</v>
      </c>
    </row>
    <row r="4108" spans="1:21"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449"/>
        <v>70.599999999999994</v>
      </c>
      <c r="P4108" s="6">
        <f t="shared" si="450"/>
        <v>106.96969696969697</v>
      </c>
      <c r="Q4108" t="str">
        <f t="shared" si="451"/>
        <v>theater</v>
      </c>
      <c r="R4108" t="str">
        <f t="shared" si="452"/>
        <v>plays</v>
      </c>
      <c r="S4108" s="11">
        <f t="shared" si="453"/>
        <v>42052</v>
      </c>
      <c r="T4108" s="11">
        <f t="shared" si="454"/>
        <v>42095.833333333336</v>
      </c>
      <c r="U4108">
        <f t="shared" si="455"/>
        <v>2015</v>
      </c>
    </row>
    <row r="4109" spans="1:21"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449"/>
        <v>2.0500000000000003</v>
      </c>
      <c r="P4109" s="6">
        <f t="shared" si="450"/>
        <v>10.25</v>
      </c>
      <c r="Q4109" t="str">
        <f t="shared" si="451"/>
        <v>theater</v>
      </c>
      <c r="R4109" t="str">
        <f t="shared" si="452"/>
        <v>plays</v>
      </c>
      <c r="S4109" s="11">
        <f t="shared" si="453"/>
        <v>41883</v>
      </c>
      <c r="T4109" s="11">
        <f t="shared" si="454"/>
        <v>41906.708344907405</v>
      </c>
      <c r="U4109">
        <f t="shared" si="455"/>
        <v>2014</v>
      </c>
    </row>
    <row r="4110" spans="1:21"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449"/>
        <v>1.9666666666666666</v>
      </c>
      <c r="P4110" s="6">
        <f t="shared" si="450"/>
        <v>59</v>
      </c>
      <c r="Q4110" t="str">
        <f t="shared" si="451"/>
        <v>theater</v>
      </c>
      <c r="R4110" t="str">
        <f t="shared" si="452"/>
        <v>plays</v>
      </c>
      <c r="S4110" s="11">
        <f t="shared" si="453"/>
        <v>42766</v>
      </c>
      <c r="T4110" s="11">
        <f t="shared" si="454"/>
        <v>42796.999999999993</v>
      </c>
      <c r="U4110">
        <f t="shared" si="455"/>
        <v>2017</v>
      </c>
    </row>
    <row r="4111" spans="1:21"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449"/>
        <v>0</v>
      </c>
      <c r="P4111" s="6">
        <f t="shared" si="450"/>
        <v>0</v>
      </c>
      <c r="Q4111" t="str">
        <f t="shared" si="451"/>
        <v>theater</v>
      </c>
      <c r="R4111" t="str">
        <f t="shared" si="452"/>
        <v>plays</v>
      </c>
      <c r="S4111" s="11">
        <f t="shared" si="453"/>
        <v>42307</v>
      </c>
      <c r="T4111" s="11">
        <f t="shared" si="454"/>
        <v>42337.372731481482</v>
      </c>
      <c r="U4111">
        <f t="shared" si="455"/>
        <v>2015</v>
      </c>
    </row>
    <row r="4112" spans="1:21"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449"/>
        <v>28.666666666666668</v>
      </c>
      <c r="P4112" s="6">
        <f t="shared" si="450"/>
        <v>14.333333333333334</v>
      </c>
      <c r="Q4112" t="str">
        <f t="shared" si="451"/>
        <v>theater</v>
      </c>
      <c r="R4112" t="str">
        <f t="shared" si="452"/>
        <v>plays</v>
      </c>
      <c r="S4112" s="11">
        <f t="shared" si="453"/>
        <v>42512</v>
      </c>
      <c r="T4112" s="11">
        <f t="shared" si="454"/>
        <v>42572.418414351843</v>
      </c>
      <c r="U4112">
        <f t="shared" si="455"/>
        <v>2016</v>
      </c>
    </row>
    <row r="4113" spans="1:21"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449"/>
        <v>3.1333333333333333</v>
      </c>
      <c r="P4113" s="6">
        <f t="shared" si="450"/>
        <v>15.666666666666666</v>
      </c>
      <c r="Q4113" t="str">
        <f t="shared" si="451"/>
        <v>theater</v>
      </c>
      <c r="R4113" t="str">
        <f t="shared" si="452"/>
        <v>plays</v>
      </c>
      <c r="S4113" s="11">
        <f t="shared" si="453"/>
        <v>42028</v>
      </c>
      <c r="T4113" s="11">
        <f t="shared" si="454"/>
        <v>42058.927546296291</v>
      </c>
      <c r="U4113">
        <f t="shared" si="455"/>
        <v>2015</v>
      </c>
    </row>
    <row r="4114" spans="1:21"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449"/>
        <v>0.04</v>
      </c>
      <c r="P4114" s="6">
        <f t="shared" si="450"/>
        <v>1</v>
      </c>
      <c r="Q4114" t="str">
        <f t="shared" si="451"/>
        <v>theater</v>
      </c>
      <c r="R4114" t="str">
        <f t="shared" si="452"/>
        <v>plays</v>
      </c>
      <c r="S4114" s="11">
        <f t="shared" si="453"/>
        <v>42400</v>
      </c>
      <c r="T4114" s="11">
        <f t="shared" si="454"/>
        <v>42427.791666666664</v>
      </c>
      <c r="U4114">
        <f t="shared" si="455"/>
        <v>2016</v>
      </c>
    </row>
    <row r="4115" spans="1:21"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449"/>
        <v>0.2</v>
      </c>
      <c r="P4115" s="6">
        <f t="shared" si="450"/>
        <v>1</v>
      </c>
      <c r="Q4115" t="str">
        <f t="shared" si="451"/>
        <v>theater</v>
      </c>
      <c r="R4115" t="str">
        <f t="shared" si="452"/>
        <v>plays</v>
      </c>
      <c r="S4115" s="11">
        <f t="shared" si="453"/>
        <v>42358</v>
      </c>
      <c r="T4115" s="11">
        <f t="shared" si="454"/>
        <v>42377.06527777778</v>
      </c>
      <c r="U4115">
        <f t="shared" si="455"/>
        <v>2015</v>
      </c>
    </row>
    <row r="4117" spans="1:21" x14ac:dyDescent="0.25">
      <c r="F4117" s="17" t="s">
        <v>8327</v>
      </c>
      <c r="O4117" s="3"/>
    </row>
    <row r="4118" spans="1:21" x14ac:dyDescent="0.25">
      <c r="F4118" t="s">
        <v>8219</v>
      </c>
    </row>
    <row r="4119" spans="1:21" x14ac:dyDescent="0.25">
      <c r="F4119" t="s">
        <v>8220</v>
      </c>
    </row>
    <row r="4120" spans="1:21" x14ac:dyDescent="0.25">
      <c r="F4120" t="s">
        <v>8221</v>
      </c>
    </row>
    <row r="4121" spans="1:21" x14ac:dyDescent="0.25">
      <c r="F4121" t="s">
        <v>8222</v>
      </c>
    </row>
  </sheetData>
  <autoFilter ref="A1:U4115" xr:uid="{43FD1C8E-3AA2-4E0E-AFA2-7A0CECF2945C}"/>
  <conditionalFormatting sqref="F2:F4116 F4123:F1048576">
    <cfRule type="cellIs" dxfId="54" priority="6" operator="equal">
      <formula>"live"</formula>
    </cfRule>
    <cfRule type="cellIs" dxfId="53" priority="7" operator="equal">
      <formula>"canceled"</formula>
    </cfRule>
    <cfRule type="cellIs" dxfId="52" priority="8" operator="equal">
      <formula>"failed"</formula>
    </cfRule>
    <cfRule type="cellIs" dxfId="51" priority="9" operator="equal">
      <formula>"successful"</formula>
    </cfRule>
  </conditionalFormatting>
  <conditionalFormatting sqref="O2:O4115">
    <cfRule type="colorScale" priority="5">
      <colorScale>
        <cfvo type="num" val="0"/>
        <cfvo type="num" val="100"/>
        <cfvo type="num" val="200"/>
        <color rgb="FFC00000"/>
        <color rgb="FF92D050"/>
        <color theme="4" tint="-0.249977111117893"/>
      </colorScale>
    </cfRule>
  </conditionalFormatting>
  <conditionalFormatting sqref="F4118:F4121">
    <cfRule type="cellIs" dxfId="50" priority="1" operator="equal">
      <formula>"live"</formula>
    </cfRule>
    <cfRule type="cellIs" dxfId="49" priority="2" operator="equal">
      <formula>"canceled"</formula>
    </cfRule>
    <cfRule type="cellIs" dxfId="48" priority="3" operator="equal">
      <formula>"failed"</formula>
    </cfRule>
    <cfRule type="cellIs" dxfId="47" priority="4" operator="equal">
      <formula>"successful"</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AA7FF-96C6-4890-B644-AFA35AEAF377}">
  <dimension ref="A2:U37"/>
  <sheetViews>
    <sheetView workbookViewId="0"/>
  </sheetViews>
  <sheetFormatPr defaultRowHeight="15" x14ac:dyDescent="0.25"/>
  <cols>
    <col min="1" max="1" width="13.140625" bestFit="1" customWidth="1"/>
    <col min="2" max="2" width="16.28515625" bestFit="1" customWidth="1"/>
    <col min="3" max="3" width="7.85546875" bestFit="1" customWidth="1"/>
    <col min="4" max="4" width="9.7109375" bestFit="1" customWidth="1"/>
    <col min="5" max="5" width="9.85546875" bestFit="1" customWidth="1"/>
    <col min="6" max="6" width="6.28515625" bestFit="1" customWidth="1"/>
    <col min="7" max="7" width="7.85546875" bestFit="1" customWidth="1"/>
    <col min="8" max="8" width="9.7109375" bestFit="1" customWidth="1"/>
    <col min="9" max="9" width="9.85546875" bestFit="1" customWidth="1"/>
    <col min="10" max="10" width="6.28515625" bestFit="1" customWidth="1"/>
    <col min="11" max="11" width="7.85546875" bestFit="1" customWidth="1"/>
    <col min="12" max="12" width="9.7109375" bestFit="1" customWidth="1"/>
    <col min="13" max="13" width="9.85546875" bestFit="1" customWidth="1"/>
    <col min="14" max="14" width="10" bestFit="1" customWidth="1"/>
    <col min="15" max="15" width="7.85546875" bestFit="1" customWidth="1"/>
    <col min="16" max="16" width="10.140625" bestFit="1" customWidth="1"/>
    <col min="17" max="17" width="9.85546875" bestFit="1" customWidth="1"/>
    <col min="18" max="18" width="11.140625" bestFit="1" customWidth="1"/>
    <col min="19" max="19" width="12.7109375" bestFit="1" customWidth="1"/>
    <col min="20" max="20" width="14.7109375" bestFit="1" customWidth="1"/>
    <col min="21" max="21" width="14.85546875" bestFit="1" customWidth="1"/>
  </cols>
  <sheetData>
    <row r="2" spans="1:6" x14ac:dyDescent="0.25">
      <c r="A2" s="7" t="s">
        <v>8223</v>
      </c>
      <c r="B2" t="s">
        <v>8326</v>
      </c>
    </row>
    <row r="4" spans="1:6" x14ac:dyDescent="0.25">
      <c r="A4" s="7" t="s">
        <v>8325</v>
      </c>
      <c r="B4" s="7" t="s">
        <v>8324</v>
      </c>
    </row>
    <row r="5" spans="1:6" x14ac:dyDescent="0.25">
      <c r="A5" s="7" t="s">
        <v>8313</v>
      </c>
      <c r="B5" t="s">
        <v>8220</v>
      </c>
      <c r="C5" t="s">
        <v>8221</v>
      </c>
      <c r="D5" t="s">
        <v>8222</v>
      </c>
      <c r="E5" t="s">
        <v>8219</v>
      </c>
      <c r="F5" t="s">
        <v>8323</v>
      </c>
    </row>
    <row r="6" spans="1:6" x14ac:dyDescent="0.25">
      <c r="A6" s="8" t="s">
        <v>8314</v>
      </c>
      <c r="B6">
        <v>40</v>
      </c>
      <c r="C6">
        <v>180</v>
      </c>
      <c r="D6">
        <v>0</v>
      </c>
      <c r="E6">
        <v>300</v>
      </c>
      <c r="F6">
        <v>520</v>
      </c>
    </row>
    <row r="7" spans="1:6" x14ac:dyDescent="0.25">
      <c r="A7" s="8" t="s">
        <v>8315</v>
      </c>
      <c r="B7">
        <v>20</v>
      </c>
      <c r="C7">
        <v>140</v>
      </c>
      <c r="D7">
        <v>6</v>
      </c>
      <c r="E7">
        <v>34</v>
      </c>
      <c r="F7">
        <v>200</v>
      </c>
    </row>
    <row r="8" spans="1:6" x14ac:dyDescent="0.25">
      <c r="A8" s="8" t="s">
        <v>8316</v>
      </c>
      <c r="B8">
        <v>0</v>
      </c>
      <c r="C8">
        <v>140</v>
      </c>
      <c r="D8">
        <v>0</v>
      </c>
      <c r="E8">
        <v>80</v>
      </c>
      <c r="F8">
        <v>220</v>
      </c>
    </row>
    <row r="9" spans="1:6" x14ac:dyDescent="0.25">
      <c r="A9" s="8" t="s">
        <v>8317</v>
      </c>
      <c r="B9">
        <v>24</v>
      </c>
      <c r="C9">
        <v>0</v>
      </c>
      <c r="D9">
        <v>0</v>
      </c>
      <c r="E9">
        <v>0</v>
      </c>
      <c r="F9">
        <v>24</v>
      </c>
    </row>
    <row r="10" spans="1:6" x14ac:dyDescent="0.25">
      <c r="A10" s="8" t="s">
        <v>8318</v>
      </c>
      <c r="B10">
        <v>20</v>
      </c>
      <c r="C10">
        <v>120</v>
      </c>
      <c r="D10">
        <v>20</v>
      </c>
      <c r="E10">
        <v>540</v>
      </c>
      <c r="F10">
        <v>700</v>
      </c>
    </row>
    <row r="11" spans="1:6" x14ac:dyDescent="0.25">
      <c r="A11" s="8" t="s">
        <v>8319</v>
      </c>
      <c r="B11">
        <v>0</v>
      </c>
      <c r="C11">
        <v>117</v>
      </c>
      <c r="D11">
        <v>0</v>
      </c>
      <c r="E11">
        <v>103</v>
      </c>
      <c r="F11">
        <v>220</v>
      </c>
    </row>
    <row r="12" spans="1:6" x14ac:dyDescent="0.25">
      <c r="A12" s="8" t="s">
        <v>8320</v>
      </c>
      <c r="B12">
        <v>30</v>
      </c>
      <c r="C12">
        <v>127</v>
      </c>
      <c r="D12">
        <v>0</v>
      </c>
      <c r="E12">
        <v>80</v>
      </c>
      <c r="F12">
        <v>237</v>
      </c>
    </row>
    <row r="13" spans="1:6" x14ac:dyDescent="0.25">
      <c r="A13" s="8" t="s">
        <v>8321</v>
      </c>
      <c r="B13">
        <v>178</v>
      </c>
      <c r="C13">
        <v>213</v>
      </c>
      <c r="D13">
        <v>0</v>
      </c>
      <c r="E13">
        <v>209</v>
      </c>
      <c r="F13">
        <v>600</v>
      </c>
    </row>
    <row r="14" spans="1:6" x14ac:dyDescent="0.25">
      <c r="A14" s="8" t="s">
        <v>8322</v>
      </c>
      <c r="B14">
        <v>37</v>
      </c>
      <c r="C14">
        <v>493</v>
      </c>
      <c r="D14">
        <v>24</v>
      </c>
      <c r="E14">
        <v>839</v>
      </c>
      <c r="F14">
        <v>1393</v>
      </c>
    </row>
    <row r="15" spans="1:6" x14ac:dyDescent="0.25">
      <c r="A15" s="8" t="s">
        <v>8323</v>
      </c>
      <c r="B15">
        <v>349</v>
      </c>
      <c r="C15">
        <v>1530</v>
      </c>
      <c r="D15">
        <v>50</v>
      </c>
      <c r="E15">
        <v>2185</v>
      </c>
      <c r="F15">
        <v>4114</v>
      </c>
    </row>
    <row r="18" spans="1:21" x14ac:dyDescent="0.25">
      <c r="F18" s="32"/>
    </row>
    <row r="20" spans="1:21" ht="15.75" thickBot="1" x14ac:dyDescent="0.3"/>
    <row r="21" spans="1:21" ht="15.75" thickBot="1" x14ac:dyDescent="0.3">
      <c r="A21" s="52" t="s">
        <v>8420</v>
      </c>
      <c r="B21" s="53"/>
      <c r="C21" s="53"/>
      <c r="D21" s="53"/>
      <c r="E21" s="54"/>
    </row>
    <row r="23" spans="1:21" x14ac:dyDescent="0.25">
      <c r="A23" s="7" t="s">
        <v>8223</v>
      </c>
      <c r="B23" t="s">
        <v>8326</v>
      </c>
    </row>
    <row r="25" spans="1:21" x14ac:dyDescent="0.25">
      <c r="B25" s="7" t="s">
        <v>8324</v>
      </c>
    </row>
    <row r="26" spans="1:21" x14ac:dyDescent="0.25">
      <c r="B26" t="s">
        <v>8220</v>
      </c>
      <c r="F26" t="s">
        <v>8221</v>
      </c>
      <c r="J26" t="s">
        <v>8222</v>
      </c>
      <c r="N26" s="41" t="s">
        <v>8219</v>
      </c>
      <c r="R26" t="s">
        <v>8416</v>
      </c>
      <c r="S26" t="s">
        <v>8412</v>
      </c>
      <c r="T26" t="s">
        <v>8418</v>
      </c>
      <c r="U26" t="s">
        <v>8414</v>
      </c>
    </row>
    <row r="27" spans="1:21" x14ac:dyDescent="0.25">
      <c r="A27" s="7" t="s">
        <v>8313</v>
      </c>
      <c r="B27" t="s">
        <v>8417</v>
      </c>
      <c r="C27" s="34" t="s">
        <v>8413</v>
      </c>
      <c r="D27" t="s">
        <v>8419</v>
      </c>
      <c r="E27" t="s">
        <v>8415</v>
      </c>
      <c r="F27" t="s">
        <v>8417</v>
      </c>
      <c r="G27" s="34" t="s">
        <v>8413</v>
      </c>
      <c r="H27" t="s">
        <v>8419</v>
      </c>
      <c r="I27" t="s">
        <v>8415</v>
      </c>
      <c r="J27" t="s">
        <v>8417</v>
      </c>
      <c r="K27" s="34" t="s">
        <v>8413</v>
      </c>
      <c r="L27" t="s">
        <v>8419</v>
      </c>
      <c r="M27" t="s">
        <v>8415</v>
      </c>
      <c r="N27" t="s">
        <v>8417</v>
      </c>
      <c r="O27" s="34" t="s">
        <v>8413</v>
      </c>
      <c r="P27" t="s">
        <v>8419</v>
      </c>
      <c r="Q27" t="s">
        <v>8415</v>
      </c>
    </row>
    <row r="28" spans="1:21" x14ac:dyDescent="0.25">
      <c r="A28" s="38" t="s">
        <v>8314</v>
      </c>
      <c r="B28">
        <v>40</v>
      </c>
      <c r="C28" s="33">
        <v>9.7228974234321829E-3</v>
      </c>
      <c r="D28" s="15">
        <v>53469</v>
      </c>
      <c r="E28" s="35">
        <v>1.1579958235509388E-3</v>
      </c>
      <c r="F28">
        <v>180</v>
      </c>
      <c r="G28" s="33">
        <v>4.3753038405444825E-2</v>
      </c>
      <c r="H28" s="15">
        <v>337771.78</v>
      </c>
      <c r="I28" s="35">
        <v>7.3152351933525326E-3</v>
      </c>
      <c r="J28">
        <v>0</v>
      </c>
      <c r="K28" s="33">
        <v>0</v>
      </c>
      <c r="L28" s="15">
        <v>0</v>
      </c>
      <c r="M28" s="35">
        <v>0</v>
      </c>
      <c r="N28">
        <v>300</v>
      </c>
      <c r="O28" s="33">
        <v>7.292173067574137E-2</v>
      </c>
      <c r="P28" s="15">
        <v>5313576.17</v>
      </c>
      <c r="Q28" s="35">
        <v>0.11507787714338763</v>
      </c>
      <c r="R28" s="46">
        <v>520</v>
      </c>
      <c r="S28" s="39">
        <v>0.12639766650461837</v>
      </c>
      <c r="T28" s="15">
        <v>5704816.9499999974</v>
      </c>
      <c r="U28" s="35">
        <v>0.12355110816029105</v>
      </c>
    </row>
    <row r="29" spans="1:21" x14ac:dyDescent="0.25">
      <c r="A29" s="8" t="s">
        <v>8315</v>
      </c>
      <c r="B29">
        <v>20</v>
      </c>
      <c r="C29" s="33">
        <v>4.8614487117160914E-3</v>
      </c>
      <c r="D29" s="15">
        <v>1127</v>
      </c>
      <c r="E29" s="35">
        <v>2.4407811874953864E-5</v>
      </c>
      <c r="F29">
        <v>140</v>
      </c>
      <c r="G29" s="33">
        <v>3.4030140982012638E-2</v>
      </c>
      <c r="H29" s="15">
        <v>80300.509999999995</v>
      </c>
      <c r="I29" s="35">
        <v>1.7390947129927695E-3</v>
      </c>
      <c r="J29">
        <v>6</v>
      </c>
      <c r="K29" s="33">
        <v>1.4584346135148275E-3</v>
      </c>
      <c r="L29" s="15">
        <v>6078</v>
      </c>
      <c r="M29" s="35">
        <v>1.3163325694407239E-4</v>
      </c>
      <c r="N29">
        <v>34</v>
      </c>
      <c r="O29" s="33">
        <v>8.2644628099173556E-3</v>
      </c>
      <c r="P29" s="15">
        <v>849487.14</v>
      </c>
      <c r="Q29" s="35">
        <v>1.8397624049079499E-2</v>
      </c>
      <c r="R29">
        <v>200</v>
      </c>
      <c r="S29" s="33">
        <v>4.8614487117160911E-2</v>
      </c>
      <c r="T29" s="15">
        <v>936992.65</v>
      </c>
      <c r="U29" s="35">
        <v>2.0292759830891294E-2</v>
      </c>
    </row>
    <row r="30" spans="1:21" x14ac:dyDescent="0.25">
      <c r="A30" s="8" t="s">
        <v>8316</v>
      </c>
      <c r="B30">
        <v>0</v>
      </c>
      <c r="C30" s="33">
        <v>0</v>
      </c>
      <c r="D30" s="15">
        <v>0</v>
      </c>
      <c r="E30" s="35">
        <v>0</v>
      </c>
      <c r="F30">
        <v>140</v>
      </c>
      <c r="G30" s="33">
        <v>3.4030140982012638E-2</v>
      </c>
      <c r="H30" s="15">
        <v>260905.32999999996</v>
      </c>
      <c r="I30" s="35">
        <v>5.6505130539598542E-3</v>
      </c>
      <c r="J30">
        <v>0</v>
      </c>
      <c r="K30" s="33">
        <v>0</v>
      </c>
      <c r="L30" s="15">
        <v>0</v>
      </c>
      <c r="M30" s="35">
        <v>0</v>
      </c>
      <c r="N30">
        <v>80</v>
      </c>
      <c r="O30" s="33">
        <v>1.9445794846864366E-2</v>
      </c>
      <c r="P30" s="15">
        <v>2791408.56</v>
      </c>
      <c r="Q30" s="35">
        <v>6.0454458738789588E-2</v>
      </c>
      <c r="R30">
        <v>220</v>
      </c>
      <c r="S30" s="33">
        <v>5.3475935828877004E-2</v>
      </c>
      <c r="T30" s="15">
        <v>3052313.89</v>
      </c>
      <c r="U30" s="35">
        <v>6.6104971792749448E-2</v>
      </c>
    </row>
    <row r="31" spans="1:21" x14ac:dyDescent="0.25">
      <c r="A31" s="8" t="s">
        <v>8317</v>
      </c>
      <c r="B31">
        <v>24</v>
      </c>
      <c r="C31" s="33">
        <v>5.8337384540593099E-3</v>
      </c>
      <c r="D31" s="15">
        <v>9537</v>
      </c>
      <c r="E31" s="35">
        <v>2.0654596437571872E-4</v>
      </c>
      <c r="F31">
        <v>0</v>
      </c>
      <c r="G31" s="33">
        <v>0</v>
      </c>
      <c r="H31" s="15">
        <v>0</v>
      </c>
      <c r="I31" s="35">
        <v>0</v>
      </c>
      <c r="J31">
        <v>0</v>
      </c>
      <c r="K31" s="33">
        <v>0</v>
      </c>
      <c r="L31" s="15">
        <v>0</v>
      </c>
      <c r="M31" s="35">
        <v>0</v>
      </c>
      <c r="N31">
        <v>0</v>
      </c>
      <c r="O31" s="33">
        <v>0</v>
      </c>
      <c r="P31" s="15">
        <v>0</v>
      </c>
      <c r="Q31" s="35">
        <v>0</v>
      </c>
      <c r="R31">
        <v>24</v>
      </c>
      <c r="S31" s="33">
        <v>5.8337384540593099E-3</v>
      </c>
      <c r="T31" s="15">
        <v>9537</v>
      </c>
      <c r="U31" s="35">
        <v>2.0654596437571872E-4</v>
      </c>
    </row>
    <row r="32" spans="1:21" x14ac:dyDescent="0.25">
      <c r="A32" s="38" t="s">
        <v>8318</v>
      </c>
      <c r="B32">
        <v>20</v>
      </c>
      <c r="C32" s="33">
        <v>4.8614487117160914E-3</v>
      </c>
      <c r="D32" s="15">
        <v>9637</v>
      </c>
      <c r="E32" s="35">
        <v>2.0871169746134019E-4</v>
      </c>
      <c r="F32">
        <v>120</v>
      </c>
      <c r="G32" s="33">
        <v>2.9168692270296549E-2</v>
      </c>
      <c r="H32" s="15">
        <v>66175.320000000007</v>
      </c>
      <c r="I32" s="35">
        <v>1.4331807997558757E-3</v>
      </c>
      <c r="J32">
        <v>20</v>
      </c>
      <c r="K32" s="33">
        <v>4.8614487117160914E-3</v>
      </c>
      <c r="L32" s="15">
        <v>105800.38</v>
      </c>
      <c r="M32" s="35">
        <v>2.291353834373231E-3</v>
      </c>
      <c r="N32">
        <v>540</v>
      </c>
      <c r="O32" s="33">
        <v>0.13125911521633446</v>
      </c>
      <c r="P32" s="15">
        <v>3147611.6399999997</v>
      </c>
      <c r="Q32" s="35">
        <v>6.8168866694352265E-2</v>
      </c>
      <c r="R32" s="46">
        <v>700</v>
      </c>
      <c r="S32" s="39">
        <v>0.17015070491006321</v>
      </c>
      <c r="T32" s="15">
        <v>3329224.3399999994</v>
      </c>
      <c r="U32" s="35">
        <v>7.2102113025942702E-2</v>
      </c>
    </row>
    <row r="33" spans="1:21" x14ac:dyDescent="0.25">
      <c r="A33" s="38" t="s">
        <v>8319</v>
      </c>
      <c r="B33">
        <v>0</v>
      </c>
      <c r="C33" s="33">
        <v>0</v>
      </c>
      <c r="D33" s="15">
        <v>0</v>
      </c>
      <c r="E33" s="35">
        <v>0</v>
      </c>
      <c r="F33">
        <v>117</v>
      </c>
      <c r="G33" s="33">
        <v>2.8439474963539133E-2</v>
      </c>
      <c r="H33" s="15">
        <v>223920.30999999997</v>
      </c>
      <c r="I33" s="35">
        <v>4.8495162390961395E-3</v>
      </c>
      <c r="J33">
        <v>0</v>
      </c>
      <c r="K33" s="33">
        <v>0</v>
      </c>
      <c r="L33" s="15">
        <v>0</v>
      </c>
      <c r="M33" s="35">
        <v>0</v>
      </c>
      <c r="N33">
        <v>103</v>
      </c>
      <c r="O33" s="33">
        <v>2.5036460865337871E-2</v>
      </c>
      <c r="P33" s="15">
        <v>2177693.4200000004</v>
      </c>
      <c r="Q33" s="35">
        <v>4.7163026900341527E-2</v>
      </c>
      <c r="R33" s="46">
        <v>220</v>
      </c>
      <c r="S33" s="39">
        <v>5.3475935828877004E-2</v>
      </c>
      <c r="T33" s="15">
        <v>2401613.7300000004</v>
      </c>
      <c r="U33" s="35">
        <v>5.2012543139437671E-2</v>
      </c>
    </row>
    <row r="34" spans="1:21" x14ac:dyDescent="0.25">
      <c r="A34" s="48" t="s">
        <v>8320</v>
      </c>
      <c r="B34">
        <v>30</v>
      </c>
      <c r="C34" s="33">
        <v>7.2921730675741371E-3</v>
      </c>
      <c r="D34" s="15">
        <v>18781</v>
      </c>
      <c r="E34" s="35">
        <v>4.0674633081056653E-4</v>
      </c>
      <c r="F34">
        <v>127</v>
      </c>
      <c r="G34" s="33">
        <v>3.087019931939718E-2</v>
      </c>
      <c r="H34" s="15">
        <v>49591.25</v>
      </c>
      <c r="I34" s="35">
        <v>1.0740141088232526E-3</v>
      </c>
      <c r="J34">
        <v>0</v>
      </c>
      <c r="K34" s="33">
        <v>0</v>
      </c>
      <c r="L34" s="15">
        <v>0</v>
      </c>
      <c r="M34" s="35">
        <v>0</v>
      </c>
      <c r="N34">
        <v>80</v>
      </c>
      <c r="O34" s="33">
        <v>1.9445794846864366E-2</v>
      </c>
      <c r="P34" s="15">
        <v>1535350.9</v>
      </c>
      <c r="Q34" s="35">
        <v>3.3251602421686864E-2</v>
      </c>
      <c r="R34" s="16">
        <v>237</v>
      </c>
      <c r="S34" s="47">
        <v>5.7608167233835682E-2</v>
      </c>
      <c r="T34" s="15">
        <v>1603723.15</v>
      </c>
      <c r="U34" s="35">
        <v>3.4732362861320684E-2</v>
      </c>
    </row>
    <row r="35" spans="1:21" x14ac:dyDescent="0.25">
      <c r="A35" s="37" t="s">
        <v>8321</v>
      </c>
      <c r="B35">
        <v>178</v>
      </c>
      <c r="C35" s="33">
        <v>4.3266893534273217E-2</v>
      </c>
      <c r="D35" s="15">
        <v>2352021.5099999998</v>
      </c>
      <c r="E35" s="35">
        <v>5.0938508023003468E-2</v>
      </c>
      <c r="F35">
        <v>213</v>
      </c>
      <c r="G35" s="33">
        <v>5.1774428779776373E-2</v>
      </c>
      <c r="H35" s="15">
        <v>1386682.01</v>
      </c>
      <c r="I35" s="35">
        <v>3.0031831082930695E-2</v>
      </c>
      <c r="J35">
        <v>0</v>
      </c>
      <c r="K35" s="33">
        <v>0</v>
      </c>
      <c r="L35" s="15">
        <v>0</v>
      </c>
      <c r="M35" s="35">
        <v>0</v>
      </c>
      <c r="N35">
        <v>209</v>
      </c>
      <c r="O35" s="50">
        <v>5.0802139037433157E-2</v>
      </c>
      <c r="P35" s="15">
        <v>19665020.160000008</v>
      </c>
      <c r="Q35" s="51">
        <v>0.4258918478992505</v>
      </c>
      <c r="R35" s="31">
        <v>600</v>
      </c>
      <c r="S35" s="33">
        <v>0.14584346135148274</v>
      </c>
      <c r="T35" s="36">
        <v>23403723.680000003</v>
      </c>
      <c r="U35" s="40">
        <v>0.50686218700518459</v>
      </c>
    </row>
    <row r="36" spans="1:21" x14ac:dyDescent="0.25">
      <c r="A36" s="45" t="s">
        <v>8322</v>
      </c>
      <c r="B36">
        <v>37</v>
      </c>
      <c r="C36" s="33">
        <v>8.9936801166747692E-3</v>
      </c>
      <c r="D36" s="15">
        <v>98359</v>
      </c>
      <c r="E36" s="35">
        <v>2.1301934056864127E-3</v>
      </c>
      <c r="F36">
        <v>493</v>
      </c>
      <c r="G36" s="33">
        <v>0.11983471074380166</v>
      </c>
      <c r="H36" s="15">
        <v>433620.89</v>
      </c>
      <c r="I36" s="35">
        <v>9.3910710808962402E-3</v>
      </c>
      <c r="J36">
        <v>24</v>
      </c>
      <c r="K36" s="33">
        <v>5.8337384540593099E-3</v>
      </c>
      <c r="L36" s="15">
        <v>84231</v>
      </c>
      <c r="M36" s="35">
        <v>1.8242186353498128E-3</v>
      </c>
      <c r="N36">
        <v>839</v>
      </c>
      <c r="O36" s="44">
        <v>0.20393777345649003</v>
      </c>
      <c r="P36" s="15">
        <v>5115585.3800000018</v>
      </c>
      <c r="Q36" s="49">
        <v>0.11078992509787437</v>
      </c>
      <c r="R36">
        <v>1393</v>
      </c>
      <c r="S36" s="44">
        <v>0.33859990277102575</v>
      </c>
      <c r="T36" s="15">
        <v>5731796.2700000005</v>
      </c>
      <c r="U36" s="35">
        <v>0.1241354082198068</v>
      </c>
    </row>
    <row r="37" spans="1:21" x14ac:dyDescent="0.25">
      <c r="A37" s="8" t="s">
        <v>8323</v>
      </c>
      <c r="B37">
        <v>349</v>
      </c>
      <c r="C37" s="33">
        <v>8.4832280019445788E-2</v>
      </c>
      <c r="D37" s="15">
        <v>2542931.5099999998</v>
      </c>
      <c r="E37" s="35">
        <v>5.5073109056763402E-2</v>
      </c>
      <c r="F37">
        <v>1530</v>
      </c>
      <c r="G37" s="33">
        <v>0.37190082644628097</v>
      </c>
      <c r="H37" s="15">
        <v>2838967.4</v>
      </c>
      <c r="I37" s="35">
        <v>6.1484456271807354E-2</v>
      </c>
      <c r="J37">
        <v>50</v>
      </c>
      <c r="K37" s="33">
        <v>1.2153621779290228E-2</v>
      </c>
      <c r="L37" s="15">
        <v>196109.38</v>
      </c>
      <c r="M37" s="35">
        <v>4.2472057266671158E-3</v>
      </c>
      <c r="N37">
        <v>2185</v>
      </c>
      <c r="O37" s="43">
        <v>0.53111327175498302</v>
      </c>
      <c r="P37" s="15">
        <v>40595733.369999982</v>
      </c>
      <c r="Q37" s="42">
        <v>0.87919522894476165</v>
      </c>
      <c r="R37">
        <v>4114</v>
      </c>
      <c r="S37" s="33">
        <v>1</v>
      </c>
      <c r="T37" s="15">
        <v>46173741.660000004</v>
      </c>
      <c r="U37" s="35">
        <v>1</v>
      </c>
    </row>
  </sheetData>
  <mergeCells count="1">
    <mergeCell ref="A21:E2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4E98B-3CF8-43E5-BE96-97B01B49C0D1}">
  <dimension ref="A1:F47"/>
  <sheetViews>
    <sheetView workbookViewId="0"/>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8326</v>
      </c>
    </row>
    <row r="2" spans="1:6" x14ac:dyDescent="0.25">
      <c r="A2" s="7" t="s">
        <v>8308</v>
      </c>
      <c r="B2" t="s">
        <v>8326</v>
      </c>
    </row>
    <row r="4" spans="1:6" x14ac:dyDescent="0.25">
      <c r="A4" s="7" t="s">
        <v>8325</v>
      </c>
      <c r="B4" s="7" t="s">
        <v>8324</v>
      </c>
    </row>
    <row r="5" spans="1:6" x14ac:dyDescent="0.25">
      <c r="A5" s="7" t="s">
        <v>8313</v>
      </c>
      <c r="B5" t="s">
        <v>8220</v>
      </c>
      <c r="C5" t="s">
        <v>8221</v>
      </c>
      <c r="D5" t="s">
        <v>8222</v>
      </c>
      <c r="E5" t="s">
        <v>8219</v>
      </c>
      <c r="F5" t="s">
        <v>8323</v>
      </c>
    </row>
    <row r="6" spans="1:6" x14ac:dyDescent="0.25">
      <c r="A6" s="8" t="s">
        <v>8328</v>
      </c>
      <c r="B6">
        <v>0</v>
      </c>
      <c r="C6">
        <v>100</v>
      </c>
      <c r="D6">
        <v>0</v>
      </c>
      <c r="E6">
        <v>0</v>
      </c>
      <c r="F6">
        <v>100</v>
      </c>
    </row>
    <row r="7" spans="1:6" x14ac:dyDescent="0.25">
      <c r="A7" s="8" t="s">
        <v>8329</v>
      </c>
      <c r="B7">
        <v>20</v>
      </c>
      <c r="C7">
        <v>0</v>
      </c>
      <c r="D7">
        <v>0</v>
      </c>
      <c r="E7">
        <v>0</v>
      </c>
      <c r="F7">
        <v>20</v>
      </c>
    </row>
    <row r="8" spans="1:6" x14ac:dyDescent="0.25">
      <c r="A8" s="8" t="s">
        <v>8330</v>
      </c>
      <c r="B8">
        <v>24</v>
      </c>
      <c r="C8">
        <v>0</v>
      </c>
      <c r="D8">
        <v>0</v>
      </c>
      <c r="E8">
        <v>0</v>
      </c>
      <c r="F8">
        <v>24</v>
      </c>
    </row>
    <row r="9" spans="1:6" x14ac:dyDescent="0.25">
      <c r="A9" s="8" t="s">
        <v>8331</v>
      </c>
      <c r="B9">
        <v>0</v>
      </c>
      <c r="C9">
        <v>40</v>
      </c>
      <c r="D9">
        <v>0</v>
      </c>
      <c r="E9">
        <v>0</v>
      </c>
      <c r="F9">
        <v>40</v>
      </c>
    </row>
    <row r="10" spans="1:6" x14ac:dyDescent="0.25">
      <c r="A10" s="8" t="s">
        <v>8332</v>
      </c>
      <c r="B10">
        <v>0</v>
      </c>
      <c r="C10">
        <v>0</v>
      </c>
      <c r="D10">
        <v>0</v>
      </c>
      <c r="E10">
        <v>40</v>
      </c>
      <c r="F10">
        <v>40</v>
      </c>
    </row>
    <row r="11" spans="1:6" x14ac:dyDescent="0.25">
      <c r="A11" s="8" t="s">
        <v>8333</v>
      </c>
      <c r="B11">
        <v>0</v>
      </c>
      <c r="C11">
        <v>0</v>
      </c>
      <c r="D11">
        <v>0</v>
      </c>
      <c r="E11">
        <v>180</v>
      </c>
      <c r="F11">
        <v>180</v>
      </c>
    </row>
    <row r="12" spans="1:6" x14ac:dyDescent="0.25">
      <c r="A12" s="8" t="s">
        <v>8334</v>
      </c>
      <c r="B12">
        <v>0</v>
      </c>
      <c r="C12">
        <v>80</v>
      </c>
      <c r="D12">
        <v>0</v>
      </c>
      <c r="E12">
        <v>0</v>
      </c>
      <c r="F12">
        <v>80</v>
      </c>
    </row>
    <row r="13" spans="1:6" x14ac:dyDescent="0.25">
      <c r="A13" s="8" t="s">
        <v>8335</v>
      </c>
      <c r="B13">
        <v>0</v>
      </c>
      <c r="C13">
        <v>0</v>
      </c>
      <c r="D13">
        <v>0</v>
      </c>
      <c r="E13">
        <v>40</v>
      </c>
      <c r="F13">
        <v>40</v>
      </c>
    </row>
    <row r="14" spans="1:6" x14ac:dyDescent="0.25">
      <c r="A14" s="8" t="s">
        <v>8336</v>
      </c>
      <c r="B14">
        <v>0</v>
      </c>
      <c r="C14">
        <v>40</v>
      </c>
      <c r="D14">
        <v>20</v>
      </c>
      <c r="E14">
        <v>0</v>
      </c>
      <c r="F14">
        <v>60</v>
      </c>
    </row>
    <row r="15" spans="1:6" x14ac:dyDescent="0.25">
      <c r="A15" s="8" t="s">
        <v>8337</v>
      </c>
      <c r="B15">
        <v>0</v>
      </c>
      <c r="C15">
        <v>40</v>
      </c>
      <c r="D15">
        <v>0</v>
      </c>
      <c r="E15">
        <v>0</v>
      </c>
      <c r="F15">
        <v>40</v>
      </c>
    </row>
    <row r="16" spans="1:6" x14ac:dyDescent="0.25">
      <c r="A16" s="8" t="s">
        <v>8338</v>
      </c>
      <c r="B16">
        <v>20</v>
      </c>
      <c r="C16">
        <v>120</v>
      </c>
      <c r="D16">
        <v>0</v>
      </c>
      <c r="E16">
        <v>0</v>
      </c>
      <c r="F16">
        <v>140</v>
      </c>
    </row>
    <row r="17" spans="1:6" x14ac:dyDescent="0.25">
      <c r="A17" s="8" t="s">
        <v>8339</v>
      </c>
      <c r="B17">
        <v>0</v>
      </c>
      <c r="C17">
        <v>20</v>
      </c>
      <c r="D17">
        <v>0</v>
      </c>
      <c r="E17">
        <v>0</v>
      </c>
      <c r="F17">
        <v>20</v>
      </c>
    </row>
    <row r="18" spans="1:6" x14ac:dyDescent="0.25">
      <c r="A18" s="8" t="s">
        <v>8340</v>
      </c>
      <c r="B18">
        <v>0</v>
      </c>
      <c r="C18">
        <v>0</v>
      </c>
      <c r="D18">
        <v>0</v>
      </c>
      <c r="E18">
        <v>140</v>
      </c>
      <c r="F18">
        <v>140</v>
      </c>
    </row>
    <row r="19" spans="1:6" x14ac:dyDescent="0.25">
      <c r="A19" s="8" t="s">
        <v>8341</v>
      </c>
      <c r="B19">
        <v>0</v>
      </c>
      <c r="C19">
        <v>20</v>
      </c>
      <c r="D19">
        <v>0</v>
      </c>
      <c r="E19">
        <v>140</v>
      </c>
      <c r="F19">
        <v>160</v>
      </c>
    </row>
    <row r="20" spans="1:6" x14ac:dyDescent="0.25">
      <c r="A20" s="8" t="s">
        <v>8342</v>
      </c>
      <c r="B20">
        <v>0</v>
      </c>
      <c r="C20">
        <v>60</v>
      </c>
      <c r="D20">
        <v>0</v>
      </c>
      <c r="E20">
        <v>0</v>
      </c>
      <c r="F20">
        <v>60</v>
      </c>
    </row>
    <row r="21" spans="1:6" x14ac:dyDescent="0.25">
      <c r="A21" s="8" t="s">
        <v>8343</v>
      </c>
      <c r="B21">
        <v>0</v>
      </c>
      <c r="C21">
        <v>11</v>
      </c>
      <c r="D21">
        <v>0</v>
      </c>
      <c r="E21">
        <v>9</v>
      </c>
      <c r="F21">
        <v>20</v>
      </c>
    </row>
    <row r="22" spans="1:6" x14ac:dyDescent="0.25">
      <c r="A22" s="8" t="s">
        <v>8344</v>
      </c>
      <c r="B22">
        <v>0</v>
      </c>
      <c r="C22">
        <v>0</v>
      </c>
      <c r="D22">
        <v>0</v>
      </c>
      <c r="E22">
        <v>20</v>
      </c>
      <c r="F22">
        <v>20</v>
      </c>
    </row>
    <row r="23" spans="1:6" x14ac:dyDescent="0.25">
      <c r="A23" s="8" t="s">
        <v>8345</v>
      </c>
      <c r="B23">
        <v>0</v>
      </c>
      <c r="C23">
        <v>40</v>
      </c>
      <c r="D23">
        <v>0</v>
      </c>
      <c r="E23">
        <v>0</v>
      </c>
      <c r="F23">
        <v>40</v>
      </c>
    </row>
    <row r="24" spans="1:6" x14ac:dyDescent="0.25">
      <c r="A24" s="8" t="s">
        <v>8346</v>
      </c>
      <c r="B24">
        <v>20</v>
      </c>
      <c r="C24">
        <v>60</v>
      </c>
      <c r="D24">
        <v>0</v>
      </c>
      <c r="E24">
        <v>60</v>
      </c>
      <c r="F24">
        <v>140</v>
      </c>
    </row>
    <row r="25" spans="1:6" x14ac:dyDescent="0.25">
      <c r="A25" s="8" t="s">
        <v>8347</v>
      </c>
      <c r="B25">
        <v>0</v>
      </c>
      <c r="C25">
        <v>20</v>
      </c>
      <c r="D25">
        <v>0</v>
      </c>
      <c r="E25">
        <v>0</v>
      </c>
      <c r="F25">
        <v>20</v>
      </c>
    </row>
    <row r="26" spans="1:6" x14ac:dyDescent="0.25">
      <c r="A26" s="8" t="s">
        <v>8348</v>
      </c>
      <c r="B26">
        <v>0</v>
      </c>
      <c r="C26">
        <v>0</v>
      </c>
      <c r="D26">
        <v>0</v>
      </c>
      <c r="E26">
        <v>60</v>
      </c>
      <c r="F26">
        <v>60</v>
      </c>
    </row>
    <row r="27" spans="1:6" x14ac:dyDescent="0.25">
      <c r="A27" s="8" t="s">
        <v>8349</v>
      </c>
      <c r="B27">
        <v>0</v>
      </c>
      <c r="C27">
        <v>20</v>
      </c>
      <c r="D27">
        <v>0</v>
      </c>
      <c r="E27">
        <v>0</v>
      </c>
      <c r="F27">
        <v>20</v>
      </c>
    </row>
    <row r="28" spans="1:6" x14ac:dyDescent="0.25">
      <c r="A28" s="8" t="s">
        <v>8350</v>
      </c>
      <c r="B28">
        <v>0</v>
      </c>
      <c r="C28">
        <v>57</v>
      </c>
      <c r="D28">
        <v>0</v>
      </c>
      <c r="E28">
        <v>103</v>
      </c>
      <c r="F28">
        <v>160</v>
      </c>
    </row>
    <row r="29" spans="1:6" x14ac:dyDescent="0.25">
      <c r="A29" s="8" t="s">
        <v>8351</v>
      </c>
      <c r="B29">
        <v>0</v>
      </c>
      <c r="C29">
        <v>20</v>
      </c>
      <c r="D29">
        <v>0</v>
      </c>
      <c r="E29">
        <v>0</v>
      </c>
      <c r="F29">
        <v>20</v>
      </c>
    </row>
    <row r="30" spans="1:6" x14ac:dyDescent="0.25">
      <c r="A30" s="8" t="s">
        <v>8352</v>
      </c>
      <c r="B30">
        <v>0</v>
      </c>
      <c r="C30">
        <v>353</v>
      </c>
      <c r="D30">
        <v>19</v>
      </c>
      <c r="E30">
        <v>694</v>
      </c>
      <c r="F30">
        <v>1066</v>
      </c>
    </row>
    <row r="31" spans="1:6" x14ac:dyDescent="0.25">
      <c r="A31" s="8" t="s">
        <v>8353</v>
      </c>
      <c r="B31">
        <v>0</v>
      </c>
      <c r="C31">
        <v>0</v>
      </c>
      <c r="D31">
        <v>0</v>
      </c>
      <c r="E31">
        <v>40</v>
      </c>
      <c r="F31">
        <v>40</v>
      </c>
    </row>
    <row r="32" spans="1:6" x14ac:dyDescent="0.25">
      <c r="A32" s="8" t="s">
        <v>8354</v>
      </c>
      <c r="B32">
        <v>0</v>
      </c>
      <c r="C32">
        <v>0</v>
      </c>
      <c r="D32">
        <v>0</v>
      </c>
      <c r="E32">
        <v>20</v>
      </c>
      <c r="F32">
        <v>20</v>
      </c>
    </row>
    <row r="33" spans="1:6" x14ac:dyDescent="0.25">
      <c r="A33" s="8" t="s">
        <v>8355</v>
      </c>
      <c r="B33">
        <v>0</v>
      </c>
      <c r="C33">
        <v>20</v>
      </c>
      <c r="D33">
        <v>0</v>
      </c>
      <c r="E33">
        <v>0</v>
      </c>
      <c r="F33">
        <v>20</v>
      </c>
    </row>
    <row r="34" spans="1:6" x14ac:dyDescent="0.25">
      <c r="A34" s="8" t="s">
        <v>8356</v>
      </c>
      <c r="B34">
        <v>0</v>
      </c>
      <c r="C34">
        <v>0</v>
      </c>
      <c r="D34">
        <v>0</v>
      </c>
      <c r="E34">
        <v>260</v>
      </c>
      <c r="F34">
        <v>260</v>
      </c>
    </row>
    <row r="35" spans="1:6" x14ac:dyDescent="0.25">
      <c r="A35" s="8" t="s">
        <v>8357</v>
      </c>
      <c r="B35">
        <v>40</v>
      </c>
      <c r="C35">
        <v>0</v>
      </c>
      <c r="D35">
        <v>0</v>
      </c>
      <c r="E35">
        <v>0</v>
      </c>
      <c r="F35">
        <v>40</v>
      </c>
    </row>
    <row r="36" spans="1:6" x14ac:dyDescent="0.25">
      <c r="A36" s="8" t="s">
        <v>8358</v>
      </c>
      <c r="B36">
        <v>0</v>
      </c>
      <c r="C36">
        <v>0</v>
      </c>
      <c r="D36">
        <v>0</v>
      </c>
      <c r="E36">
        <v>60</v>
      </c>
      <c r="F36">
        <v>60</v>
      </c>
    </row>
    <row r="37" spans="1:6" x14ac:dyDescent="0.25">
      <c r="A37" s="8" t="s">
        <v>8359</v>
      </c>
      <c r="B37">
        <v>0</v>
      </c>
      <c r="C37">
        <v>0</v>
      </c>
      <c r="D37">
        <v>6</v>
      </c>
      <c r="E37">
        <v>34</v>
      </c>
      <c r="F37">
        <v>40</v>
      </c>
    </row>
    <row r="38" spans="1:6" x14ac:dyDescent="0.25">
      <c r="A38" s="8" t="s">
        <v>8360</v>
      </c>
      <c r="B38">
        <v>18</v>
      </c>
      <c r="C38">
        <v>2</v>
      </c>
      <c r="D38">
        <v>0</v>
      </c>
      <c r="E38">
        <v>40</v>
      </c>
      <c r="F38">
        <v>60</v>
      </c>
    </row>
    <row r="39" spans="1:6" x14ac:dyDescent="0.25">
      <c r="A39" s="8" t="s">
        <v>8361</v>
      </c>
      <c r="B39">
        <v>17</v>
      </c>
      <c r="C39">
        <v>80</v>
      </c>
      <c r="D39">
        <v>5</v>
      </c>
      <c r="E39">
        <v>85</v>
      </c>
      <c r="F39">
        <v>187</v>
      </c>
    </row>
    <row r="40" spans="1:6" x14ac:dyDescent="0.25">
      <c r="A40" s="8" t="s">
        <v>8362</v>
      </c>
      <c r="B40">
        <v>0</v>
      </c>
      <c r="C40">
        <v>0</v>
      </c>
      <c r="D40">
        <v>0</v>
      </c>
      <c r="E40">
        <v>80</v>
      </c>
      <c r="F40">
        <v>80</v>
      </c>
    </row>
    <row r="41" spans="1:6" x14ac:dyDescent="0.25">
      <c r="A41" s="8" t="s">
        <v>8363</v>
      </c>
      <c r="B41">
        <v>0</v>
      </c>
      <c r="C41">
        <v>0</v>
      </c>
      <c r="D41">
        <v>0</v>
      </c>
      <c r="E41">
        <v>60</v>
      </c>
      <c r="F41">
        <v>60</v>
      </c>
    </row>
    <row r="42" spans="1:6" x14ac:dyDescent="0.25">
      <c r="A42" s="8" t="s">
        <v>8364</v>
      </c>
      <c r="B42">
        <v>10</v>
      </c>
      <c r="C42">
        <v>47</v>
      </c>
      <c r="D42">
        <v>0</v>
      </c>
      <c r="E42">
        <v>0</v>
      </c>
      <c r="F42">
        <v>57</v>
      </c>
    </row>
    <row r="43" spans="1:6" x14ac:dyDescent="0.25">
      <c r="A43" s="8" t="s">
        <v>8365</v>
      </c>
      <c r="B43">
        <v>0</v>
      </c>
      <c r="C43">
        <v>100</v>
      </c>
      <c r="D43">
        <v>0</v>
      </c>
      <c r="E43">
        <v>0</v>
      </c>
      <c r="F43">
        <v>100</v>
      </c>
    </row>
    <row r="44" spans="1:6" x14ac:dyDescent="0.25">
      <c r="A44" s="8" t="s">
        <v>8366</v>
      </c>
      <c r="B44">
        <v>60</v>
      </c>
      <c r="C44">
        <v>120</v>
      </c>
      <c r="D44">
        <v>0</v>
      </c>
      <c r="E44">
        <v>20</v>
      </c>
      <c r="F44">
        <v>200</v>
      </c>
    </row>
    <row r="45" spans="1:6" x14ac:dyDescent="0.25">
      <c r="A45" s="8" t="s">
        <v>8367</v>
      </c>
      <c r="B45">
        <v>100</v>
      </c>
      <c r="C45">
        <v>60</v>
      </c>
      <c r="D45">
        <v>0</v>
      </c>
      <c r="E45">
        <v>0</v>
      </c>
      <c r="F45">
        <v>160</v>
      </c>
    </row>
    <row r="46" spans="1:6" x14ac:dyDescent="0.25">
      <c r="A46" s="8" t="s">
        <v>8368</v>
      </c>
      <c r="B46">
        <v>20</v>
      </c>
      <c r="C46">
        <v>0</v>
      </c>
      <c r="D46">
        <v>0</v>
      </c>
      <c r="E46">
        <v>0</v>
      </c>
      <c r="F46">
        <v>20</v>
      </c>
    </row>
    <row r="47" spans="1:6" x14ac:dyDescent="0.25">
      <c r="A47" s="8" t="s">
        <v>8323</v>
      </c>
      <c r="B47">
        <v>349</v>
      </c>
      <c r="C47">
        <v>1530</v>
      </c>
      <c r="D47">
        <v>50</v>
      </c>
      <c r="E47">
        <v>2185</v>
      </c>
      <c r="F4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5EFC2-0ED3-4A81-A935-3EFF23B2A3AC}">
  <dimension ref="A2:F19"/>
  <sheetViews>
    <sheetView workbookViewId="0"/>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2" spans="1:6" x14ac:dyDescent="0.25">
      <c r="A2" s="7" t="s">
        <v>8308</v>
      </c>
      <c r="B2" t="s">
        <v>8326</v>
      </c>
    </row>
    <row r="3" spans="1:6" x14ac:dyDescent="0.25">
      <c r="A3" s="7" t="s">
        <v>8312</v>
      </c>
      <c r="B3" t="s">
        <v>8326</v>
      </c>
    </row>
    <row r="5" spans="1:6" x14ac:dyDescent="0.25">
      <c r="A5" s="7" t="s">
        <v>8325</v>
      </c>
      <c r="B5" s="7" t="s">
        <v>8324</v>
      </c>
    </row>
    <row r="6" spans="1:6" x14ac:dyDescent="0.25">
      <c r="A6" s="7" t="s">
        <v>8313</v>
      </c>
      <c r="B6" t="s">
        <v>8220</v>
      </c>
      <c r="C6" t="s">
        <v>8221</v>
      </c>
      <c r="D6" t="s">
        <v>8222</v>
      </c>
      <c r="E6" t="s">
        <v>8219</v>
      </c>
      <c r="F6" t="s">
        <v>8323</v>
      </c>
    </row>
    <row r="7" spans="1:6" x14ac:dyDescent="0.25">
      <c r="A7" s="10" t="s">
        <v>8388</v>
      </c>
      <c r="B7">
        <v>34</v>
      </c>
      <c r="C7" s="41">
        <v>149</v>
      </c>
      <c r="D7">
        <v>2</v>
      </c>
      <c r="E7">
        <v>183</v>
      </c>
      <c r="F7">
        <v>368</v>
      </c>
    </row>
    <row r="8" spans="1:6" x14ac:dyDescent="0.25">
      <c r="A8" s="10" t="s">
        <v>8389</v>
      </c>
      <c r="B8">
        <v>27</v>
      </c>
      <c r="C8">
        <v>105</v>
      </c>
      <c r="D8">
        <v>18</v>
      </c>
      <c r="E8">
        <v>202</v>
      </c>
      <c r="F8">
        <v>352</v>
      </c>
    </row>
    <row r="9" spans="1:6" x14ac:dyDescent="0.25">
      <c r="A9" s="10" t="s">
        <v>8390</v>
      </c>
      <c r="B9">
        <v>28</v>
      </c>
      <c r="C9">
        <v>108</v>
      </c>
      <c r="D9">
        <v>30</v>
      </c>
      <c r="E9">
        <v>179</v>
      </c>
      <c r="F9">
        <v>345</v>
      </c>
    </row>
    <row r="10" spans="1:6" x14ac:dyDescent="0.25">
      <c r="A10" s="10" t="s">
        <v>8391</v>
      </c>
      <c r="B10">
        <v>27</v>
      </c>
      <c r="C10">
        <v>103</v>
      </c>
      <c r="D10">
        <v>0</v>
      </c>
      <c r="E10">
        <v>193</v>
      </c>
      <c r="F10">
        <v>323</v>
      </c>
    </row>
    <row r="11" spans="1:6" x14ac:dyDescent="0.25">
      <c r="A11" s="10" t="s">
        <v>8392</v>
      </c>
      <c r="B11">
        <v>26</v>
      </c>
      <c r="C11">
        <v>126</v>
      </c>
      <c r="D11">
        <v>0</v>
      </c>
      <c r="E11" s="31">
        <v>233</v>
      </c>
      <c r="F11">
        <v>385</v>
      </c>
    </row>
    <row r="12" spans="1:6" x14ac:dyDescent="0.25">
      <c r="A12" s="10" t="s">
        <v>8393</v>
      </c>
      <c r="B12">
        <v>27</v>
      </c>
      <c r="C12" s="41">
        <v>148</v>
      </c>
      <c r="D12">
        <v>0</v>
      </c>
      <c r="E12">
        <v>213</v>
      </c>
      <c r="F12">
        <v>388</v>
      </c>
    </row>
    <row r="13" spans="1:6" x14ac:dyDescent="0.25">
      <c r="A13" s="10" t="s">
        <v>8394</v>
      </c>
      <c r="B13">
        <v>44</v>
      </c>
      <c r="C13" s="41">
        <v>148</v>
      </c>
      <c r="D13">
        <v>0</v>
      </c>
      <c r="E13">
        <v>192</v>
      </c>
      <c r="F13">
        <v>384</v>
      </c>
    </row>
    <row r="14" spans="1:6" x14ac:dyDescent="0.25">
      <c r="A14" s="10" t="s">
        <v>8395</v>
      </c>
      <c r="B14">
        <v>32</v>
      </c>
      <c r="C14">
        <v>134</v>
      </c>
      <c r="D14">
        <v>0</v>
      </c>
      <c r="E14">
        <v>167</v>
      </c>
      <c r="F14">
        <v>333</v>
      </c>
    </row>
    <row r="15" spans="1:6" x14ac:dyDescent="0.25">
      <c r="A15" s="10" t="s">
        <v>8396</v>
      </c>
      <c r="B15">
        <v>24</v>
      </c>
      <c r="C15">
        <v>127</v>
      </c>
      <c r="D15">
        <v>0</v>
      </c>
      <c r="E15">
        <v>148</v>
      </c>
      <c r="F15">
        <v>299</v>
      </c>
    </row>
    <row r="16" spans="1:6" x14ac:dyDescent="0.25">
      <c r="A16" s="10" t="s">
        <v>8397</v>
      </c>
      <c r="B16">
        <v>20</v>
      </c>
      <c r="C16" s="41">
        <v>150</v>
      </c>
      <c r="D16">
        <v>0</v>
      </c>
      <c r="E16">
        <v>184</v>
      </c>
      <c r="F16">
        <v>354</v>
      </c>
    </row>
    <row r="17" spans="1:6" x14ac:dyDescent="0.25">
      <c r="A17" s="10" t="s">
        <v>8398</v>
      </c>
      <c r="B17">
        <v>37</v>
      </c>
      <c r="C17">
        <v>113</v>
      </c>
      <c r="D17">
        <v>0</v>
      </c>
      <c r="E17">
        <v>180</v>
      </c>
      <c r="F17">
        <v>330</v>
      </c>
    </row>
    <row r="18" spans="1:6" x14ac:dyDescent="0.25">
      <c r="A18" s="10" t="s">
        <v>8399</v>
      </c>
      <c r="B18">
        <v>23</v>
      </c>
      <c r="C18">
        <v>119</v>
      </c>
      <c r="D18">
        <v>0</v>
      </c>
      <c r="E18" s="31">
        <v>111</v>
      </c>
      <c r="F18">
        <v>253</v>
      </c>
    </row>
    <row r="19" spans="1:6" x14ac:dyDescent="0.25">
      <c r="A19" s="10" t="s">
        <v>8323</v>
      </c>
      <c r="B19">
        <v>349</v>
      </c>
      <c r="C19">
        <v>1530</v>
      </c>
      <c r="D19">
        <v>50</v>
      </c>
      <c r="E19">
        <v>2185</v>
      </c>
      <c r="F19">
        <v>4114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2AD3E-FEAA-4015-A2FA-533D083C7416}">
  <dimension ref="A1:V17"/>
  <sheetViews>
    <sheetView zoomScale="85" zoomScaleNormal="85" workbookViewId="0"/>
  </sheetViews>
  <sheetFormatPr defaultRowHeight="15" x14ac:dyDescent="0.25"/>
  <cols>
    <col min="1" max="1" width="28.28515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 min="9" max="9" width="19.85546875" customWidth="1"/>
    <col min="10" max="10" width="28.28515625" bestFit="1" customWidth="1"/>
    <col min="11" max="11" width="18.140625" bestFit="1" customWidth="1"/>
    <col min="12" max="12" width="14.28515625" bestFit="1" customWidth="1"/>
    <col min="13" max="13" width="17" bestFit="1" customWidth="1"/>
    <col min="14" max="14" width="13.140625" bestFit="1" customWidth="1"/>
    <col min="15" max="15" width="20.85546875" bestFit="1" customWidth="1"/>
    <col min="16" max="16" width="17" bestFit="1" customWidth="1"/>
    <col min="17" max="17" width="19.85546875" bestFit="1" customWidth="1"/>
    <col min="19" max="19" width="10.42578125" bestFit="1" customWidth="1"/>
    <col min="20" max="20" width="11.5703125" bestFit="1" customWidth="1"/>
    <col min="21" max="21" width="11.7109375" bestFit="1" customWidth="1"/>
  </cols>
  <sheetData>
    <row r="1" spans="1:22" ht="21" x14ac:dyDescent="0.35">
      <c r="A1" s="30" t="s">
        <v>8408</v>
      </c>
      <c r="J1" s="30" t="s">
        <v>8411</v>
      </c>
    </row>
    <row r="2" spans="1:22" ht="15.75" thickBot="1" x14ac:dyDescent="0.3"/>
    <row r="3" spans="1:22" ht="15.75" thickBot="1" x14ac:dyDescent="0.3">
      <c r="J3" s="19" t="s">
        <v>8404</v>
      </c>
      <c r="K3" s="18"/>
      <c r="L3" s="16" t="s">
        <v>8410</v>
      </c>
    </row>
    <row r="4" spans="1:22" ht="15.75" thickBot="1" x14ac:dyDescent="0.3">
      <c r="A4" s="16" t="s">
        <v>8409</v>
      </c>
      <c r="J4" s="16"/>
      <c r="S4" s="17" t="s">
        <v>8405</v>
      </c>
      <c r="T4" s="17"/>
      <c r="U4" s="17" t="s">
        <v>8406</v>
      </c>
      <c r="V4" s="17" t="s">
        <v>8407</v>
      </c>
    </row>
    <row r="5" spans="1:22" ht="15.75" thickBot="1" x14ac:dyDescent="0.3">
      <c r="A5" s="26" t="s">
        <v>8403</v>
      </c>
      <c r="B5" s="27" t="s">
        <v>8369</v>
      </c>
      <c r="C5" s="27" t="s">
        <v>8370</v>
      </c>
      <c r="D5" s="27" t="s">
        <v>8371</v>
      </c>
      <c r="E5" s="27" t="s">
        <v>8372</v>
      </c>
      <c r="F5" s="27" t="s">
        <v>8373</v>
      </c>
      <c r="G5" s="27" t="s">
        <v>8374</v>
      </c>
      <c r="H5" s="28" t="s">
        <v>8375</v>
      </c>
      <c r="J5" s="26" t="s">
        <v>8403</v>
      </c>
      <c r="K5" s="27" t="s">
        <v>8369</v>
      </c>
      <c r="L5" s="27" t="s">
        <v>8370</v>
      </c>
      <c r="M5" s="27" t="s">
        <v>8371</v>
      </c>
      <c r="N5" s="27" t="s">
        <v>8372</v>
      </c>
      <c r="O5" s="27" t="s">
        <v>8373</v>
      </c>
      <c r="P5" s="27" t="s">
        <v>8374</v>
      </c>
      <c r="Q5" s="28" t="s">
        <v>8375</v>
      </c>
      <c r="S5" t="s">
        <v>8246</v>
      </c>
      <c r="T5" t="s">
        <v>8376</v>
      </c>
      <c r="U5">
        <v>0</v>
      </c>
      <c r="V5">
        <v>999</v>
      </c>
    </row>
    <row r="6" spans="1:22" x14ac:dyDescent="0.25">
      <c r="A6" s="20" t="s">
        <v>8376</v>
      </c>
      <c r="B6" s="12">
        <f>COUNTIFS('Kickstarter Table'!$D:$D,"&gt;=0",'Kickstarter Table'!$D:$D,"&lt;1000",'Kickstarter Table'!$F:$F,"successful")</f>
        <v>322</v>
      </c>
      <c r="C6" s="12">
        <f>COUNTIFS('Kickstarter Table'!$D:$D,"&lt;1000",'Kickstarter Table'!$F:$F,"failed")</f>
        <v>113</v>
      </c>
      <c r="D6" s="12">
        <f>COUNTIFS('Kickstarter Table'!$D:$D,"&lt;1000",'Kickstarter Table'!$F:$F,"canceled")</f>
        <v>18</v>
      </c>
      <c r="E6" s="12">
        <f>SUM(B6:D6)</f>
        <v>453</v>
      </c>
      <c r="F6" s="13">
        <f>B6/$E6</f>
        <v>0.71081677704194257</v>
      </c>
      <c r="G6" s="13">
        <f>C6/$E6</f>
        <v>0.24944812362030905</v>
      </c>
      <c r="H6" s="21">
        <f>D6/$E6</f>
        <v>3.9735099337748346E-2</v>
      </c>
      <c r="J6" s="20" t="s">
        <v>8376</v>
      </c>
      <c r="K6" s="12" t="str">
        <f>IF($K$3="","?",COUNTIFS('Kickstarter Table'!$F:$F,"successful",'Kickstarter Table'!$D:$D,CONCATENATE("&gt;",VLOOKUP($J6,$T$4:$V$16,2,FALSE)),'Kickstarter Table'!$D:$D,CONCATENATE("&lt;=",VLOOKUP($J6,$T$4:$V$16,3,FALSE)),'Kickstarter Table'!$H:$H,Bonus!$K$3))</f>
        <v>?</v>
      </c>
      <c r="L6" s="12" t="str">
        <f>IF($K$3="","?",COUNTIFS('Kickstarter Table'!$F:$F,"failed",'Kickstarter Table'!$D:$D,CONCATENATE("&gt;",VLOOKUP($J6,$T$4:$V$16,2,FALSE)),'Kickstarter Table'!$D:$D,CONCATENATE("&lt;=",VLOOKUP($J6,$T$4:$V$16,3,FALSE)),'Kickstarter Table'!$H:$H,Bonus!$K$3))</f>
        <v>?</v>
      </c>
      <c r="M6" s="12" t="str">
        <f>IF($K$3="","?",COUNTIFS('Kickstarter Table'!$F:$F,"canceled",'Kickstarter Table'!$D:$D,CONCATENATE("&gt;",VLOOKUP($J6,$T$4:$V$16,2,FALSE)),'Kickstarter Table'!$D:$D,CONCATENATE("&lt;=",VLOOKUP($J6,$T$4:$V$16,3,FALSE)),'Kickstarter Table'!$H:$H,Bonus!$K$3))</f>
        <v>?</v>
      </c>
      <c r="N6" s="12">
        <f>SUM(K6:M6)</f>
        <v>0</v>
      </c>
      <c r="O6" s="13" t="str">
        <f>IF(ISERROR(K6/$E6),"?",K6/$E6)</f>
        <v>?</v>
      </c>
      <c r="P6" s="13" t="str">
        <f t="shared" ref="P6:P17" si="0">IF(ISERROR(L6/$E6),"?",L6/$E6)</f>
        <v>?</v>
      </c>
      <c r="Q6" s="21" t="str">
        <f t="shared" ref="Q6:Q17" si="1">IF(ISERROR(M6/$E6),"?",M6/$E6)</f>
        <v>?</v>
      </c>
      <c r="S6" t="s">
        <v>8248</v>
      </c>
      <c r="T6" t="s">
        <v>8377</v>
      </c>
      <c r="U6">
        <v>1000</v>
      </c>
      <c r="V6">
        <v>4999</v>
      </c>
    </row>
    <row r="7" spans="1:22" x14ac:dyDescent="0.25">
      <c r="A7" s="20" t="s">
        <v>8377</v>
      </c>
      <c r="B7" s="12">
        <f>COUNTIFS('Kickstarter Table'!$D:$D,"&gt;=1000",'Kickstarter Table'!$D:$D,"&lt;5000",'Kickstarter Table'!$F:$F,"successful")</f>
        <v>932</v>
      </c>
      <c r="C7" s="12">
        <f>COUNTIFS('Kickstarter Table'!$D:$D,"&gt;=1000",'Kickstarter Table'!$D:$D,"&lt;5000",'Kickstarter Table'!$F:$F,"failed")</f>
        <v>420</v>
      </c>
      <c r="D7" s="12">
        <f>COUNTIFS('Kickstarter Table'!$D:$D,"&gt;=1000",'Kickstarter Table'!$D:$D,"&lt;5000",'Kickstarter Table'!$F:$F,"canceled")</f>
        <v>60</v>
      </c>
      <c r="E7" s="12">
        <f t="shared" ref="E7:E17" si="2">SUM(B7:D7)</f>
        <v>1412</v>
      </c>
      <c r="F7" s="13">
        <f t="shared" ref="F7:H17" si="3">B7/$E7</f>
        <v>0.66005665722379603</v>
      </c>
      <c r="G7" s="13">
        <f t="shared" si="3"/>
        <v>0.29745042492917845</v>
      </c>
      <c r="H7" s="21">
        <f t="shared" si="3"/>
        <v>4.2492917847025496E-2</v>
      </c>
      <c r="I7" s="29"/>
      <c r="J7" s="20" t="s">
        <v>8377</v>
      </c>
      <c r="K7" s="12" t="str">
        <f>IF($K$3="","?",COUNTIFS('Kickstarter Table'!$F:$F,"successful",'Kickstarter Table'!$D:$D,CONCATENATE("&gt;",VLOOKUP($J7,$T$4:$V$16,2,FALSE)),'Kickstarter Table'!$D:$D,CONCATENATE("&lt;=",VLOOKUP($J7,$T$4:$V$16,3,FALSE)),'Kickstarter Table'!$H:$H,Bonus!$K$3))</f>
        <v>?</v>
      </c>
      <c r="L7" s="12" t="str">
        <f>IF($K$3="","?",COUNTIFS('Kickstarter Table'!$F:$F,"failed",'Kickstarter Table'!$D:$D,CONCATENATE("&gt;",VLOOKUP($J7,$T$4:$V$16,2,FALSE)),'Kickstarter Table'!$D:$D,CONCATENATE("&lt;=",VLOOKUP($J7,$T$4:$V$16,3,FALSE)),'Kickstarter Table'!$H:$H,Bonus!$K$3))</f>
        <v>?</v>
      </c>
      <c r="M7" s="12" t="str">
        <f>IF($K$3="","?",COUNTIFS('Kickstarter Table'!$F:$F,"canceled",'Kickstarter Table'!$D:$D,CONCATENATE("&gt;",VLOOKUP($J7,$T$4:$V$16,2,FALSE)),'Kickstarter Table'!$D:$D,CONCATENATE("&lt;=",VLOOKUP($J7,$T$4:$V$16,3,FALSE)),'Kickstarter Table'!$H:$H,Bonus!$K$3))</f>
        <v>?</v>
      </c>
      <c r="N7" s="12">
        <f t="shared" ref="N7:N17" si="4">SUM(K7:M7)</f>
        <v>0</v>
      </c>
      <c r="O7" s="13" t="str">
        <f t="shared" ref="O7:O17" si="5">IF(ISERROR(K7/$E7),"?",K7/$E7)</f>
        <v>?</v>
      </c>
      <c r="P7" s="13" t="str">
        <f t="shared" si="0"/>
        <v>?</v>
      </c>
      <c r="Q7" s="21" t="str">
        <f t="shared" si="1"/>
        <v>?</v>
      </c>
      <c r="S7" t="s">
        <v>8251</v>
      </c>
      <c r="T7" t="s">
        <v>8378</v>
      </c>
      <c r="U7">
        <v>5000</v>
      </c>
      <c r="V7">
        <v>9999</v>
      </c>
    </row>
    <row r="8" spans="1:22" x14ac:dyDescent="0.25">
      <c r="A8" s="20" t="s">
        <v>8378</v>
      </c>
      <c r="B8" s="12">
        <f>COUNTIFS('Kickstarter Table'!$D:$D,"&gt;=5000",'Kickstarter Table'!$D:$D,"&lt;10000",'Kickstarter Table'!$F:$F,"successful")</f>
        <v>381</v>
      </c>
      <c r="C8" s="12">
        <f>COUNTIFS('Kickstarter Table'!$D:$D,"&gt;=5000",'Kickstarter Table'!$D:$D,"&lt;10000",'Kickstarter Table'!$F:$F,"failed")</f>
        <v>283</v>
      </c>
      <c r="D8" s="12">
        <f>COUNTIFS('Kickstarter Table'!$D:$D,"&gt;=5000",'Kickstarter Table'!$D:$D,"&lt;10000",'Kickstarter Table'!$F:$F,"canceled")</f>
        <v>52</v>
      </c>
      <c r="E8" s="12">
        <f t="shared" si="2"/>
        <v>716</v>
      </c>
      <c r="F8" s="13">
        <f t="shared" si="3"/>
        <v>0.53212290502793291</v>
      </c>
      <c r="G8" s="13">
        <f t="shared" si="3"/>
        <v>0.39525139664804471</v>
      </c>
      <c r="H8" s="21">
        <f t="shared" si="3"/>
        <v>7.2625698324022353E-2</v>
      </c>
      <c r="I8" s="29"/>
      <c r="J8" s="20" t="s">
        <v>8378</v>
      </c>
      <c r="K8" s="12" t="str">
        <f>IF($K$3="","?",COUNTIFS('Kickstarter Table'!$F:$F,"successful",'Kickstarter Table'!$D:$D,CONCATENATE("&gt;",VLOOKUP($J8,$T$4:$V$16,2,FALSE)),'Kickstarter Table'!$D:$D,CONCATENATE("&lt;=",VLOOKUP($J8,$T$4:$V$16,3,FALSE)),'Kickstarter Table'!$H:$H,Bonus!$K$3))</f>
        <v>?</v>
      </c>
      <c r="L8" s="12" t="str">
        <f>IF($K$3="","?",COUNTIFS('Kickstarter Table'!$F:$F,"failed",'Kickstarter Table'!$D:$D,CONCATENATE("&gt;",VLOOKUP($J8,$T$4:$V$16,2,FALSE)),'Kickstarter Table'!$D:$D,CONCATENATE("&lt;=",VLOOKUP($J8,$T$4:$V$16,3,FALSE)),'Kickstarter Table'!$H:$H,Bonus!$K$3))</f>
        <v>?</v>
      </c>
      <c r="M8" s="12" t="str">
        <f>IF($K$3="","?",COUNTIFS('Kickstarter Table'!$F:$F,"canceled",'Kickstarter Table'!$D:$D,CONCATENATE("&gt;",VLOOKUP($J8,$T$4:$V$16,2,FALSE)),'Kickstarter Table'!$D:$D,CONCATENATE("&lt;=",VLOOKUP($J8,$T$4:$V$16,3,FALSE)),'Kickstarter Table'!$H:$H,Bonus!$K$3))</f>
        <v>?</v>
      </c>
      <c r="N8" s="12">
        <f t="shared" si="4"/>
        <v>0</v>
      </c>
      <c r="O8" s="13" t="str">
        <f t="shared" si="5"/>
        <v>?</v>
      </c>
      <c r="P8" s="13" t="str">
        <f t="shared" si="0"/>
        <v>?</v>
      </c>
      <c r="Q8" s="21" t="str">
        <f t="shared" si="1"/>
        <v>?</v>
      </c>
      <c r="S8" t="s">
        <v>8257</v>
      </c>
      <c r="T8" t="s">
        <v>8379</v>
      </c>
      <c r="U8">
        <v>10000</v>
      </c>
      <c r="V8">
        <v>14999</v>
      </c>
    </row>
    <row r="9" spans="1:22" x14ac:dyDescent="0.25">
      <c r="A9" s="20" t="s">
        <v>8379</v>
      </c>
      <c r="B9" s="12">
        <f>COUNTIFS('Kickstarter Table'!$D:$D,"&gt;=10000",'Kickstarter Table'!$D:$D,"&lt;15000",'Kickstarter Table'!$F:$F,"successful")</f>
        <v>168</v>
      </c>
      <c r="C9" s="12">
        <f>COUNTIFS('Kickstarter Table'!$D:$D,"&gt;=10000",'Kickstarter Table'!$D:$D,"&lt;15000",'Kickstarter Table'!$F:$F,"failed")</f>
        <v>144</v>
      </c>
      <c r="D9" s="12">
        <f>COUNTIFS('Kickstarter Table'!$D:$D,"&gt;=10000",'Kickstarter Table'!$D:$D,"&lt;15000",'Kickstarter Table'!$F:$F,"canceled")</f>
        <v>40</v>
      </c>
      <c r="E9" s="12">
        <f t="shared" si="2"/>
        <v>352</v>
      </c>
      <c r="F9" s="13">
        <f t="shared" si="3"/>
        <v>0.47727272727272729</v>
      </c>
      <c r="G9" s="13">
        <f t="shared" si="3"/>
        <v>0.40909090909090912</v>
      </c>
      <c r="H9" s="21">
        <f t="shared" si="3"/>
        <v>0.11363636363636363</v>
      </c>
      <c r="I9" s="29"/>
      <c r="J9" s="20" t="s">
        <v>8379</v>
      </c>
      <c r="K9" s="12" t="str">
        <f>IF($K$3="","?",COUNTIFS('Kickstarter Table'!$F:$F,"successful",'Kickstarter Table'!$D:$D,CONCATENATE("&gt;",VLOOKUP($J9,$T$4:$V$16,2,FALSE)),'Kickstarter Table'!$D:$D,CONCATENATE("&lt;=",VLOOKUP($J9,$T$4:$V$16,3,FALSE)),'Kickstarter Table'!$H:$H,Bonus!$K$3))</f>
        <v>?</v>
      </c>
      <c r="L9" s="12" t="str">
        <f>IF($K$3="","?",COUNTIFS('Kickstarter Table'!$F:$F,"failed",'Kickstarter Table'!$D:$D,CONCATENATE("&gt;",VLOOKUP($J9,$T$4:$V$16,2,FALSE)),'Kickstarter Table'!$D:$D,CONCATENATE("&lt;=",VLOOKUP($J9,$T$4:$V$16,3,FALSE)),'Kickstarter Table'!$H:$H,Bonus!$K$3))</f>
        <v>?</v>
      </c>
      <c r="M9" s="12" t="str">
        <f>IF($K$3="","?",COUNTIFS('Kickstarter Table'!$F:$F,"canceled",'Kickstarter Table'!$D:$D,CONCATENATE("&gt;",VLOOKUP($J9,$T$4:$V$16,2,FALSE)),'Kickstarter Table'!$D:$D,CONCATENATE("&lt;=",VLOOKUP($J9,$T$4:$V$16,3,FALSE)),'Kickstarter Table'!$H:$H,Bonus!$K$3))</f>
        <v>?</v>
      </c>
      <c r="N9" s="12">
        <f t="shared" si="4"/>
        <v>0</v>
      </c>
      <c r="O9" s="13" t="str">
        <f t="shared" si="5"/>
        <v>?</v>
      </c>
      <c r="P9" s="13" t="str">
        <f t="shared" si="0"/>
        <v>?</v>
      </c>
      <c r="Q9" s="21" t="str">
        <f t="shared" si="1"/>
        <v>?</v>
      </c>
      <c r="S9" t="s">
        <v>8253</v>
      </c>
      <c r="T9" t="s">
        <v>8380</v>
      </c>
      <c r="U9">
        <v>15000</v>
      </c>
      <c r="V9">
        <v>19999</v>
      </c>
    </row>
    <row r="10" spans="1:22" x14ac:dyDescent="0.25">
      <c r="A10" s="20" t="s">
        <v>8380</v>
      </c>
      <c r="B10" s="12">
        <f>COUNTIFS('Kickstarter Table'!$D:$D,"&gt;=10000",'Kickstarter Table'!$D:$D,"&lt;20000",'Kickstarter Table'!$F:$F,"successful")</f>
        <v>262</v>
      </c>
      <c r="C10" s="12">
        <f>COUNTIFS('Kickstarter Table'!$D:$D,"&gt;=10000",'Kickstarter Table'!$D:$D,"&lt;20000",'Kickstarter Table'!$F:$F,"failed")</f>
        <v>234</v>
      </c>
      <c r="D10" s="12">
        <f>COUNTIFS('Kickstarter Table'!$D:$D,"&gt;=10000",'Kickstarter Table'!$D:$D,"&lt;20000",'Kickstarter Table'!$F:$F,"canceled")</f>
        <v>57</v>
      </c>
      <c r="E10" s="12">
        <f t="shared" si="2"/>
        <v>553</v>
      </c>
      <c r="F10" s="13">
        <f t="shared" si="3"/>
        <v>0.47377938517179025</v>
      </c>
      <c r="G10" s="13">
        <f t="shared" si="3"/>
        <v>0.42314647377938519</v>
      </c>
      <c r="H10" s="21">
        <f t="shared" si="3"/>
        <v>0.10307414104882459</v>
      </c>
      <c r="I10" s="29"/>
      <c r="J10" s="20" t="s">
        <v>8380</v>
      </c>
      <c r="K10" s="12" t="str">
        <f>IF($K$3="","?",COUNTIFS('Kickstarter Table'!$F:$F,"successful",'Kickstarter Table'!$D:$D,CONCATENATE("&gt;",VLOOKUP($J10,$T$4:$V$16,2,FALSE)),'Kickstarter Table'!$D:$D,CONCATENATE("&lt;=",VLOOKUP($J10,$T$4:$V$16,3,FALSE)),'Kickstarter Table'!$H:$H,Bonus!$K$3))</f>
        <v>?</v>
      </c>
      <c r="L10" s="12" t="str">
        <f>IF($K$3="","?",COUNTIFS('Kickstarter Table'!$F:$F,"failed",'Kickstarter Table'!$D:$D,CONCATENATE("&gt;",VLOOKUP($J10,$T$4:$V$16,2,FALSE)),'Kickstarter Table'!$D:$D,CONCATENATE("&lt;=",VLOOKUP($J10,$T$4:$V$16,3,FALSE)),'Kickstarter Table'!$H:$H,Bonus!$K$3))</f>
        <v>?</v>
      </c>
      <c r="M10" s="12" t="str">
        <f>IF($K$3="","?",COUNTIFS('Kickstarter Table'!$F:$F,"canceled",'Kickstarter Table'!$D:$D,CONCATENATE("&gt;",VLOOKUP($J10,$T$4:$V$16,2,FALSE)),'Kickstarter Table'!$D:$D,CONCATENATE("&lt;=",VLOOKUP($J10,$T$4:$V$16,3,FALSE)),'Kickstarter Table'!$H:$H,Bonus!$K$3))</f>
        <v>?</v>
      </c>
      <c r="N10" s="12">
        <f t="shared" si="4"/>
        <v>0</v>
      </c>
      <c r="O10" s="13" t="str">
        <f t="shared" si="5"/>
        <v>?</v>
      </c>
      <c r="P10" s="13" t="str">
        <f t="shared" si="0"/>
        <v>?</v>
      </c>
      <c r="Q10" s="21" t="str">
        <f t="shared" si="1"/>
        <v>?</v>
      </c>
      <c r="S10" t="s">
        <v>8249</v>
      </c>
      <c r="T10" t="s">
        <v>8381</v>
      </c>
      <c r="U10">
        <v>20000</v>
      </c>
      <c r="V10">
        <v>24999</v>
      </c>
    </row>
    <row r="11" spans="1:22" x14ac:dyDescent="0.25">
      <c r="A11" s="20" t="s">
        <v>8381</v>
      </c>
      <c r="B11" s="12">
        <f>COUNTIFS('Kickstarter Table'!$D:$D,"&gt;=20000",'Kickstarter Table'!$D:$D,"&lt;25000",'Kickstarter Table'!$F:$F,"successful")</f>
        <v>62</v>
      </c>
      <c r="C11" s="12">
        <f>COUNTIFS('Kickstarter Table'!$D:$D,"&gt;=20000",'Kickstarter Table'!$D:$D,"&lt;25000",'Kickstarter Table'!$F:$F,"failed")</f>
        <v>72</v>
      </c>
      <c r="D11" s="12">
        <f>COUNTIFS('Kickstarter Table'!$D:$D,"&gt;=20000",'Kickstarter Table'!$D:$D,"&lt;25000",'Kickstarter Table'!$F:$F,"canceled")</f>
        <v>14</v>
      </c>
      <c r="E11" s="12">
        <f t="shared" si="2"/>
        <v>148</v>
      </c>
      <c r="F11" s="13">
        <f t="shared" si="3"/>
        <v>0.41891891891891891</v>
      </c>
      <c r="G11" s="13">
        <f t="shared" si="3"/>
        <v>0.48648648648648651</v>
      </c>
      <c r="H11" s="21">
        <f t="shared" si="3"/>
        <v>9.45945945945946E-2</v>
      </c>
      <c r="I11" s="29"/>
      <c r="J11" s="20" t="s">
        <v>8381</v>
      </c>
      <c r="K11" s="12" t="str">
        <f>IF($K$3="","?",COUNTIFS('Kickstarter Table'!$F:$F,"successful",'Kickstarter Table'!$D:$D,CONCATENATE("&gt;",VLOOKUP($J11,$T$4:$V$16,2,FALSE)),'Kickstarter Table'!$D:$D,CONCATENATE("&lt;=",VLOOKUP($J11,$T$4:$V$16,3,FALSE)),'Kickstarter Table'!$H:$H,Bonus!$K$3))</f>
        <v>?</v>
      </c>
      <c r="L11" s="12" t="str">
        <f>IF($K$3="","?",COUNTIFS('Kickstarter Table'!$F:$F,"failed",'Kickstarter Table'!$D:$D,CONCATENATE("&gt;",VLOOKUP($J11,$T$4:$V$16,2,FALSE)),'Kickstarter Table'!$D:$D,CONCATENATE("&lt;=",VLOOKUP($J11,$T$4:$V$16,3,FALSE)),'Kickstarter Table'!$H:$H,Bonus!$K$3))</f>
        <v>?</v>
      </c>
      <c r="M11" s="12" t="str">
        <f>IF($K$3="","?",COUNTIFS('Kickstarter Table'!$F:$F,"canceled",'Kickstarter Table'!$D:$D,CONCATENATE("&gt;",VLOOKUP($J11,$T$4:$V$16,2,FALSE)),'Kickstarter Table'!$D:$D,CONCATENATE("&lt;=",VLOOKUP($J11,$T$4:$V$16,3,FALSE)),'Kickstarter Table'!$H:$H,Bonus!$K$3))</f>
        <v>?</v>
      </c>
      <c r="N11" s="12">
        <f t="shared" si="4"/>
        <v>0</v>
      </c>
      <c r="O11" s="13" t="str">
        <f t="shared" si="5"/>
        <v>?</v>
      </c>
      <c r="P11" s="13" t="str">
        <f t="shared" si="0"/>
        <v>?</v>
      </c>
      <c r="Q11" s="21" t="str">
        <f t="shared" si="1"/>
        <v>?</v>
      </c>
      <c r="S11" t="s">
        <v>8247</v>
      </c>
      <c r="T11" t="s">
        <v>8382</v>
      </c>
      <c r="U11">
        <v>25000</v>
      </c>
      <c r="V11">
        <v>29999</v>
      </c>
    </row>
    <row r="12" spans="1:22" x14ac:dyDescent="0.25">
      <c r="A12" s="20" t="s">
        <v>8382</v>
      </c>
      <c r="B12" s="12">
        <f>COUNTIFS('Kickstarter Table'!$D:$D,"&gt;=25000",'Kickstarter Table'!$D:$D,"&lt;30000",'Kickstarter Table'!$F:$F,"successful")</f>
        <v>55</v>
      </c>
      <c r="C12" s="12">
        <f>COUNTIFS('Kickstarter Table'!$D:$D,"&gt;=25000",'Kickstarter Table'!$D:$D,"&lt;30000",'Kickstarter Table'!$F:$F,"failed")</f>
        <v>64</v>
      </c>
      <c r="D12" s="12">
        <f>COUNTIFS('Kickstarter Table'!$D:$D,"&gt;=25000",'Kickstarter Table'!$D:$D,"&lt;30000",'Kickstarter Table'!$F:$F,"canceled")</f>
        <v>18</v>
      </c>
      <c r="E12" s="12">
        <f t="shared" si="2"/>
        <v>137</v>
      </c>
      <c r="F12" s="13">
        <f t="shared" si="3"/>
        <v>0.40145985401459855</v>
      </c>
      <c r="G12" s="13">
        <f t="shared" si="3"/>
        <v>0.46715328467153283</v>
      </c>
      <c r="H12" s="21">
        <f t="shared" si="3"/>
        <v>0.13138686131386862</v>
      </c>
      <c r="I12" s="29"/>
      <c r="J12" s="20" t="s">
        <v>8382</v>
      </c>
      <c r="K12" s="12" t="str">
        <f>IF($K$3="","?",COUNTIFS('Kickstarter Table'!$F:$F,"successful",'Kickstarter Table'!$D:$D,CONCATENATE("&gt;",VLOOKUP($J12,$T$4:$V$16,2,FALSE)),'Kickstarter Table'!$D:$D,CONCATENATE("&lt;=",VLOOKUP($J12,$T$4:$V$16,3,FALSE)),'Kickstarter Table'!$H:$H,Bonus!$K$3))</f>
        <v>?</v>
      </c>
      <c r="L12" s="12" t="str">
        <f>IF($K$3="","?",COUNTIFS('Kickstarter Table'!$F:$F,"failed",'Kickstarter Table'!$D:$D,CONCATENATE("&gt;",VLOOKUP($J12,$T$4:$V$16,2,FALSE)),'Kickstarter Table'!$D:$D,CONCATENATE("&lt;=",VLOOKUP($J12,$T$4:$V$16,3,FALSE)),'Kickstarter Table'!$H:$H,Bonus!$K$3))</f>
        <v>?</v>
      </c>
      <c r="M12" s="12" t="str">
        <f>IF($K$3="","?",COUNTIFS('Kickstarter Table'!$F:$F,"canceled",'Kickstarter Table'!$D:$D,CONCATENATE("&gt;",VLOOKUP($J12,$T$4:$V$16,2,FALSE)),'Kickstarter Table'!$D:$D,CONCATENATE("&lt;=",VLOOKUP($J12,$T$4:$V$16,3,FALSE)),'Kickstarter Table'!$H:$H,Bonus!$K$3))</f>
        <v>?</v>
      </c>
      <c r="N12" s="12">
        <f t="shared" si="4"/>
        <v>0</v>
      </c>
      <c r="O12" s="13" t="str">
        <f t="shared" si="5"/>
        <v>?</v>
      </c>
      <c r="P12" s="13" t="str">
        <f t="shared" si="0"/>
        <v>?</v>
      </c>
      <c r="Q12" s="21" t="str">
        <f t="shared" si="1"/>
        <v>?</v>
      </c>
      <c r="S12" t="s">
        <v>8252</v>
      </c>
      <c r="T12" t="s">
        <v>8383</v>
      </c>
      <c r="U12">
        <v>30000</v>
      </c>
      <c r="V12">
        <v>34999</v>
      </c>
    </row>
    <row r="13" spans="1:22" x14ac:dyDescent="0.25">
      <c r="A13" s="20" t="s">
        <v>8383</v>
      </c>
      <c r="B13" s="12">
        <f>COUNTIFS('Kickstarter Table'!$D:$D,"&gt;=30000",'Kickstarter Table'!$D:$D,"&lt;35000",'Kickstarter Table'!$F:$F,"successful")</f>
        <v>32</v>
      </c>
      <c r="C13" s="12">
        <f>COUNTIFS('Kickstarter Table'!$D:$D,"&gt;=30000",'Kickstarter Table'!$D:$D,"&lt;35000",'Kickstarter Table'!$F:$F,"failed")</f>
        <v>37</v>
      </c>
      <c r="D13" s="12">
        <f>COUNTIFS('Kickstarter Table'!$D:$D,"&gt;=30000",'Kickstarter Table'!$D:$D,"&lt;35000",'Kickstarter Table'!$F:$F,"canceled")</f>
        <v>13</v>
      </c>
      <c r="E13" s="12">
        <f t="shared" si="2"/>
        <v>82</v>
      </c>
      <c r="F13" s="13">
        <f t="shared" si="3"/>
        <v>0.3902439024390244</v>
      </c>
      <c r="G13" s="13">
        <f t="shared" si="3"/>
        <v>0.45121951219512196</v>
      </c>
      <c r="H13" s="21">
        <f t="shared" si="3"/>
        <v>0.15853658536585366</v>
      </c>
      <c r="I13" s="29"/>
      <c r="J13" s="20" t="s">
        <v>8383</v>
      </c>
      <c r="K13" s="12" t="str">
        <f>IF($K$3="","?",COUNTIFS('Kickstarter Table'!$F:$F,"successful",'Kickstarter Table'!$D:$D,CONCATENATE("&gt;",VLOOKUP($J13,$T$4:$V$16,2,FALSE)),'Kickstarter Table'!$D:$D,CONCATENATE("&lt;=",VLOOKUP($J13,$T$4:$V$16,3,FALSE)),'Kickstarter Table'!$H:$H,Bonus!$K$3))</f>
        <v>?</v>
      </c>
      <c r="L13" s="12" t="str">
        <f>IF($K$3="","?",COUNTIFS('Kickstarter Table'!$F:$F,"failed",'Kickstarter Table'!$D:$D,CONCATENATE("&gt;",VLOOKUP($J13,$T$4:$V$16,2,FALSE)),'Kickstarter Table'!$D:$D,CONCATENATE("&lt;=",VLOOKUP($J13,$T$4:$V$16,3,FALSE)),'Kickstarter Table'!$H:$H,Bonus!$K$3))</f>
        <v>?</v>
      </c>
      <c r="M13" s="12" t="str">
        <f>IF($K$3="","?",COUNTIFS('Kickstarter Table'!$F:$F,"canceled",'Kickstarter Table'!$D:$D,CONCATENATE("&gt;",VLOOKUP($J13,$T$4:$V$16,2,FALSE)),'Kickstarter Table'!$D:$D,CONCATENATE("&lt;=",VLOOKUP($J13,$T$4:$V$16,3,FALSE)),'Kickstarter Table'!$H:$H,Bonus!$K$3))</f>
        <v>?</v>
      </c>
      <c r="N13" s="12">
        <f t="shared" si="4"/>
        <v>0</v>
      </c>
      <c r="O13" s="13" t="str">
        <f t="shared" si="5"/>
        <v>?</v>
      </c>
      <c r="P13" s="13" t="str">
        <f t="shared" si="0"/>
        <v>?</v>
      </c>
      <c r="Q13" s="21" t="str">
        <f t="shared" si="1"/>
        <v>?</v>
      </c>
      <c r="S13" t="s">
        <v>8256</v>
      </c>
      <c r="T13" t="s">
        <v>8384</v>
      </c>
      <c r="U13">
        <v>35000</v>
      </c>
      <c r="V13">
        <v>39999</v>
      </c>
    </row>
    <row r="14" spans="1:22" x14ac:dyDescent="0.25">
      <c r="A14" s="20" t="s">
        <v>8384</v>
      </c>
      <c r="B14" s="12">
        <f>COUNTIFS('Kickstarter Table'!$D:$D,"&gt;=35000",'Kickstarter Table'!$D:$D,"&lt;40000",'Kickstarter Table'!$F:$F,"successful")</f>
        <v>26</v>
      </c>
      <c r="C14" s="12">
        <f>COUNTIFS('Kickstarter Table'!$D:$D,"&gt;=35000",'Kickstarter Table'!$D:$D,"&lt;40000",'Kickstarter Table'!$F:$F,"failed")</f>
        <v>22</v>
      </c>
      <c r="D14" s="12">
        <f>COUNTIFS('Kickstarter Table'!$D:$D,"&gt;=35000",'Kickstarter Table'!$D:$D,"&lt;40000",'Kickstarter Table'!$F:$F,"canceled")</f>
        <v>7</v>
      </c>
      <c r="E14" s="12">
        <f t="shared" si="2"/>
        <v>55</v>
      </c>
      <c r="F14" s="13">
        <f t="shared" si="3"/>
        <v>0.47272727272727272</v>
      </c>
      <c r="G14" s="13">
        <f t="shared" si="3"/>
        <v>0.4</v>
      </c>
      <c r="H14" s="21">
        <f t="shared" si="3"/>
        <v>0.12727272727272726</v>
      </c>
      <c r="I14" s="29"/>
      <c r="J14" s="20" t="s">
        <v>8384</v>
      </c>
      <c r="K14" s="12" t="str">
        <f>IF($K$3="","?",COUNTIFS('Kickstarter Table'!$F:$F,"successful",'Kickstarter Table'!$D:$D,CONCATENATE("&gt;",VLOOKUP($J14,$T$4:$V$16,2,FALSE)),'Kickstarter Table'!$D:$D,CONCATENATE("&lt;=",VLOOKUP($J14,$T$4:$V$16,3,FALSE)),'Kickstarter Table'!$H:$H,Bonus!$K$3))</f>
        <v>?</v>
      </c>
      <c r="L14" s="12" t="str">
        <f>IF($K$3="","?",COUNTIFS('Kickstarter Table'!$F:$F,"failed",'Kickstarter Table'!$D:$D,CONCATENATE("&gt;",VLOOKUP($J14,$T$4:$V$16,2,FALSE)),'Kickstarter Table'!$D:$D,CONCATENATE("&lt;=",VLOOKUP($J14,$T$4:$V$16,3,FALSE)),'Kickstarter Table'!$H:$H,Bonus!$K$3))</f>
        <v>?</v>
      </c>
      <c r="M14" s="12" t="str">
        <f>IF($K$3="","?",COUNTIFS('Kickstarter Table'!$F:$F,"canceled",'Kickstarter Table'!$D:$D,CONCATENATE("&gt;",VLOOKUP($J14,$T$4:$V$16,2,FALSE)),'Kickstarter Table'!$D:$D,CONCATENATE("&lt;=",VLOOKUP($J14,$T$4:$V$16,3,FALSE)),'Kickstarter Table'!$H:$H,Bonus!$K$3))</f>
        <v>?</v>
      </c>
      <c r="N14" s="12">
        <f t="shared" si="4"/>
        <v>0</v>
      </c>
      <c r="O14" s="13" t="str">
        <f t="shared" si="5"/>
        <v>?</v>
      </c>
      <c r="P14" s="13" t="str">
        <f t="shared" si="0"/>
        <v>?</v>
      </c>
      <c r="Q14" s="21" t="str">
        <f t="shared" si="1"/>
        <v>?</v>
      </c>
      <c r="S14" t="s">
        <v>8254</v>
      </c>
      <c r="T14" t="s">
        <v>8385</v>
      </c>
      <c r="U14">
        <v>40000</v>
      </c>
      <c r="V14">
        <v>44999</v>
      </c>
    </row>
    <row r="15" spans="1:22" x14ac:dyDescent="0.25">
      <c r="A15" s="20" t="s">
        <v>8385</v>
      </c>
      <c r="B15" s="12">
        <f>COUNTIFS('Kickstarter Table'!$D:$D,"&gt;=40000",'Kickstarter Table'!$D:$D,"&lt;45000",'Kickstarter Table'!$F:$F,"successful")</f>
        <v>21</v>
      </c>
      <c r="C15" s="12">
        <f>COUNTIFS('Kickstarter Table'!$D:$D,"&gt;=40000",'Kickstarter Table'!$D:$D,"&lt;45000",'Kickstarter Table'!$F:$F,"failed")</f>
        <v>16</v>
      </c>
      <c r="D15" s="12">
        <f>COUNTIFS('Kickstarter Table'!$D:$D,"&gt;=40000",'Kickstarter Table'!$D:$D,"&lt;45000",'Kickstarter Table'!$F:$F,"canceled")</f>
        <v>6</v>
      </c>
      <c r="E15" s="12">
        <f t="shared" si="2"/>
        <v>43</v>
      </c>
      <c r="F15" s="13">
        <f t="shared" si="3"/>
        <v>0.48837209302325579</v>
      </c>
      <c r="G15" s="13">
        <f t="shared" si="3"/>
        <v>0.37209302325581395</v>
      </c>
      <c r="H15" s="21">
        <f t="shared" si="3"/>
        <v>0.13953488372093023</v>
      </c>
      <c r="I15" s="29"/>
      <c r="J15" s="20" t="s">
        <v>8385</v>
      </c>
      <c r="K15" s="12" t="str">
        <f>IF($K$3="","?",COUNTIFS('Kickstarter Table'!$F:$F,"successful",'Kickstarter Table'!$D:$D,CONCATENATE("&gt;",VLOOKUP($J15,$T$4:$V$16,2,FALSE)),'Kickstarter Table'!$D:$D,CONCATENATE("&lt;=",VLOOKUP($J15,$T$4:$V$16,3,FALSE)),'Kickstarter Table'!$H:$H,Bonus!$K$3))</f>
        <v>?</v>
      </c>
      <c r="L15" s="12" t="str">
        <f>IF($K$3="","?",COUNTIFS('Kickstarter Table'!$F:$F,"failed",'Kickstarter Table'!$D:$D,CONCATENATE("&gt;",VLOOKUP($J15,$T$4:$V$16,2,FALSE)),'Kickstarter Table'!$D:$D,CONCATENATE("&lt;=",VLOOKUP($J15,$T$4:$V$16,3,FALSE)),'Kickstarter Table'!$H:$H,Bonus!$K$3))</f>
        <v>?</v>
      </c>
      <c r="M15" s="12" t="str">
        <f>IF($K$3="","?",COUNTIFS('Kickstarter Table'!$F:$F,"canceled",'Kickstarter Table'!$D:$D,CONCATENATE("&gt;",VLOOKUP($J15,$T$4:$V$16,2,FALSE)),'Kickstarter Table'!$D:$D,CONCATENATE("&lt;=",VLOOKUP($J15,$T$4:$V$16,3,FALSE)),'Kickstarter Table'!$H:$H,Bonus!$K$3))</f>
        <v>?</v>
      </c>
      <c r="N15" s="12">
        <f t="shared" si="4"/>
        <v>0</v>
      </c>
      <c r="O15" s="13" t="str">
        <f t="shared" si="5"/>
        <v>?</v>
      </c>
      <c r="P15" s="13" t="str">
        <f t="shared" si="0"/>
        <v>?</v>
      </c>
      <c r="Q15" s="21" t="str">
        <f t="shared" si="1"/>
        <v>?</v>
      </c>
      <c r="S15" t="s">
        <v>8250</v>
      </c>
      <c r="T15" t="s">
        <v>8386</v>
      </c>
      <c r="U15">
        <v>45000</v>
      </c>
      <c r="V15">
        <v>49999</v>
      </c>
    </row>
    <row r="16" spans="1:22" x14ac:dyDescent="0.25">
      <c r="A16" s="20" t="s">
        <v>8386</v>
      </c>
      <c r="B16" s="12">
        <f>COUNTIFS('Kickstarter Table'!$D:$D,"&gt;=45000",'Kickstarter Table'!$D:$D,"&lt;50000",'Kickstarter Table'!$F:$F,"successful")</f>
        <v>6</v>
      </c>
      <c r="C16" s="12">
        <f>COUNTIFS('Kickstarter Table'!$D:$D,"&gt;=45000",'Kickstarter Table'!$D:$D,"&lt;50000",'Kickstarter Table'!$F:$F,"failed")</f>
        <v>11</v>
      </c>
      <c r="D16" s="12">
        <f>COUNTIFS('Kickstarter Table'!$D:$D,"&gt;=45000",'Kickstarter Table'!$D:$D,"&lt;50000",'Kickstarter Table'!$F:$F,"canceled")</f>
        <v>4</v>
      </c>
      <c r="E16" s="12">
        <f t="shared" si="2"/>
        <v>21</v>
      </c>
      <c r="F16" s="13">
        <f t="shared" si="3"/>
        <v>0.2857142857142857</v>
      </c>
      <c r="G16" s="13">
        <f t="shared" si="3"/>
        <v>0.52380952380952384</v>
      </c>
      <c r="H16" s="21">
        <f t="shared" si="3"/>
        <v>0.19047619047619047</v>
      </c>
      <c r="I16" s="29"/>
      <c r="J16" s="20" t="s">
        <v>8386</v>
      </c>
      <c r="K16" s="12" t="str">
        <f>IF($K$3="","?",COUNTIFS('Kickstarter Table'!$F:$F,"successful",'Kickstarter Table'!$D:$D,CONCATENATE("&gt;",VLOOKUP($J16,$T$4:$V$16,2,FALSE)),'Kickstarter Table'!$D:$D,CONCATENATE("&lt;=",VLOOKUP($J16,$T$4:$V$16,3,FALSE)),'Kickstarter Table'!$H:$H,Bonus!$K$3))</f>
        <v>?</v>
      </c>
      <c r="L16" s="12" t="str">
        <f>IF($K$3="","?",COUNTIFS('Kickstarter Table'!$F:$F,"failed",'Kickstarter Table'!$D:$D,CONCATENATE("&gt;",VLOOKUP($J16,$T$4:$V$16,2,FALSE)),'Kickstarter Table'!$D:$D,CONCATENATE("&lt;=",VLOOKUP($J16,$T$4:$V$16,3,FALSE)),'Kickstarter Table'!$H:$H,Bonus!$K$3))</f>
        <v>?</v>
      </c>
      <c r="M16" s="12" t="str">
        <f>IF($K$3="","?",COUNTIFS('Kickstarter Table'!$F:$F,"canceled",'Kickstarter Table'!$D:$D,CONCATENATE("&gt;",VLOOKUP($J16,$T$4:$V$16,2,FALSE)),'Kickstarter Table'!$D:$D,CONCATENATE("&lt;=",VLOOKUP($J16,$T$4:$V$16,3,FALSE)),'Kickstarter Table'!$H:$H,Bonus!$K$3))</f>
        <v>?</v>
      </c>
      <c r="N16" s="12">
        <f t="shared" si="4"/>
        <v>0</v>
      </c>
      <c r="O16" s="13" t="str">
        <f t="shared" si="5"/>
        <v>?</v>
      </c>
      <c r="P16" s="13" t="str">
        <f t="shared" si="0"/>
        <v>?</v>
      </c>
      <c r="Q16" s="21" t="str">
        <f t="shared" si="1"/>
        <v>?</v>
      </c>
      <c r="S16" t="s">
        <v>8255</v>
      </c>
      <c r="T16" t="s">
        <v>8387</v>
      </c>
      <c r="U16">
        <v>50000</v>
      </c>
      <c r="V16">
        <v>99999999999999</v>
      </c>
    </row>
    <row r="17" spans="1:19" ht="15.75" thickBot="1" x14ac:dyDescent="0.3">
      <c r="A17" s="22" t="s">
        <v>8387</v>
      </c>
      <c r="B17" s="23">
        <f>COUNTIFS('Kickstarter Table'!$D:$D,"&gt;=50000",'Kickstarter Table'!$F:$F,"successful")</f>
        <v>86</v>
      </c>
      <c r="C17" s="23">
        <f>COUNTIFS('Kickstarter Table'!$D:$D,"&gt;=50000",'Kickstarter Table'!$F:$F,"failed")</f>
        <v>258</v>
      </c>
      <c r="D17" s="23">
        <f>COUNTIFS('Kickstarter Table'!$D:$D,"&gt;=50000",'Kickstarter Table'!$F:$F,"canceled")</f>
        <v>100</v>
      </c>
      <c r="E17" s="23">
        <f t="shared" si="2"/>
        <v>444</v>
      </c>
      <c r="F17" s="24">
        <f t="shared" si="3"/>
        <v>0.19369369369369369</v>
      </c>
      <c r="G17" s="24">
        <f t="shared" si="3"/>
        <v>0.58108108108108103</v>
      </c>
      <c r="H17" s="25">
        <f t="shared" si="3"/>
        <v>0.22522522522522523</v>
      </c>
      <c r="I17" s="29"/>
      <c r="J17" s="22" t="s">
        <v>8387</v>
      </c>
      <c r="K17" s="23" t="str">
        <f>IF($K$3="","?",COUNTIFS('Kickstarter Table'!$F:$F,"successful",'Kickstarter Table'!$D:$D,CONCATENATE("&gt;",VLOOKUP($J17,$T$4:$V$16,2,FALSE)),'Kickstarter Table'!$D:$D,CONCATENATE("&lt;=",VLOOKUP($J17,$T$4:$V$16,3,FALSE)),'Kickstarter Table'!$H:$H,Bonus!$K$3))</f>
        <v>?</v>
      </c>
      <c r="L17" s="23" t="str">
        <f>IF($K$3="","?",COUNTIFS('Kickstarter Table'!$F:$F,"failed",'Kickstarter Table'!$D:$D,CONCATENATE("&gt;",VLOOKUP($J17,$T$4:$V$16,2,FALSE)),'Kickstarter Table'!$D:$D,CONCATENATE("&lt;=",VLOOKUP($J17,$T$4:$V$16,3,FALSE)),'Kickstarter Table'!$H:$H,Bonus!$K$3))</f>
        <v>?</v>
      </c>
      <c r="M17" s="23" t="str">
        <f>IF($K$3="","?",COUNTIFS('Kickstarter Table'!$F:$F,"canceled",'Kickstarter Table'!$D:$D,CONCATENATE("&gt;",VLOOKUP($J17,$T$4:$V$16,2,FALSE)),'Kickstarter Table'!$D:$D,CONCATENATE("&lt;=",VLOOKUP($J17,$T$4:$V$16,3,FALSE)),'Kickstarter Table'!$H:$H,Bonus!$K$3))</f>
        <v>?</v>
      </c>
      <c r="N17" s="23">
        <f t="shared" si="4"/>
        <v>0</v>
      </c>
      <c r="O17" s="24" t="str">
        <f t="shared" si="5"/>
        <v>?</v>
      </c>
      <c r="P17" s="24" t="str">
        <f t="shared" si="0"/>
        <v>?</v>
      </c>
      <c r="Q17" s="25" t="str">
        <f t="shared" si="1"/>
        <v>?</v>
      </c>
      <c r="S17" t="s">
        <v>8258</v>
      </c>
    </row>
  </sheetData>
  <sortState xmlns:xlrd2="http://schemas.microsoft.com/office/spreadsheetml/2017/richdata2" ref="S6:S17">
    <sortCondition ref="S6"/>
  </sortState>
  <conditionalFormatting sqref="J3:K3">
    <cfRule type="expression" dxfId="1" priority="2">
      <formula>$K$3=""</formula>
    </cfRule>
  </conditionalFormatting>
  <conditionalFormatting sqref="J3">
    <cfRule type="expression" dxfId="0" priority="1">
      <formula>J3=""</formula>
    </cfRule>
  </conditionalFormatting>
  <dataValidations count="1">
    <dataValidation type="list" allowBlank="1" showInputMessage="1" showErrorMessage="1" promptTitle="Select monetary currency" sqref="K3" xr:uid="{53A1C3C7-9C9D-4F40-A5DD-21AECAC62D3C}">
      <formula1>$S$5:$S$17</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2F0EE-6553-41EA-AD2B-1C96C9637BDE}">
  <dimension ref="A2:K60"/>
  <sheetViews>
    <sheetView tabSelected="1" workbookViewId="0"/>
  </sheetViews>
  <sheetFormatPr defaultRowHeight="15" x14ac:dyDescent="0.25"/>
  <cols>
    <col min="1" max="1" width="20.7109375" bestFit="1" customWidth="1"/>
    <col min="2" max="2" width="16.28515625" bestFit="1" customWidth="1"/>
    <col min="3" max="3" width="15" bestFit="1" customWidth="1"/>
    <col min="4" max="4" width="13.5703125" bestFit="1" customWidth="1"/>
    <col min="5" max="5" width="15" bestFit="1" customWidth="1"/>
    <col min="6" max="6" width="13.5703125" bestFit="1" customWidth="1"/>
    <col min="7" max="7" width="15" bestFit="1" customWidth="1"/>
    <col min="8" max="8" width="13.5703125" bestFit="1" customWidth="1"/>
    <col min="9" max="9" width="15" bestFit="1" customWidth="1"/>
    <col min="10" max="10" width="18.5703125" bestFit="1" customWidth="1"/>
    <col min="11" max="11" width="20" bestFit="1" customWidth="1"/>
  </cols>
  <sheetData>
    <row r="2" spans="1:11" x14ac:dyDescent="0.25">
      <c r="A2" s="7" t="s">
        <v>8223</v>
      </c>
      <c r="B2" t="s">
        <v>8326</v>
      </c>
    </row>
    <row r="4" spans="1:11" x14ac:dyDescent="0.25">
      <c r="B4" s="7" t="s">
        <v>8324</v>
      </c>
    </row>
    <row r="5" spans="1:11" x14ac:dyDescent="0.25">
      <c r="B5" t="s">
        <v>8220</v>
      </c>
      <c r="D5" t="s">
        <v>8221</v>
      </c>
      <c r="F5" t="s">
        <v>8222</v>
      </c>
      <c r="H5" t="s">
        <v>8219</v>
      </c>
      <c r="J5" t="s">
        <v>8400</v>
      </c>
      <c r="K5" t="s">
        <v>8401</v>
      </c>
    </row>
    <row r="6" spans="1:11" x14ac:dyDescent="0.25">
      <c r="A6" s="7" t="s">
        <v>8313</v>
      </c>
      <c r="B6" t="s">
        <v>8325</v>
      </c>
      <c r="C6" t="s">
        <v>8402</v>
      </c>
      <c r="D6" t="s">
        <v>8325</v>
      </c>
      <c r="E6" t="s">
        <v>8402</v>
      </c>
      <c r="F6" t="s">
        <v>8325</v>
      </c>
      <c r="G6" t="s">
        <v>8402</v>
      </c>
      <c r="H6" t="s">
        <v>8325</v>
      </c>
      <c r="I6" t="s">
        <v>8402</v>
      </c>
    </row>
    <row r="7" spans="1:11" x14ac:dyDescent="0.25">
      <c r="A7" s="8" t="s">
        <v>8321</v>
      </c>
      <c r="B7">
        <v>178</v>
      </c>
      <c r="C7" s="15">
        <v>2352021.5100000002</v>
      </c>
      <c r="D7">
        <v>213</v>
      </c>
      <c r="E7" s="15">
        <v>1386682.01</v>
      </c>
      <c r="F7">
        <v>0</v>
      </c>
      <c r="G7" s="15">
        <v>0</v>
      </c>
      <c r="H7">
        <v>209</v>
      </c>
      <c r="I7" s="15">
        <v>19665020.160000011</v>
      </c>
      <c r="J7">
        <v>600</v>
      </c>
      <c r="K7" s="15">
        <v>23403723.680000011</v>
      </c>
    </row>
    <row r="8" spans="1:11" x14ac:dyDescent="0.25">
      <c r="A8" s="14" t="s">
        <v>8339</v>
      </c>
      <c r="B8">
        <v>0</v>
      </c>
      <c r="C8" s="15">
        <v>0</v>
      </c>
      <c r="D8">
        <v>20</v>
      </c>
      <c r="E8" s="15">
        <v>278102</v>
      </c>
      <c r="F8">
        <v>0</v>
      </c>
      <c r="G8" s="15">
        <v>0</v>
      </c>
      <c r="H8">
        <v>0</v>
      </c>
      <c r="I8" s="15">
        <v>0</v>
      </c>
      <c r="J8">
        <v>20</v>
      </c>
      <c r="K8" s="15">
        <v>278102</v>
      </c>
    </row>
    <row r="9" spans="1:11" x14ac:dyDescent="0.25">
      <c r="A9" s="14" t="s">
        <v>8340</v>
      </c>
      <c r="B9">
        <v>0</v>
      </c>
      <c r="C9" s="15">
        <v>0</v>
      </c>
      <c r="D9">
        <v>0</v>
      </c>
      <c r="E9" s="15">
        <v>0</v>
      </c>
      <c r="F9">
        <v>0</v>
      </c>
      <c r="G9" s="15">
        <v>0</v>
      </c>
      <c r="H9">
        <v>140</v>
      </c>
      <c r="I9" s="15">
        <v>17757389.100000005</v>
      </c>
      <c r="J9">
        <v>140</v>
      </c>
      <c r="K9" s="15">
        <v>17757389.100000005</v>
      </c>
    </row>
    <row r="10" spans="1:11" x14ac:dyDescent="0.25">
      <c r="A10" s="14" t="s">
        <v>8343</v>
      </c>
      <c r="B10">
        <v>0</v>
      </c>
      <c r="C10" s="15">
        <v>0</v>
      </c>
      <c r="D10">
        <v>11</v>
      </c>
      <c r="E10" s="15">
        <v>49554</v>
      </c>
      <c r="F10">
        <v>0</v>
      </c>
      <c r="G10" s="15">
        <v>0</v>
      </c>
      <c r="H10">
        <v>9</v>
      </c>
      <c r="I10" s="15">
        <v>90131.76</v>
      </c>
      <c r="J10">
        <v>20</v>
      </c>
      <c r="K10" s="15">
        <v>139685.76000000001</v>
      </c>
    </row>
    <row r="11" spans="1:11" x14ac:dyDescent="0.25">
      <c r="A11" s="14" t="s">
        <v>8360</v>
      </c>
      <c r="B11">
        <v>18</v>
      </c>
      <c r="C11" s="15">
        <v>421880.11</v>
      </c>
      <c r="D11">
        <v>2</v>
      </c>
      <c r="E11" s="15">
        <v>15</v>
      </c>
      <c r="F11">
        <v>0</v>
      </c>
      <c r="G11" s="15">
        <v>0</v>
      </c>
      <c r="H11">
        <v>40</v>
      </c>
      <c r="I11" s="15">
        <v>1077028.31</v>
      </c>
      <c r="J11">
        <v>60</v>
      </c>
      <c r="K11" s="15">
        <v>1498923.42</v>
      </c>
    </row>
    <row r="12" spans="1:11" x14ac:dyDescent="0.25">
      <c r="A12" s="14" t="s">
        <v>8366</v>
      </c>
      <c r="B12">
        <v>60</v>
      </c>
      <c r="C12" s="15">
        <v>1896544.05</v>
      </c>
      <c r="D12">
        <v>120</v>
      </c>
      <c r="E12" s="15">
        <v>1031478.01</v>
      </c>
      <c r="F12">
        <v>0</v>
      </c>
      <c r="G12" s="15">
        <v>0</v>
      </c>
      <c r="H12">
        <v>20</v>
      </c>
      <c r="I12" s="15">
        <v>740470.99</v>
      </c>
      <c r="J12">
        <v>200</v>
      </c>
      <c r="K12" s="15">
        <v>3668493.05</v>
      </c>
    </row>
    <row r="13" spans="1:11" x14ac:dyDescent="0.25">
      <c r="A13" s="14" t="s">
        <v>8367</v>
      </c>
      <c r="B13">
        <v>100</v>
      </c>
      <c r="C13" s="15">
        <v>33597.350000000006</v>
      </c>
      <c r="D13">
        <v>60</v>
      </c>
      <c r="E13" s="15">
        <v>27533</v>
      </c>
      <c r="F13">
        <v>0</v>
      </c>
      <c r="G13" s="15">
        <v>0</v>
      </c>
      <c r="H13">
        <v>0</v>
      </c>
      <c r="I13" s="15">
        <v>0</v>
      </c>
      <c r="J13">
        <v>160</v>
      </c>
      <c r="K13" s="15">
        <v>61130.350000000006</v>
      </c>
    </row>
    <row r="14" spans="1:11" x14ac:dyDescent="0.25">
      <c r="A14" s="8" t="s">
        <v>8322</v>
      </c>
      <c r="B14">
        <v>37</v>
      </c>
      <c r="C14" s="15">
        <v>98359</v>
      </c>
      <c r="D14">
        <v>493</v>
      </c>
      <c r="E14" s="15">
        <v>433620.89</v>
      </c>
      <c r="F14">
        <v>24</v>
      </c>
      <c r="G14" s="15">
        <v>84231</v>
      </c>
      <c r="H14">
        <v>839</v>
      </c>
      <c r="I14" s="15">
        <v>5115585.379999999</v>
      </c>
      <c r="J14">
        <v>1393</v>
      </c>
      <c r="K14" s="15">
        <v>5731796.2699999996</v>
      </c>
    </row>
    <row r="15" spans="1:11" x14ac:dyDescent="0.25">
      <c r="A15" s="14" t="s">
        <v>8346</v>
      </c>
      <c r="B15">
        <v>20</v>
      </c>
      <c r="C15" s="15">
        <v>6352</v>
      </c>
      <c r="D15">
        <v>60</v>
      </c>
      <c r="E15" s="15">
        <v>54728</v>
      </c>
      <c r="F15">
        <v>0</v>
      </c>
      <c r="G15" s="15">
        <v>0</v>
      </c>
      <c r="H15">
        <v>60</v>
      </c>
      <c r="I15" s="15">
        <v>276504.89999999997</v>
      </c>
      <c r="J15">
        <v>140</v>
      </c>
      <c r="K15" s="15">
        <v>337584.89999999997</v>
      </c>
    </row>
    <row r="16" spans="1:11" x14ac:dyDescent="0.25">
      <c r="A16" s="14" t="s">
        <v>8352</v>
      </c>
      <c r="B16">
        <v>0</v>
      </c>
      <c r="C16" s="15">
        <v>0</v>
      </c>
      <c r="D16">
        <v>353</v>
      </c>
      <c r="E16" s="15">
        <v>186206.7</v>
      </c>
      <c r="F16">
        <v>19</v>
      </c>
      <c r="G16" s="15">
        <v>34836</v>
      </c>
      <c r="H16">
        <v>694</v>
      </c>
      <c r="I16" s="15">
        <v>3147751.2899999996</v>
      </c>
      <c r="J16">
        <v>1066</v>
      </c>
      <c r="K16" s="15">
        <v>3368793.9899999993</v>
      </c>
    </row>
    <row r="17" spans="1:11" x14ac:dyDescent="0.25">
      <c r="A17" s="14" t="s">
        <v>8361</v>
      </c>
      <c r="B17">
        <v>17</v>
      </c>
      <c r="C17" s="15">
        <v>92007</v>
      </c>
      <c r="D17">
        <v>80</v>
      </c>
      <c r="E17" s="15">
        <v>192686.19</v>
      </c>
      <c r="F17">
        <v>5</v>
      </c>
      <c r="G17" s="15">
        <v>49395</v>
      </c>
      <c r="H17">
        <v>85</v>
      </c>
      <c r="I17" s="15">
        <v>1691329.19</v>
      </c>
      <c r="J17">
        <v>187</v>
      </c>
      <c r="K17" s="15">
        <v>2025417.38</v>
      </c>
    </row>
    <row r="18" spans="1:11" x14ac:dyDescent="0.25">
      <c r="A18" s="8" t="s">
        <v>8314</v>
      </c>
      <c r="B18">
        <v>40</v>
      </c>
      <c r="C18" s="15">
        <v>53469</v>
      </c>
      <c r="D18">
        <v>180</v>
      </c>
      <c r="E18" s="15">
        <v>337771.78</v>
      </c>
      <c r="F18">
        <v>0</v>
      </c>
      <c r="G18" s="15">
        <v>0</v>
      </c>
      <c r="H18">
        <v>300</v>
      </c>
      <c r="I18" s="15">
        <v>5313576.1700000018</v>
      </c>
      <c r="J18">
        <v>520</v>
      </c>
      <c r="K18" s="15">
        <v>5704816.9500000011</v>
      </c>
    </row>
    <row r="19" spans="1:11" x14ac:dyDescent="0.25">
      <c r="A19" s="14" t="s">
        <v>8328</v>
      </c>
      <c r="B19">
        <v>0</v>
      </c>
      <c r="C19" s="15">
        <v>0</v>
      </c>
      <c r="D19">
        <v>100</v>
      </c>
      <c r="E19" s="15">
        <v>105563.01000000001</v>
      </c>
      <c r="F19">
        <v>0</v>
      </c>
      <c r="G19" s="15">
        <v>0</v>
      </c>
      <c r="H19">
        <v>0</v>
      </c>
      <c r="I19" s="15">
        <v>0</v>
      </c>
      <c r="J19">
        <v>100</v>
      </c>
      <c r="K19" s="15">
        <v>105563.01000000001</v>
      </c>
    </row>
    <row r="20" spans="1:11" x14ac:dyDescent="0.25">
      <c r="A20" s="14" t="s">
        <v>8333</v>
      </c>
      <c r="B20">
        <v>0</v>
      </c>
      <c r="C20" s="15">
        <v>0</v>
      </c>
      <c r="D20">
        <v>0</v>
      </c>
      <c r="E20" s="15">
        <v>0</v>
      </c>
      <c r="F20">
        <v>0</v>
      </c>
      <c r="G20" s="15">
        <v>0</v>
      </c>
      <c r="H20">
        <v>180</v>
      </c>
      <c r="I20" s="15">
        <v>4450684.4000000013</v>
      </c>
      <c r="J20">
        <v>180</v>
      </c>
      <c r="K20" s="15">
        <v>4450684.4000000013</v>
      </c>
    </row>
    <row r="21" spans="1:11" x14ac:dyDescent="0.25">
      <c r="A21" s="14" t="s">
        <v>8334</v>
      </c>
      <c r="B21">
        <v>0</v>
      </c>
      <c r="C21" s="15">
        <v>0</v>
      </c>
      <c r="D21">
        <v>80</v>
      </c>
      <c r="E21" s="15">
        <v>232208.77</v>
      </c>
      <c r="F21">
        <v>0</v>
      </c>
      <c r="G21" s="15">
        <v>0</v>
      </c>
      <c r="H21">
        <v>0</v>
      </c>
      <c r="I21" s="15">
        <v>0</v>
      </c>
      <c r="J21">
        <v>80</v>
      </c>
      <c r="K21" s="15">
        <v>232208.77</v>
      </c>
    </row>
    <row r="22" spans="1:11" x14ac:dyDescent="0.25">
      <c r="A22" s="14" t="s">
        <v>8357</v>
      </c>
      <c r="B22">
        <v>40</v>
      </c>
      <c r="C22" s="15">
        <v>53469</v>
      </c>
      <c r="D22">
        <v>0</v>
      </c>
      <c r="E22" s="15">
        <v>0</v>
      </c>
      <c r="F22">
        <v>0</v>
      </c>
      <c r="G22" s="15">
        <v>0</v>
      </c>
      <c r="H22">
        <v>0</v>
      </c>
      <c r="I22" s="15">
        <v>0</v>
      </c>
      <c r="J22">
        <v>40</v>
      </c>
      <c r="K22" s="15">
        <v>53469</v>
      </c>
    </row>
    <row r="23" spans="1:11" x14ac:dyDescent="0.25">
      <c r="A23" s="14" t="s">
        <v>8358</v>
      </c>
      <c r="B23">
        <v>0</v>
      </c>
      <c r="C23" s="15">
        <v>0</v>
      </c>
      <c r="D23">
        <v>0</v>
      </c>
      <c r="E23" s="15">
        <v>0</v>
      </c>
      <c r="F23">
        <v>0</v>
      </c>
      <c r="G23" s="15">
        <v>0</v>
      </c>
      <c r="H23">
        <v>60</v>
      </c>
      <c r="I23" s="15">
        <v>199064.28</v>
      </c>
      <c r="J23">
        <v>60</v>
      </c>
      <c r="K23" s="15">
        <v>199064.28</v>
      </c>
    </row>
    <row r="24" spans="1:11" x14ac:dyDescent="0.25">
      <c r="A24" s="14" t="s">
        <v>8363</v>
      </c>
      <c r="B24">
        <v>0</v>
      </c>
      <c r="C24" s="15">
        <v>0</v>
      </c>
      <c r="D24">
        <v>0</v>
      </c>
      <c r="E24" s="15">
        <v>0</v>
      </c>
      <c r="F24">
        <v>0</v>
      </c>
      <c r="G24" s="15">
        <v>0</v>
      </c>
      <c r="H24">
        <v>60</v>
      </c>
      <c r="I24" s="15">
        <v>663827.49000000011</v>
      </c>
      <c r="J24">
        <v>60</v>
      </c>
      <c r="K24" s="15">
        <v>663827.49000000011</v>
      </c>
    </row>
    <row r="25" spans="1:11" x14ac:dyDescent="0.25">
      <c r="A25" s="8" t="s">
        <v>8318</v>
      </c>
      <c r="B25">
        <v>20</v>
      </c>
      <c r="C25" s="15">
        <v>9637</v>
      </c>
      <c r="D25">
        <v>120</v>
      </c>
      <c r="E25" s="15">
        <v>66175.320000000007</v>
      </c>
      <c r="F25">
        <v>20</v>
      </c>
      <c r="G25" s="15">
        <v>105800.38</v>
      </c>
      <c r="H25">
        <v>540</v>
      </c>
      <c r="I25" s="15">
        <v>3147611.6399999997</v>
      </c>
      <c r="J25">
        <v>700</v>
      </c>
      <c r="K25" s="15">
        <v>3329224.34</v>
      </c>
    </row>
    <row r="26" spans="1:11" x14ac:dyDescent="0.25">
      <c r="A26" s="14" t="s">
        <v>8332</v>
      </c>
      <c r="B26">
        <v>0</v>
      </c>
      <c r="C26" s="15">
        <v>0</v>
      </c>
      <c r="D26">
        <v>0</v>
      </c>
      <c r="E26" s="15">
        <v>0</v>
      </c>
      <c r="F26">
        <v>0</v>
      </c>
      <c r="G26" s="15">
        <v>0</v>
      </c>
      <c r="H26">
        <v>40</v>
      </c>
      <c r="I26" s="15">
        <v>197021.65</v>
      </c>
      <c r="J26">
        <v>40</v>
      </c>
      <c r="K26" s="15">
        <v>197021.65</v>
      </c>
    </row>
    <row r="27" spans="1:11" x14ac:dyDescent="0.25">
      <c r="A27" s="14" t="s">
        <v>8335</v>
      </c>
      <c r="B27">
        <v>0</v>
      </c>
      <c r="C27" s="15">
        <v>0</v>
      </c>
      <c r="D27">
        <v>0</v>
      </c>
      <c r="E27" s="15">
        <v>0</v>
      </c>
      <c r="F27">
        <v>0</v>
      </c>
      <c r="G27" s="15">
        <v>0</v>
      </c>
      <c r="H27">
        <v>40</v>
      </c>
      <c r="I27" s="15">
        <v>269653.11999999994</v>
      </c>
      <c r="J27">
        <v>40</v>
      </c>
      <c r="K27" s="15">
        <v>269653.11999999994</v>
      </c>
    </row>
    <row r="28" spans="1:11" x14ac:dyDescent="0.25">
      <c r="A28" s="14" t="s">
        <v>8336</v>
      </c>
      <c r="B28">
        <v>0</v>
      </c>
      <c r="C28" s="15">
        <v>0</v>
      </c>
      <c r="D28">
        <v>40</v>
      </c>
      <c r="E28" s="15">
        <v>12230</v>
      </c>
      <c r="F28">
        <v>20</v>
      </c>
      <c r="G28" s="15">
        <v>105800.38</v>
      </c>
      <c r="H28">
        <v>0</v>
      </c>
      <c r="I28" s="15">
        <v>0</v>
      </c>
      <c r="J28">
        <v>60</v>
      </c>
      <c r="K28" s="15">
        <v>118030.38</v>
      </c>
    </row>
    <row r="29" spans="1:11" x14ac:dyDescent="0.25">
      <c r="A29" s="14" t="s">
        <v>8341</v>
      </c>
      <c r="B29">
        <v>0</v>
      </c>
      <c r="C29" s="15">
        <v>0</v>
      </c>
      <c r="D29">
        <v>20</v>
      </c>
      <c r="E29" s="15">
        <v>20462.32</v>
      </c>
      <c r="F29">
        <v>0</v>
      </c>
      <c r="G29" s="15">
        <v>0</v>
      </c>
      <c r="H29">
        <v>140</v>
      </c>
      <c r="I29" s="15">
        <v>762610.0199999999</v>
      </c>
      <c r="J29">
        <v>160</v>
      </c>
      <c r="K29" s="15">
        <v>783072.34</v>
      </c>
    </row>
    <row r="30" spans="1:11" x14ac:dyDescent="0.25">
      <c r="A30" s="14" t="s">
        <v>8342</v>
      </c>
      <c r="B30">
        <v>0</v>
      </c>
      <c r="C30" s="15">
        <v>0</v>
      </c>
      <c r="D30">
        <v>60</v>
      </c>
      <c r="E30" s="15">
        <v>33483</v>
      </c>
      <c r="F30">
        <v>0</v>
      </c>
      <c r="G30" s="15">
        <v>0</v>
      </c>
      <c r="H30">
        <v>0</v>
      </c>
      <c r="I30" s="15">
        <v>0</v>
      </c>
      <c r="J30">
        <v>60</v>
      </c>
      <c r="K30" s="15">
        <v>33483</v>
      </c>
    </row>
    <row r="31" spans="1:11" x14ac:dyDescent="0.25">
      <c r="A31" s="14" t="s">
        <v>8344</v>
      </c>
      <c r="B31">
        <v>0</v>
      </c>
      <c r="C31" s="15">
        <v>0</v>
      </c>
      <c r="D31">
        <v>0</v>
      </c>
      <c r="E31" s="15">
        <v>0</v>
      </c>
      <c r="F31">
        <v>0</v>
      </c>
      <c r="G31" s="15">
        <v>0</v>
      </c>
      <c r="H31">
        <v>20</v>
      </c>
      <c r="I31" s="15">
        <v>100836.05000000002</v>
      </c>
      <c r="J31">
        <v>20</v>
      </c>
      <c r="K31" s="15">
        <v>100836.05000000002</v>
      </c>
    </row>
    <row r="32" spans="1:11" x14ac:dyDescent="0.25">
      <c r="A32" s="14" t="s">
        <v>8353</v>
      </c>
      <c r="B32">
        <v>0</v>
      </c>
      <c r="C32" s="15">
        <v>0</v>
      </c>
      <c r="D32">
        <v>0</v>
      </c>
      <c r="E32" s="15">
        <v>0</v>
      </c>
      <c r="F32">
        <v>0</v>
      </c>
      <c r="G32" s="15">
        <v>0</v>
      </c>
      <c r="H32">
        <v>40</v>
      </c>
      <c r="I32" s="15">
        <v>185103.27000000002</v>
      </c>
      <c r="J32">
        <v>40</v>
      </c>
      <c r="K32" s="15">
        <v>185103.27000000002</v>
      </c>
    </row>
    <row r="33" spans="1:11" x14ac:dyDescent="0.25">
      <c r="A33" s="14" t="s">
        <v>8356</v>
      </c>
      <c r="B33">
        <v>0</v>
      </c>
      <c r="C33" s="15">
        <v>0</v>
      </c>
      <c r="D33">
        <v>0</v>
      </c>
      <c r="E33" s="15">
        <v>0</v>
      </c>
      <c r="F33">
        <v>0</v>
      </c>
      <c r="G33" s="15">
        <v>0</v>
      </c>
      <c r="H33">
        <v>260</v>
      </c>
      <c r="I33" s="15">
        <v>1632387.53</v>
      </c>
      <c r="J33">
        <v>260</v>
      </c>
      <c r="K33" s="15">
        <v>1632387.53</v>
      </c>
    </row>
    <row r="34" spans="1:11" x14ac:dyDescent="0.25">
      <c r="A34" s="14" t="s">
        <v>8368</v>
      </c>
      <c r="B34">
        <v>20</v>
      </c>
      <c r="C34" s="15">
        <v>9637</v>
      </c>
      <c r="D34">
        <v>0</v>
      </c>
      <c r="E34" s="15">
        <v>0</v>
      </c>
      <c r="F34">
        <v>0</v>
      </c>
      <c r="G34" s="15">
        <v>0</v>
      </c>
      <c r="H34">
        <v>0</v>
      </c>
      <c r="I34" s="15">
        <v>0</v>
      </c>
      <c r="J34">
        <v>20</v>
      </c>
      <c r="K34" s="15">
        <v>9637</v>
      </c>
    </row>
    <row r="35" spans="1:11" x14ac:dyDescent="0.25">
      <c r="A35" s="8" t="s">
        <v>8316</v>
      </c>
      <c r="B35">
        <v>0</v>
      </c>
      <c r="C35" s="15">
        <v>0</v>
      </c>
      <c r="D35">
        <v>140</v>
      </c>
      <c r="E35" s="15">
        <v>260905.32999999996</v>
      </c>
      <c r="F35">
        <v>0</v>
      </c>
      <c r="G35" s="15">
        <v>0</v>
      </c>
      <c r="H35">
        <v>80</v>
      </c>
      <c r="I35" s="15">
        <v>2791408.56</v>
      </c>
      <c r="J35">
        <v>220</v>
      </c>
      <c r="K35" s="15">
        <v>3052313.89</v>
      </c>
    </row>
    <row r="36" spans="1:11" x14ac:dyDescent="0.25">
      <c r="A36" s="14" t="s">
        <v>8345</v>
      </c>
      <c r="B36">
        <v>0</v>
      </c>
      <c r="C36" s="15">
        <v>0</v>
      </c>
      <c r="D36">
        <v>40</v>
      </c>
      <c r="E36" s="15">
        <v>24994</v>
      </c>
      <c r="F36">
        <v>0</v>
      </c>
      <c r="G36" s="15">
        <v>0</v>
      </c>
      <c r="H36">
        <v>0</v>
      </c>
      <c r="I36" s="15">
        <v>0</v>
      </c>
      <c r="J36">
        <v>40</v>
      </c>
      <c r="K36" s="15">
        <v>24994</v>
      </c>
    </row>
    <row r="37" spans="1:11" x14ac:dyDescent="0.25">
      <c r="A37" s="14" t="s">
        <v>8362</v>
      </c>
      <c r="B37">
        <v>0</v>
      </c>
      <c r="C37" s="15">
        <v>0</v>
      </c>
      <c r="D37">
        <v>0</v>
      </c>
      <c r="E37" s="15">
        <v>0</v>
      </c>
      <c r="F37">
        <v>0</v>
      </c>
      <c r="G37" s="15">
        <v>0</v>
      </c>
      <c r="H37">
        <v>80</v>
      </c>
      <c r="I37" s="15">
        <v>2791408.56</v>
      </c>
      <c r="J37">
        <v>80</v>
      </c>
      <c r="K37" s="15">
        <v>2791408.56</v>
      </c>
    </row>
    <row r="38" spans="1:11" x14ac:dyDescent="0.25">
      <c r="A38" s="14" t="s">
        <v>8365</v>
      </c>
      <c r="B38">
        <v>0</v>
      </c>
      <c r="C38" s="15">
        <v>0</v>
      </c>
      <c r="D38">
        <v>100</v>
      </c>
      <c r="E38" s="15">
        <v>235911.32999999996</v>
      </c>
      <c r="F38">
        <v>0</v>
      </c>
      <c r="G38" s="15">
        <v>0</v>
      </c>
      <c r="H38">
        <v>0</v>
      </c>
      <c r="I38" s="15">
        <v>0</v>
      </c>
      <c r="J38">
        <v>100</v>
      </c>
      <c r="K38" s="15">
        <v>235911.32999999996</v>
      </c>
    </row>
    <row r="39" spans="1:11" x14ac:dyDescent="0.25">
      <c r="A39" s="8" t="s">
        <v>8319</v>
      </c>
      <c r="B39">
        <v>0</v>
      </c>
      <c r="C39" s="15">
        <v>0</v>
      </c>
      <c r="D39">
        <v>117</v>
      </c>
      <c r="E39" s="15">
        <v>223920.30999999997</v>
      </c>
      <c r="F39">
        <v>0</v>
      </c>
      <c r="G39" s="15">
        <v>0</v>
      </c>
      <c r="H39">
        <v>103</v>
      </c>
      <c r="I39" s="15">
        <v>2177693.4200000004</v>
      </c>
      <c r="J39">
        <v>220</v>
      </c>
      <c r="K39" s="15">
        <v>2401613.7300000004</v>
      </c>
    </row>
    <row r="40" spans="1:11" x14ac:dyDescent="0.25">
      <c r="A40" s="14" t="s">
        <v>8347</v>
      </c>
      <c r="B40">
        <v>0</v>
      </c>
      <c r="C40" s="15">
        <v>0</v>
      </c>
      <c r="D40">
        <v>20</v>
      </c>
      <c r="E40" s="15">
        <v>3728</v>
      </c>
      <c r="F40">
        <v>0</v>
      </c>
      <c r="G40" s="15">
        <v>0</v>
      </c>
      <c r="H40">
        <v>0</v>
      </c>
      <c r="I40" s="15">
        <v>0</v>
      </c>
      <c r="J40">
        <v>20</v>
      </c>
      <c r="K40" s="15">
        <v>3728</v>
      </c>
    </row>
    <row r="41" spans="1:11" x14ac:dyDescent="0.25">
      <c r="A41" s="14" t="s">
        <v>8349</v>
      </c>
      <c r="B41">
        <v>0</v>
      </c>
      <c r="C41" s="15">
        <v>0</v>
      </c>
      <c r="D41">
        <v>20</v>
      </c>
      <c r="E41" s="15">
        <v>9680</v>
      </c>
      <c r="F41">
        <v>0</v>
      </c>
      <c r="G41" s="15">
        <v>0</v>
      </c>
      <c r="H41">
        <v>0</v>
      </c>
      <c r="I41" s="15">
        <v>0</v>
      </c>
      <c r="J41">
        <v>20</v>
      </c>
      <c r="K41" s="15">
        <v>9680</v>
      </c>
    </row>
    <row r="42" spans="1:11" x14ac:dyDescent="0.25">
      <c r="A42" s="14" t="s">
        <v>8350</v>
      </c>
      <c r="B42">
        <v>0</v>
      </c>
      <c r="C42" s="15">
        <v>0</v>
      </c>
      <c r="D42">
        <v>57</v>
      </c>
      <c r="E42" s="15">
        <v>202775.30999999997</v>
      </c>
      <c r="F42">
        <v>0</v>
      </c>
      <c r="G42" s="15">
        <v>0</v>
      </c>
      <c r="H42">
        <v>103</v>
      </c>
      <c r="I42" s="15">
        <v>2177693.4200000004</v>
      </c>
      <c r="J42">
        <v>160</v>
      </c>
      <c r="K42" s="15">
        <v>2380468.7300000004</v>
      </c>
    </row>
    <row r="43" spans="1:11" x14ac:dyDescent="0.25">
      <c r="A43" s="14" t="s">
        <v>8351</v>
      </c>
      <c r="B43">
        <v>0</v>
      </c>
      <c r="C43" s="15">
        <v>0</v>
      </c>
      <c r="D43">
        <v>20</v>
      </c>
      <c r="E43" s="15">
        <v>7737</v>
      </c>
      <c r="F43">
        <v>0</v>
      </c>
      <c r="G43" s="15">
        <v>0</v>
      </c>
      <c r="H43">
        <v>0</v>
      </c>
      <c r="I43" s="15">
        <v>0</v>
      </c>
      <c r="J43">
        <v>20</v>
      </c>
      <c r="K43" s="15">
        <v>7737</v>
      </c>
    </row>
    <row r="44" spans="1:11" x14ac:dyDescent="0.25">
      <c r="A44" s="8" t="s">
        <v>8320</v>
      </c>
      <c r="B44">
        <v>30</v>
      </c>
      <c r="C44" s="15">
        <v>18781</v>
      </c>
      <c r="D44">
        <v>127</v>
      </c>
      <c r="E44" s="15">
        <v>49591.25</v>
      </c>
      <c r="F44">
        <v>0</v>
      </c>
      <c r="G44" s="15">
        <v>0</v>
      </c>
      <c r="H44">
        <v>80</v>
      </c>
      <c r="I44" s="15">
        <v>1535350.9</v>
      </c>
      <c r="J44">
        <v>237</v>
      </c>
      <c r="K44" s="15">
        <v>1603723.15</v>
      </c>
    </row>
    <row r="45" spans="1:11" x14ac:dyDescent="0.25">
      <c r="A45" s="14" t="s">
        <v>8329</v>
      </c>
      <c r="B45">
        <v>20</v>
      </c>
      <c r="C45" s="15">
        <v>17044</v>
      </c>
      <c r="D45">
        <v>0</v>
      </c>
      <c r="E45" s="15">
        <v>0</v>
      </c>
      <c r="F45">
        <v>0</v>
      </c>
      <c r="G45" s="15">
        <v>0</v>
      </c>
      <c r="H45">
        <v>0</v>
      </c>
      <c r="I45" s="15">
        <v>0</v>
      </c>
      <c r="J45">
        <v>20</v>
      </c>
      <c r="K45" s="15">
        <v>17044</v>
      </c>
    </row>
    <row r="46" spans="1:11" x14ac:dyDescent="0.25">
      <c r="A46" s="14" t="s">
        <v>8331</v>
      </c>
      <c r="B46">
        <v>0</v>
      </c>
      <c r="C46" s="15">
        <v>0</v>
      </c>
      <c r="D46">
        <v>40</v>
      </c>
      <c r="E46" s="15">
        <v>14303.25</v>
      </c>
      <c r="F46">
        <v>0</v>
      </c>
      <c r="G46" s="15">
        <v>0</v>
      </c>
      <c r="H46">
        <v>0</v>
      </c>
      <c r="I46" s="15">
        <v>0</v>
      </c>
      <c r="J46">
        <v>40</v>
      </c>
      <c r="K46" s="15">
        <v>14303.25</v>
      </c>
    </row>
    <row r="47" spans="1:11" x14ac:dyDescent="0.25">
      <c r="A47" s="14" t="s">
        <v>8337</v>
      </c>
      <c r="B47">
        <v>0</v>
      </c>
      <c r="C47" s="15">
        <v>0</v>
      </c>
      <c r="D47">
        <v>40</v>
      </c>
      <c r="E47" s="15">
        <v>12180</v>
      </c>
      <c r="F47">
        <v>0</v>
      </c>
      <c r="G47" s="15">
        <v>0</v>
      </c>
      <c r="H47">
        <v>0</v>
      </c>
      <c r="I47" s="15">
        <v>0</v>
      </c>
      <c r="J47">
        <v>40</v>
      </c>
      <c r="K47" s="15">
        <v>12180</v>
      </c>
    </row>
    <row r="48" spans="1:11" x14ac:dyDescent="0.25">
      <c r="A48" s="14" t="s">
        <v>8348</v>
      </c>
      <c r="B48">
        <v>0</v>
      </c>
      <c r="C48" s="15">
        <v>0</v>
      </c>
      <c r="D48">
        <v>0</v>
      </c>
      <c r="E48" s="15">
        <v>0</v>
      </c>
      <c r="F48">
        <v>0</v>
      </c>
      <c r="G48" s="15">
        <v>0</v>
      </c>
      <c r="H48">
        <v>60</v>
      </c>
      <c r="I48" s="15">
        <v>420988.01</v>
      </c>
      <c r="J48">
        <v>60</v>
      </c>
      <c r="K48" s="15">
        <v>420988.01</v>
      </c>
    </row>
    <row r="49" spans="1:11" x14ac:dyDescent="0.25">
      <c r="A49" s="14" t="s">
        <v>8354</v>
      </c>
      <c r="B49">
        <v>0</v>
      </c>
      <c r="C49" s="15">
        <v>0</v>
      </c>
      <c r="D49">
        <v>0</v>
      </c>
      <c r="E49" s="15">
        <v>0</v>
      </c>
      <c r="F49">
        <v>0</v>
      </c>
      <c r="G49" s="15">
        <v>0</v>
      </c>
      <c r="H49">
        <v>20</v>
      </c>
      <c r="I49" s="15">
        <v>1114362.8899999999</v>
      </c>
      <c r="J49">
        <v>20</v>
      </c>
      <c r="K49" s="15">
        <v>1114362.8899999999</v>
      </c>
    </row>
    <row r="50" spans="1:11" x14ac:dyDescent="0.25">
      <c r="A50" s="14" t="s">
        <v>8364</v>
      </c>
      <c r="B50">
        <v>10</v>
      </c>
      <c r="C50" s="15">
        <v>1737</v>
      </c>
      <c r="D50">
        <v>47</v>
      </c>
      <c r="E50" s="15">
        <v>23108</v>
      </c>
      <c r="F50">
        <v>0</v>
      </c>
      <c r="G50" s="15">
        <v>0</v>
      </c>
      <c r="H50">
        <v>0</v>
      </c>
      <c r="I50" s="15">
        <v>0</v>
      </c>
      <c r="J50">
        <v>57</v>
      </c>
      <c r="K50" s="15">
        <v>24845</v>
      </c>
    </row>
    <row r="51" spans="1:11" x14ac:dyDescent="0.25">
      <c r="A51" s="8" t="s">
        <v>8315</v>
      </c>
      <c r="B51">
        <v>20</v>
      </c>
      <c r="C51" s="15">
        <v>1127</v>
      </c>
      <c r="D51">
        <v>140</v>
      </c>
      <c r="E51" s="15">
        <v>80300.509999999995</v>
      </c>
      <c r="F51">
        <v>6</v>
      </c>
      <c r="G51" s="15">
        <v>6078</v>
      </c>
      <c r="H51">
        <v>34</v>
      </c>
      <c r="I51" s="15">
        <v>849487.14</v>
      </c>
      <c r="J51">
        <v>200</v>
      </c>
      <c r="K51" s="15">
        <v>936992.65</v>
      </c>
    </row>
    <row r="52" spans="1:11" x14ac:dyDescent="0.25">
      <c r="A52" s="14" t="s">
        <v>8338</v>
      </c>
      <c r="B52">
        <v>20</v>
      </c>
      <c r="C52" s="15">
        <v>1127</v>
      </c>
      <c r="D52">
        <v>120</v>
      </c>
      <c r="E52" s="15">
        <v>75856.509999999995</v>
      </c>
      <c r="F52">
        <v>0</v>
      </c>
      <c r="G52" s="15">
        <v>0</v>
      </c>
      <c r="H52">
        <v>0</v>
      </c>
      <c r="I52" s="15">
        <v>0</v>
      </c>
      <c r="J52">
        <v>140</v>
      </c>
      <c r="K52" s="15">
        <v>76983.509999999995</v>
      </c>
    </row>
    <row r="53" spans="1:11" x14ac:dyDescent="0.25">
      <c r="A53" s="14" t="s">
        <v>8355</v>
      </c>
      <c r="B53">
        <v>0</v>
      </c>
      <c r="C53" s="15">
        <v>0</v>
      </c>
      <c r="D53">
        <v>20</v>
      </c>
      <c r="E53" s="15">
        <v>4444</v>
      </c>
      <c r="F53">
        <v>0</v>
      </c>
      <c r="G53" s="15">
        <v>0</v>
      </c>
      <c r="H53">
        <v>0</v>
      </c>
      <c r="I53" s="15">
        <v>0</v>
      </c>
      <c r="J53">
        <v>20</v>
      </c>
      <c r="K53" s="15">
        <v>4444</v>
      </c>
    </row>
    <row r="54" spans="1:11" x14ac:dyDescent="0.25">
      <c r="A54" s="14" t="s">
        <v>8359</v>
      </c>
      <c r="B54">
        <v>0</v>
      </c>
      <c r="C54" s="15">
        <v>0</v>
      </c>
      <c r="D54">
        <v>0</v>
      </c>
      <c r="E54" s="15">
        <v>0</v>
      </c>
      <c r="F54">
        <v>6</v>
      </c>
      <c r="G54" s="15">
        <v>6078</v>
      </c>
      <c r="H54">
        <v>34</v>
      </c>
      <c r="I54" s="15">
        <v>849487.14</v>
      </c>
      <c r="J54">
        <v>40</v>
      </c>
      <c r="K54" s="15">
        <v>855565.14</v>
      </c>
    </row>
    <row r="55" spans="1:11" x14ac:dyDescent="0.25">
      <c r="A55" s="8" t="s">
        <v>8317</v>
      </c>
      <c r="B55">
        <v>24</v>
      </c>
      <c r="C55" s="15">
        <v>9537</v>
      </c>
      <c r="D55">
        <v>0</v>
      </c>
      <c r="E55" s="15">
        <v>0</v>
      </c>
      <c r="F55">
        <v>0</v>
      </c>
      <c r="G55" s="15">
        <v>0</v>
      </c>
      <c r="H55">
        <v>0</v>
      </c>
      <c r="I55" s="15">
        <v>0</v>
      </c>
      <c r="J55">
        <v>24</v>
      </c>
      <c r="K55" s="15">
        <v>9537</v>
      </c>
    </row>
    <row r="56" spans="1:11" x14ac:dyDescent="0.25">
      <c r="A56" s="14" t="s">
        <v>8330</v>
      </c>
      <c r="B56">
        <v>24</v>
      </c>
      <c r="C56" s="15">
        <v>9537</v>
      </c>
      <c r="D56">
        <v>0</v>
      </c>
      <c r="E56" s="15">
        <v>0</v>
      </c>
      <c r="F56">
        <v>0</v>
      </c>
      <c r="G56" s="15">
        <v>0</v>
      </c>
      <c r="H56">
        <v>0</v>
      </c>
      <c r="I56" s="15">
        <v>0</v>
      </c>
      <c r="J56">
        <v>24</v>
      </c>
      <c r="K56" s="15">
        <v>9537</v>
      </c>
    </row>
    <row r="57" spans="1:11" x14ac:dyDescent="0.25">
      <c r="A57" s="8" t="s">
        <v>8323</v>
      </c>
      <c r="B57">
        <v>349</v>
      </c>
      <c r="C57" s="15">
        <v>2542931.5100000002</v>
      </c>
      <c r="D57">
        <v>1530</v>
      </c>
      <c r="E57" s="15">
        <v>2838967.4000000004</v>
      </c>
      <c r="F57">
        <v>50</v>
      </c>
      <c r="G57" s="15">
        <v>196109.38</v>
      </c>
      <c r="H57">
        <v>2185</v>
      </c>
      <c r="I57" s="15">
        <v>40595733.369999975</v>
      </c>
      <c r="J57">
        <v>4114</v>
      </c>
      <c r="K57" s="15">
        <v>46173741.660000004</v>
      </c>
    </row>
    <row r="60" spans="1:11" x14ac:dyDescent="0.25">
      <c r="K60">
        <f>GETPIVOTDATA("Sum of pledged",$A$4,"category","technology")/GETPIVOTDATA("Sum of pledged",$A$4)</f>
        <v>0.50686218700518471</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Table</vt:lpstr>
      <vt:lpstr>Category Stats</vt:lpstr>
      <vt:lpstr>Subcategory Stats</vt:lpstr>
      <vt:lpstr>Outcomes Based on Launch Date</vt:lpstr>
      <vt:lpstr>Bonus</vt:lpstr>
      <vt:lpstr>Other analysis-not on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BahMN</cp:lastModifiedBy>
  <dcterms:created xsi:type="dcterms:W3CDTF">2017-04-20T15:17:24Z</dcterms:created>
  <dcterms:modified xsi:type="dcterms:W3CDTF">2019-03-02T02:13:22Z</dcterms:modified>
</cp:coreProperties>
</file>