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80" windowWidth="14355" windowHeight="46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5" i="1" l="1"/>
  <c r="K6" i="1"/>
  <c r="K7" i="1"/>
  <c r="K8" i="1"/>
  <c r="G10" i="1"/>
  <c r="H6" i="1" s="1"/>
  <c r="J10" i="1"/>
  <c r="K4" i="1" s="1"/>
  <c r="L10" i="1"/>
  <c r="M10" i="1"/>
  <c r="N10" i="1"/>
  <c r="O10" i="1"/>
  <c r="I10" i="1"/>
  <c r="O8" i="1"/>
  <c r="O7" i="1"/>
  <c r="O6" i="1"/>
  <c r="O5" i="1"/>
  <c r="O4" i="1"/>
  <c r="K10" i="1" l="1"/>
  <c r="H5" i="1"/>
  <c r="H4" i="1"/>
  <c r="H7" i="1"/>
  <c r="H8" i="1"/>
  <c r="D11" i="1"/>
  <c r="D8" i="1"/>
  <c r="D3" i="1"/>
  <c r="H10" i="1" l="1"/>
  <c r="D15" i="1"/>
  <c r="P6" i="1" s="1"/>
  <c r="Q6" i="1" s="1"/>
  <c r="P8" i="1" l="1"/>
  <c r="Q8" i="1" s="1"/>
  <c r="P4" i="1"/>
  <c r="Q4" i="1" s="1"/>
  <c r="P5" i="1"/>
  <c r="Q5" i="1" s="1"/>
  <c r="P7" i="1"/>
  <c r="Q7" i="1" s="1"/>
</calcChain>
</file>

<file path=xl/sharedStrings.xml><?xml version="1.0" encoding="utf-8"?>
<sst xmlns="http://schemas.openxmlformats.org/spreadsheetml/2006/main" count="30" uniqueCount="26">
  <si>
    <t>Rész</t>
  </si>
  <si>
    <t>szkeleton</t>
  </si>
  <si>
    <t>grafikus</t>
  </si>
  <si>
    <t>prototípus</t>
  </si>
  <si>
    <t>Pontok</t>
  </si>
  <si>
    <t>Pontok szummázva</t>
  </si>
  <si>
    <t>Összesen:</t>
  </si>
  <si>
    <t>Beadás</t>
  </si>
  <si>
    <t>Emberek</t>
  </si>
  <si>
    <t>Kriván B.</t>
  </si>
  <si>
    <t>Jákli G.</t>
  </si>
  <si>
    <t>Dévényi A.</t>
  </si>
  <si>
    <t>Apagyi G.</t>
  </si>
  <si>
    <t>Péter T.</t>
  </si>
  <si>
    <t>szkeleton óra</t>
  </si>
  <si>
    <t>szkeleton %</t>
  </si>
  <si>
    <t>proto óra</t>
  </si>
  <si>
    <t>proto %</t>
  </si>
  <si>
    <t>gui óra</t>
  </si>
  <si>
    <t>gui %</t>
  </si>
  <si>
    <t>beírt %</t>
  </si>
  <si>
    <t>Jegy</t>
  </si>
  <si>
    <t>Pontszám</t>
  </si>
  <si>
    <t>Pont</t>
  </si>
  <si>
    <t>Az utolsó két beadás pontszámát úgy vettem, hogy 5-5 pontot vesztünk, illetve a végén a % érték súlyozva szerepel, amiből a gui 40-30-30-0-0%-ban van megállapítva</t>
  </si>
  <si>
    <t>Konklúzió: a kettest lazán ki lehet majd hozni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</si>
</sst>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h]:mm:ss;@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1" fillId="0" borderId="4" xfId="0" applyFont="1" applyBorder="1"/>
    <xf numFmtId="0" fontId="0" fillId="0" borderId="5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0" fillId="0" borderId="0" xfId="0" applyAlignment="1">
      <alignment horizontal="left" wrapText="1"/>
    </xf>
    <xf numFmtId="10" fontId="0" fillId="0" borderId="0" xfId="0" applyNumberFormat="1" applyAlignment="1">
      <alignment horizontal="center"/>
    </xf>
    <xf numFmtId="166" fontId="0" fillId="0" borderId="0" xfId="0" quotePrefix="1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topLeftCell="C1" workbookViewId="0">
      <selection activeCell="G13" sqref="G13"/>
    </sheetView>
  </sheetViews>
  <sheetFormatPr defaultRowHeight="15" x14ac:dyDescent="0.25"/>
  <cols>
    <col min="1" max="1" width="8.5703125" customWidth="1"/>
    <col min="2" max="2" width="12.85546875" customWidth="1"/>
    <col min="3" max="3" width="7.5703125" customWidth="1"/>
    <col min="4" max="4" width="11.5703125" customWidth="1"/>
    <col min="5" max="5" width="2.85546875" customWidth="1"/>
    <col min="6" max="6" width="11.85546875" customWidth="1"/>
    <col min="7" max="16" width="11.42578125" customWidth="1"/>
  </cols>
  <sheetData>
    <row r="1" spans="1:19" ht="7.5" customHeight="1" thickBot="1" x14ac:dyDescent="0.3"/>
    <row r="2" spans="1:19" ht="30" customHeight="1" x14ac:dyDescent="0.25">
      <c r="A2" s="3" t="s">
        <v>7</v>
      </c>
      <c r="B2" s="3" t="s">
        <v>0</v>
      </c>
      <c r="C2" s="3" t="s">
        <v>4</v>
      </c>
      <c r="D2" s="3" t="s">
        <v>5</v>
      </c>
      <c r="E2" s="4"/>
      <c r="F2" s="3" t="s">
        <v>8</v>
      </c>
      <c r="G2" s="3" t="s">
        <v>14</v>
      </c>
      <c r="H2" s="3" t="s">
        <v>15</v>
      </c>
      <c r="I2" s="3" t="s">
        <v>20</v>
      </c>
      <c r="J2" s="3" t="s">
        <v>16</v>
      </c>
      <c r="K2" s="3" t="s">
        <v>17</v>
      </c>
      <c r="L2" s="3" t="s">
        <v>20</v>
      </c>
      <c r="M2" s="3" t="s">
        <v>18</v>
      </c>
      <c r="N2" s="3" t="s">
        <v>19</v>
      </c>
      <c r="O2" s="3" t="s">
        <v>20</v>
      </c>
      <c r="P2" s="9" t="s">
        <v>22</v>
      </c>
      <c r="Q2" s="10" t="s">
        <v>21</v>
      </c>
    </row>
    <row r="3" spans="1:19" x14ac:dyDescent="0.25">
      <c r="A3" s="1">
        <v>1</v>
      </c>
      <c r="B3" s="2" t="s">
        <v>1</v>
      </c>
      <c r="C3">
        <v>9</v>
      </c>
      <c r="D3" s="2">
        <f>SUM(C3:C7)</f>
        <v>65</v>
      </c>
      <c r="P3" s="11"/>
      <c r="Q3" s="12"/>
    </row>
    <row r="4" spans="1:19" x14ac:dyDescent="0.25">
      <c r="A4" s="1">
        <v>2</v>
      </c>
      <c r="B4" s="2"/>
      <c r="C4">
        <v>3</v>
      </c>
      <c r="D4" s="2"/>
      <c r="F4" t="s">
        <v>9</v>
      </c>
      <c r="G4" s="18">
        <v>1.7534722222222223</v>
      </c>
      <c r="H4" s="17">
        <f>G4/$G$10</f>
        <v>0.37714712471994027</v>
      </c>
      <c r="I4" s="8">
        <v>0.3</v>
      </c>
      <c r="J4" s="19">
        <v>0.64583333333333337</v>
      </c>
      <c r="K4" s="17">
        <f>J4/$J$10</f>
        <v>0.2818181818181818</v>
      </c>
      <c r="L4" s="8">
        <v>0.3</v>
      </c>
      <c r="M4" s="19"/>
      <c r="N4" s="17"/>
      <c r="O4" s="8">
        <f>0.3*I4+0.5*L4+0.2*40%</f>
        <v>0.32</v>
      </c>
      <c r="P4" s="11">
        <f>((I4*1+L4*1.5+O4*2)/4.5)*$D$15</f>
        <v>133.59444444444446</v>
      </c>
      <c r="Q4" s="13">
        <f>VLOOKUP(P4,$J$13:$K$18,2)</f>
        <v>5</v>
      </c>
      <c r="R4" s="6"/>
      <c r="S4" s="6"/>
    </row>
    <row r="5" spans="1:19" x14ac:dyDescent="0.25">
      <c r="A5" s="1">
        <v>3</v>
      </c>
      <c r="B5" s="2"/>
      <c r="C5">
        <v>13</v>
      </c>
      <c r="D5" s="2"/>
      <c r="F5" t="s">
        <v>10</v>
      </c>
      <c r="G5" s="19">
        <v>0.87152777777777779</v>
      </c>
      <c r="H5" s="17">
        <f t="shared" ref="H5:H8" si="0">G5/$G$10</f>
        <v>0.18745332337565349</v>
      </c>
      <c r="I5" s="8">
        <v>0.25</v>
      </c>
      <c r="J5" s="19">
        <v>0.5625</v>
      </c>
      <c r="K5" s="17">
        <f t="shared" ref="K5:K8" si="1">J5/$J$10</f>
        <v>0.24545454545454543</v>
      </c>
      <c r="L5" s="8">
        <v>0.22</v>
      </c>
      <c r="M5" s="19"/>
      <c r="N5" s="17"/>
      <c r="O5" s="8">
        <f>0.3*I5+0.5*L5+0.2*30%</f>
        <v>0.245</v>
      </c>
      <c r="P5" s="11">
        <f t="shared" ref="P5:P8" si="2">((I5*1+L5*1.5+O5*2)/4.5)*$D$15</f>
        <v>102.83888888888889</v>
      </c>
      <c r="Q5" s="13">
        <f>VLOOKUP(P5,$J$13:$K$18,2)</f>
        <v>5</v>
      </c>
      <c r="R5" s="6"/>
      <c r="S5" s="6"/>
    </row>
    <row r="6" spans="1:19" x14ac:dyDescent="0.25">
      <c r="A6" s="1">
        <v>4</v>
      </c>
      <c r="B6" s="2"/>
      <c r="C6">
        <v>20</v>
      </c>
      <c r="D6" s="2"/>
      <c r="F6" t="s">
        <v>11</v>
      </c>
      <c r="G6" s="19">
        <v>0.81597222222222221</v>
      </c>
      <c r="H6" s="17">
        <f t="shared" si="0"/>
        <v>0.17550410754294249</v>
      </c>
      <c r="I6" s="8">
        <v>0.25</v>
      </c>
      <c r="J6" s="19">
        <v>0.52083333333333337</v>
      </c>
      <c r="K6" s="17">
        <f t="shared" si="1"/>
        <v>0.22727272727272727</v>
      </c>
      <c r="L6" s="8">
        <v>0.22</v>
      </c>
      <c r="M6" s="19"/>
      <c r="N6" s="17"/>
      <c r="O6" s="8">
        <f>0.3*I6+0.5*L6+0.2*30%</f>
        <v>0.245</v>
      </c>
      <c r="P6" s="11">
        <f t="shared" si="2"/>
        <v>102.83888888888889</v>
      </c>
      <c r="Q6" s="13">
        <f>VLOOKUP(P6,$J$13:$K$18,2)</f>
        <v>5</v>
      </c>
      <c r="R6" s="6"/>
      <c r="S6" s="6"/>
    </row>
    <row r="7" spans="1:19" x14ac:dyDescent="0.25">
      <c r="A7" s="1">
        <v>5</v>
      </c>
      <c r="B7" s="2"/>
      <c r="C7">
        <v>20</v>
      </c>
      <c r="D7" s="2"/>
      <c r="F7" t="s">
        <v>12</v>
      </c>
      <c r="G7" s="19">
        <v>0.58333333333333337</v>
      </c>
      <c r="H7" s="17">
        <f t="shared" si="0"/>
        <v>0.12546676624346528</v>
      </c>
      <c r="I7" s="8">
        <v>0.1</v>
      </c>
      <c r="J7" s="19">
        <v>0.33333333333333331</v>
      </c>
      <c r="K7" s="17">
        <f t="shared" si="1"/>
        <v>0.14545454545454542</v>
      </c>
      <c r="L7" s="8">
        <v>0.15</v>
      </c>
      <c r="M7" s="19"/>
      <c r="N7" s="17"/>
      <c r="O7" s="8">
        <f>0.3*I7+0.5*L7+0.2*0%</f>
        <v>0.105</v>
      </c>
      <c r="P7" s="11">
        <f t="shared" si="2"/>
        <v>51.419444444444437</v>
      </c>
      <c r="Q7" s="13">
        <f>VLOOKUP(P7,$J$13:$K$18,2)</f>
        <v>2</v>
      </c>
      <c r="R7" s="6"/>
      <c r="S7" s="6"/>
    </row>
    <row r="8" spans="1:19" ht="15.75" thickBot="1" x14ac:dyDescent="0.3">
      <c r="A8" s="1">
        <v>6</v>
      </c>
      <c r="B8" s="2" t="s">
        <v>3</v>
      </c>
      <c r="C8">
        <v>35</v>
      </c>
      <c r="D8" s="2">
        <f>SUM(C8:C10)</f>
        <v>100</v>
      </c>
      <c r="F8" t="s">
        <v>13</v>
      </c>
      <c r="G8" s="19">
        <v>0.625</v>
      </c>
      <c r="H8" s="17">
        <f t="shared" si="0"/>
        <v>0.13442867811799852</v>
      </c>
      <c r="I8" s="8">
        <v>0.1</v>
      </c>
      <c r="J8" s="19">
        <v>0.22916666666666666</v>
      </c>
      <c r="K8" s="17">
        <f t="shared" si="1"/>
        <v>9.9999999999999978E-2</v>
      </c>
      <c r="L8" s="8">
        <v>0.11</v>
      </c>
      <c r="M8" s="19"/>
      <c r="N8" s="17"/>
      <c r="O8" s="8">
        <f>0.3*I8+0.5*L8+0.2*0%</f>
        <v>8.4999999999999992E-2</v>
      </c>
      <c r="P8" s="14">
        <f t="shared" si="2"/>
        <v>41.80833333333333</v>
      </c>
      <c r="Q8" s="15">
        <f>VLOOKUP(P8,$J$13:$K$18,2)</f>
        <v>2</v>
      </c>
      <c r="R8" s="6"/>
      <c r="S8" s="6"/>
    </row>
    <row r="9" spans="1:19" x14ac:dyDescent="0.25">
      <c r="A9" s="1">
        <v>7</v>
      </c>
      <c r="B9" s="2"/>
      <c r="C9">
        <v>30</v>
      </c>
      <c r="D9" s="2"/>
      <c r="G9" s="20"/>
      <c r="J9" s="20"/>
      <c r="M9" s="20"/>
    </row>
    <row r="10" spans="1:19" x14ac:dyDescent="0.25">
      <c r="A10" s="1">
        <v>8</v>
      </c>
      <c r="B10" s="2"/>
      <c r="C10">
        <v>35</v>
      </c>
      <c r="D10" s="2"/>
      <c r="F10" t="s">
        <v>6</v>
      </c>
      <c r="G10" s="19">
        <f t="shared" ref="G10:H10" si="3">SUM(G4:G8)</f>
        <v>4.6493055555555554</v>
      </c>
      <c r="H10" s="8">
        <f t="shared" si="3"/>
        <v>1</v>
      </c>
      <c r="I10" s="8">
        <f>SUM(I4:I8)</f>
        <v>1</v>
      </c>
      <c r="J10" s="19">
        <f t="shared" ref="J10:O10" si="4">SUM(J4:J8)</f>
        <v>2.291666666666667</v>
      </c>
      <c r="K10" s="8">
        <f t="shared" si="4"/>
        <v>0.99999999999999989</v>
      </c>
      <c r="L10" s="8">
        <f t="shared" si="4"/>
        <v>1</v>
      </c>
      <c r="M10" s="19">
        <f t="shared" si="4"/>
        <v>0</v>
      </c>
      <c r="N10" s="8">
        <f t="shared" si="4"/>
        <v>0</v>
      </c>
      <c r="O10" s="8">
        <f t="shared" si="4"/>
        <v>0.99999999999999989</v>
      </c>
    </row>
    <row r="11" spans="1:19" x14ac:dyDescent="0.25">
      <c r="A11" s="1">
        <v>9</v>
      </c>
      <c r="B11" s="2" t="s">
        <v>2</v>
      </c>
      <c r="C11">
        <v>25</v>
      </c>
      <c r="D11" s="2">
        <f>SUM(C11:C13)</f>
        <v>85</v>
      </c>
    </row>
    <row r="12" spans="1:19" x14ac:dyDescent="0.25">
      <c r="A12" s="1">
        <v>10</v>
      </c>
      <c r="B12" s="2"/>
      <c r="C12">
        <v>35</v>
      </c>
      <c r="D12" s="2"/>
    </row>
    <row r="13" spans="1:19" x14ac:dyDescent="0.25">
      <c r="A13" s="1">
        <v>11</v>
      </c>
      <c r="B13" s="2"/>
      <c r="C13">
        <v>25</v>
      </c>
      <c r="D13" s="2"/>
      <c r="J13" s="7" t="s">
        <v>23</v>
      </c>
      <c r="K13" s="7" t="s">
        <v>21</v>
      </c>
    </row>
    <row r="14" spans="1:19" x14ac:dyDescent="0.25">
      <c r="H14" s="5"/>
      <c r="I14" s="5"/>
      <c r="J14" s="7">
        <v>0</v>
      </c>
      <c r="K14" s="7">
        <v>1</v>
      </c>
    </row>
    <row r="15" spans="1:19" x14ac:dyDescent="0.25">
      <c r="B15" t="s">
        <v>6</v>
      </c>
      <c r="D15" s="1">
        <f>(D3*0.3+D8*0.5+D11*0.2)*5</f>
        <v>432.5</v>
      </c>
      <c r="H15" s="5"/>
      <c r="I15" s="5"/>
      <c r="J15" s="7">
        <v>40</v>
      </c>
      <c r="K15" s="7">
        <v>2</v>
      </c>
    </row>
    <row r="16" spans="1:19" x14ac:dyDescent="0.25">
      <c r="H16" s="5"/>
      <c r="I16" s="5"/>
      <c r="J16" s="7">
        <v>54</v>
      </c>
      <c r="K16" s="7">
        <v>3</v>
      </c>
    </row>
    <row r="17" spans="1:11" ht="30" customHeight="1" x14ac:dyDescent="0.25">
      <c r="A17" s="16" t="s">
        <v>24</v>
      </c>
      <c r="B17" s="16"/>
      <c r="C17" s="16"/>
      <c r="D17" s="16"/>
      <c r="E17" s="16"/>
      <c r="F17" s="16"/>
      <c r="G17" s="16"/>
      <c r="H17" s="16"/>
      <c r="I17" s="5"/>
      <c r="J17" s="7">
        <v>68</v>
      </c>
      <c r="K17" s="7">
        <v>4</v>
      </c>
    </row>
    <row r="18" spans="1:11" x14ac:dyDescent="0.25">
      <c r="H18" s="5"/>
      <c r="I18" s="5"/>
      <c r="J18" s="7">
        <v>82</v>
      </c>
      <c r="K18" s="7">
        <v>5</v>
      </c>
    </row>
    <row r="19" spans="1:11" x14ac:dyDescent="0.25">
      <c r="A19" t="s">
        <v>25</v>
      </c>
    </row>
  </sheetData>
  <mergeCells count="7">
    <mergeCell ref="A17:H17"/>
    <mergeCell ref="B3:B7"/>
    <mergeCell ref="B11:B13"/>
    <mergeCell ref="B8:B10"/>
    <mergeCell ref="D11:D13"/>
    <mergeCell ref="D8:D10"/>
    <mergeCell ref="D3:D7"/>
  </mergeCells>
  <pageMargins left="0.7" right="0.7" top="0.75" bottom="0.75" header="0.3" footer="0.3"/>
  <pageSetup paperSize="9" orientation="portrait" horizontalDpi="300" verticalDpi="300" r:id="rId1"/>
  <ignoredErrors>
    <ignoredError sqref="D3 D8 D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Attila</dc:creator>
  <cp:lastModifiedBy>Attila</cp:lastModifiedBy>
  <dcterms:created xsi:type="dcterms:W3CDTF">2011-04-27T19:02:42Z</dcterms:created>
  <dcterms:modified xsi:type="dcterms:W3CDTF">2011-04-27T20:10:33Z</dcterms:modified>
</cp:coreProperties>
</file>