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or\Gyrification\data\amostras\"/>
    </mc:Choice>
  </mc:AlternateContent>
  <bookViews>
    <workbookView xWindow="120" yWindow="345" windowWidth="9630" windowHeight="11265" firstSheet="3" activeTab="3"/>
  </bookViews>
  <sheets>
    <sheet name="AMOSTRA_CTL_7" sheetId="1" r:id="rId1"/>
    <sheet name="AMOSTRA_PAC_7" sheetId="4" r:id="rId2"/>
    <sheet name="mris_anatomical_stats pial" sheetId="5" r:id="rId3"/>
    <sheet name="resumo" sheetId="2" r:id="rId4"/>
  </sheets>
  <definedNames>
    <definedName name="_xlnm._FilterDatabase" localSheetId="3" hidden="1">resumo!$B$2:$M$30</definedName>
    <definedName name="_xlnm.Print_Area" localSheetId="2">'mris_anatomical_stats pial'!$A$1:$M$51</definedName>
  </definedNames>
  <calcPr calcId="171027"/>
</workbook>
</file>

<file path=xl/calcChain.xml><?xml version="1.0" encoding="utf-8"?>
<calcChain xmlns="http://schemas.openxmlformats.org/spreadsheetml/2006/main">
  <c r="J43" i="5" l="1"/>
  <c r="J44" i="5"/>
  <c r="J45" i="5"/>
  <c r="J46" i="5"/>
  <c r="J9" i="5" l="1"/>
  <c r="J42" i="5"/>
  <c r="J41" i="5"/>
  <c r="J40" i="5"/>
  <c r="J47" i="5" s="1"/>
  <c r="J34" i="5"/>
  <c r="J33" i="5"/>
  <c r="J32" i="5"/>
  <c r="J31" i="5"/>
  <c r="J30" i="5"/>
  <c r="J29" i="5"/>
  <c r="J28" i="5"/>
  <c r="J21" i="5"/>
  <c r="J20" i="5"/>
  <c r="J19" i="5"/>
  <c r="J18" i="5"/>
  <c r="J17" i="5"/>
  <c r="J23" i="5" s="1"/>
  <c r="J16" i="5"/>
  <c r="J15" i="5"/>
  <c r="J4" i="5"/>
  <c r="J5" i="5"/>
  <c r="J6" i="5"/>
  <c r="J7" i="5"/>
  <c r="J8" i="5"/>
  <c r="J3" i="5"/>
  <c r="J11" i="5" s="1"/>
  <c r="G48" i="5"/>
  <c r="I48" i="5"/>
  <c r="H48" i="5"/>
  <c r="E48" i="5"/>
  <c r="D48" i="5"/>
  <c r="C48" i="5"/>
  <c r="B48" i="5"/>
  <c r="I47" i="5"/>
  <c r="H47" i="5"/>
  <c r="G47" i="5"/>
  <c r="E47" i="5"/>
  <c r="D47" i="5"/>
  <c r="C47" i="5"/>
  <c r="B47" i="5"/>
  <c r="I36" i="5"/>
  <c r="H36" i="5"/>
  <c r="E36" i="5"/>
  <c r="D36" i="5"/>
  <c r="C36" i="5"/>
  <c r="B36" i="5"/>
  <c r="I35" i="5"/>
  <c r="H35" i="5"/>
  <c r="E35" i="5"/>
  <c r="D35" i="5"/>
  <c r="C35" i="5"/>
  <c r="B35" i="5"/>
  <c r="I11" i="5"/>
  <c r="H11" i="5"/>
  <c r="E11" i="5"/>
  <c r="D11" i="5"/>
  <c r="C11" i="5"/>
  <c r="B11" i="5"/>
  <c r="I10" i="5"/>
  <c r="H10" i="5"/>
  <c r="E10" i="5"/>
  <c r="D10" i="5"/>
  <c r="C10" i="5"/>
  <c r="B10" i="5"/>
  <c r="C22" i="5"/>
  <c r="D22" i="5"/>
  <c r="E22" i="5"/>
  <c r="G22" i="5"/>
  <c r="H22" i="5"/>
  <c r="I22" i="5"/>
  <c r="C23" i="5"/>
  <c r="D23" i="5"/>
  <c r="E23" i="5"/>
  <c r="G23" i="5"/>
  <c r="H23" i="5"/>
  <c r="I23" i="5"/>
  <c r="B23" i="5"/>
  <c r="B22" i="5"/>
  <c r="D56" i="5"/>
  <c r="J56" i="5" s="1"/>
  <c r="D55" i="5"/>
  <c r="J55" i="5" s="1"/>
  <c r="D54" i="5"/>
  <c r="J54" i="5" s="1"/>
  <c r="N16" i="5"/>
  <c r="M16" i="5"/>
  <c r="L16" i="5"/>
  <c r="K16" i="5"/>
  <c r="N15" i="5"/>
  <c r="M15" i="5"/>
  <c r="L15" i="5"/>
  <c r="K15" i="5"/>
  <c r="J22" i="5" l="1"/>
  <c r="J48" i="5"/>
  <c r="B24" i="5"/>
  <c r="G35" i="5"/>
  <c r="G10" i="5"/>
  <c r="G36" i="5"/>
  <c r="G11" i="5"/>
  <c r="J10" i="5"/>
  <c r="J12" i="5" s="1"/>
  <c r="J36" i="5"/>
  <c r="J35" i="5"/>
  <c r="B37" i="5"/>
  <c r="B49" i="5"/>
  <c r="G49" i="5"/>
  <c r="C37" i="5"/>
  <c r="H37" i="5"/>
  <c r="C49" i="5"/>
  <c r="H49" i="5"/>
  <c r="D37" i="5"/>
  <c r="I37" i="5"/>
  <c r="D49" i="5"/>
  <c r="I49" i="5"/>
  <c r="E37" i="5"/>
  <c r="E49" i="5"/>
  <c r="J49" i="5"/>
  <c r="I12" i="5"/>
  <c r="B12" i="5"/>
  <c r="C12" i="5"/>
  <c r="H12" i="5"/>
  <c r="D12" i="5"/>
  <c r="E12" i="5"/>
  <c r="E24" i="5"/>
  <c r="D24" i="5"/>
  <c r="M17" i="5"/>
  <c r="M23" i="5" s="1"/>
  <c r="L17" i="5"/>
  <c r="L22" i="5" s="1"/>
  <c r="C24" i="5"/>
  <c r="I24" i="5"/>
  <c r="N17" i="5"/>
  <c r="N22" i="5" s="1"/>
  <c r="H24" i="5"/>
  <c r="K17" i="5"/>
  <c r="K22" i="5" s="1"/>
  <c r="E54" i="5"/>
  <c r="G12" i="5" l="1"/>
  <c r="G37" i="5"/>
  <c r="J37" i="5"/>
  <c r="M22" i="5"/>
  <c r="M51" i="5" s="1"/>
  <c r="N23" i="5"/>
  <c r="N51" i="5" s="1"/>
  <c r="K23" i="5"/>
  <c r="K51" i="5" s="1"/>
  <c r="L23" i="5"/>
  <c r="L51" i="5" s="1"/>
  <c r="G24" i="5"/>
  <c r="J24" i="5"/>
</calcChain>
</file>

<file path=xl/sharedStrings.xml><?xml version="1.0" encoding="utf-8"?>
<sst xmlns="http://schemas.openxmlformats.org/spreadsheetml/2006/main" count="416" uniqueCount="127">
  <si>
    <t>CTL</t>
  </si>
  <si>
    <t>IDADE</t>
  </si>
  <si>
    <t>3DT1_salvo em PREPROC_DATA</t>
  </si>
  <si>
    <t>PROCESSAMENTO FS</t>
  </si>
  <si>
    <t>LGI</t>
  </si>
  <si>
    <t>Tabela com valores sem correcao</t>
  </si>
  <si>
    <t>VERIFICACAO</t>
  </si>
  <si>
    <t>CORRECAO</t>
  </si>
  <si>
    <t>Tabela com valores com correcao</t>
  </si>
  <si>
    <t>PAC</t>
  </si>
  <si>
    <t>CTL011</t>
  </si>
  <si>
    <t>CTL012</t>
  </si>
  <si>
    <t>CTL014</t>
  </si>
  <si>
    <t>CTL015</t>
  </si>
  <si>
    <t>CTL016</t>
  </si>
  <si>
    <t>CTL018</t>
  </si>
  <si>
    <t>CTL115</t>
  </si>
  <si>
    <t>obs</t>
  </si>
  <si>
    <t>PAC004</t>
  </si>
  <si>
    <t>PAC005</t>
  </si>
  <si>
    <t>PAC007</t>
  </si>
  <si>
    <t>PAC008</t>
  </si>
  <si>
    <t>PAC012</t>
  </si>
  <si>
    <t>PAC017</t>
  </si>
  <si>
    <t>PAC022</t>
  </si>
  <si>
    <t>Obs.:</t>
  </si>
  <si>
    <t>Obs.: Controles de projeto Disgenesia usados em amostra do projeto 1204 e 1205</t>
  </si>
  <si>
    <t>Obs.: Pacientes de projeto Disgenesia usados em amostra do projeto 1204 e 1205 (artigo PNAS)</t>
  </si>
  <si>
    <t>ok</t>
  </si>
  <si>
    <t>ok falta verficar se os arquivos estão inteiros, mas eles foram criados</t>
  </si>
  <si>
    <t>Hemisfério esquerdo</t>
  </si>
  <si>
    <t>n of vertices</t>
  </si>
  <si>
    <t>total surface area (mm²)</t>
  </si>
  <si>
    <t>total gray matter volume (mm³)</t>
  </si>
  <si>
    <t>average cortical thickness (mm) (T2)</t>
  </si>
  <si>
    <t>lGI</t>
  </si>
  <si>
    <t>deltaT</t>
  </si>
  <si>
    <t>AREA EXPOSTA</t>
  </si>
  <si>
    <t>average integrated rectfied mean curvature</t>
  </si>
  <si>
    <t>average integrated rectfied Gaussian curvature</t>
  </si>
  <si>
    <t>folding index</t>
  </si>
  <si>
    <t>intrinsic curvature index</t>
  </si>
  <si>
    <t>lGI = areapial/areaouter</t>
  </si>
  <si>
    <t>areaouter=areapial/lGI</t>
  </si>
  <si>
    <t>Média</t>
  </si>
  <si>
    <t>DesvPad</t>
  </si>
  <si>
    <t>DesvPad %</t>
  </si>
  <si>
    <t>Hemisfério direito</t>
  </si>
  <si>
    <t>Referência</t>
  </si>
  <si>
    <t>FI</t>
  </si>
  <si>
    <t>ref1</t>
  </si>
  <si>
    <t>ref2</t>
  </si>
  <si>
    <t>ref3</t>
  </si>
  <si>
    <t>GENERO</t>
  </si>
  <si>
    <t>Amostra de PRJ1204; dados de arquivo Z:\PRJ1204_DISGENESIA_CC\02_DOCS\SUBJECTS_LIST.xls</t>
  </si>
  <si>
    <t>Amostra de PRJ1204; dados de arquivo Z:\PRJ1204_DISGENESIA_CC\02_DOCS\SUBJECTS_LIST.xls; calculado diferença data aquisição e data nascim.</t>
  </si>
  <si>
    <t>F</t>
  </si>
  <si>
    <t>M</t>
  </si>
  <si>
    <t>Amostra de PRJ1205; dados de arquivo Z:\PRJ1513_GIRIFICACAO_CONTROLES\02_DOCS\AMOSTRA_DISGENESIACC_PRJ1205.xls; gênero deduzido</t>
  </si>
  <si>
    <t>SUBJ015 de amostra PRJ1205; dados de arquivo Z:\PRJ1513_GIRIFICACAO_CONTROLES\02_DOCS\AMOSTRA_DISGENESIACC_PRJ1205.xls; gênero deduzido</t>
  </si>
  <si>
    <t>Resolução img 0.5 x 0.5 x 0.5 mm; Amostra de PRJ1204; dados de arquivo Z:\PRJ1204_DISGENESIA_CC\02_DOCS\SUBJECTS_LIST.xls</t>
  </si>
  <si>
    <t>average cortical thickness (mm)</t>
  </si>
  <si>
    <t xml:space="preserve">average cortical thickness (mm) </t>
  </si>
  <si>
    <t>SUBJ</t>
  </si>
  <si>
    <t>age</t>
  </si>
  <si>
    <t>hemisphere</t>
  </si>
  <si>
    <t>gender</t>
  </si>
  <si>
    <t>L</t>
  </si>
  <si>
    <t>R</t>
  </si>
  <si>
    <t>thickness</t>
  </si>
  <si>
    <t>total_area</t>
  </si>
  <si>
    <t>gm_volume</t>
  </si>
  <si>
    <t>diagnostic</t>
  </si>
  <si>
    <t>control</t>
  </si>
  <si>
    <t>acc</t>
  </si>
  <si>
    <t>SUBJ011</t>
  </si>
  <si>
    <t>SUBJ012</t>
  </si>
  <si>
    <t>SUBJ014</t>
  </si>
  <si>
    <t>SUBJ015</t>
  </si>
  <si>
    <t>SUBJ016</t>
  </si>
  <si>
    <t>SUBJ018</t>
  </si>
  <si>
    <t>SUBJ115</t>
  </si>
  <si>
    <t>SUBJ004</t>
  </si>
  <si>
    <t>SUBJ005</t>
  </si>
  <si>
    <t>SUBJ007</t>
  </si>
  <si>
    <t>SUBJ008</t>
  </si>
  <si>
    <t>SUBJ017</t>
  </si>
  <si>
    <t>SUBJ022</t>
  </si>
  <si>
    <t>wm_volume</t>
  </si>
  <si>
    <t>white matter volume (mm³)</t>
  </si>
  <si>
    <t>base</t>
  </si>
  <si>
    <t>sujeitos</t>
  </si>
  <si>
    <t>visit</t>
  </si>
  <si>
    <t>follow</t>
  </si>
  <si>
    <t>area_total</t>
  </si>
  <si>
    <t>localGI</t>
  </si>
  <si>
    <t>structure_name</t>
  </si>
  <si>
    <t>IDOR_PRJ1204ePRJ1205</t>
  </si>
  <si>
    <t>IDOR_PRJ1204ePRJ1206</t>
  </si>
  <si>
    <t>IDOR_PRJ1204ePRJ1207</t>
  </si>
  <si>
    <t>IDOR_PRJ1204ePRJ1208</t>
  </si>
  <si>
    <t>IDOR_PRJ1204ePRJ1209</t>
  </si>
  <si>
    <t>IDOR_PRJ1204ePRJ1210</t>
  </si>
  <si>
    <t>IDOR_PRJ1204ePRJ1211</t>
  </si>
  <si>
    <t>IDOR_PRJ1204ePRJ1212</t>
  </si>
  <si>
    <t>IDOR_PRJ1204ePRJ1213</t>
  </si>
  <si>
    <t>IDOR_PRJ1204ePRJ1214</t>
  </si>
  <si>
    <t>IDOR_PRJ1204ePRJ1215</t>
  </si>
  <si>
    <t>IDOR_PRJ1204ePRJ1216</t>
  </si>
  <si>
    <t>IDOR_PRJ1204ePRJ1217</t>
  </si>
  <si>
    <t>IDOR_PRJ1204ePRJ1218</t>
  </si>
  <si>
    <t>IDOR_PRJ1204ePRJ1219</t>
  </si>
  <si>
    <t>IDOR_PRJ1204ePRJ1220</t>
  </si>
  <si>
    <t>IDOR_PRJ1204ePRJ1221</t>
  </si>
  <si>
    <t>IDOR_PRJ1204ePRJ1222</t>
  </si>
  <si>
    <t>IDOR_PRJ1204ePRJ1223</t>
  </si>
  <si>
    <t>IDOR_PRJ1204ePRJ1224</t>
  </si>
  <si>
    <t>IDOR_PRJ1204ePRJ1225</t>
  </si>
  <si>
    <t>IDOR_PRJ1204ePRJ1226</t>
  </si>
  <si>
    <t>IDOR_PRJ1204ePRJ1227</t>
  </si>
  <si>
    <t>IDOR_PRJ1204ePRJ1228</t>
  </si>
  <si>
    <t>IDOR_PRJ1204ePRJ1229</t>
  </si>
  <si>
    <t>IDOR_PRJ1204ePRJ1230</t>
  </si>
  <si>
    <t>IDOR_PRJ1204ePRJ1231</t>
  </si>
  <si>
    <t>IDOR_PRJ1204ePRJ1232</t>
  </si>
  <si>
    <t>no</t>
  </si>
  <si>
    <t>cortex_onehemisphere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</si>
</sst>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32">
    <xf numFmtId="0" fontId="0" fillId="0" borderId="0" xfId="0"/>
    <xf numFmtId="0" fontId="0" fillId="0" borderId="0" xfId="0"/>
    <xf numFmtId="0" fontId="0" fillId="33" borderId="10" xfId="0" applyFill="1" applyBorder="1"/>
    <xf numFmtId="0" fontId="0" fillId="0" borderId="0" xfId="0" applyFill="1" applyBorder="1"/>
    <xf numFmtId="0" fontId="0" fillId="0" borderId="0" xfId="0" applyBorder="1"/>
    <xf numFmtId="0" fontId="16" fillId="33" borderId="11" xfId="0" applyFont="1" applyFill="1" applyBorder="1"/>
    <xf numFmtId="0" fontId="0" fillId="33" borderId="0" xfId="0" applyFill="1" applyBorder="1"/>
    <xf numFmtId="0" fontId="16" fillId="0" borderId="11" xfId="0" applyFon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2" fontId="0" fillId="34" borderId="0" xfId="0" applyNumberFormat="1" applyFill="1" applyBorder="1"/>
    <xf numFmtId="0" fontId="16" fillId="0" borderId="11" xfId="0" applyFont="1" applyFill="1" applyBorder="1"/>
    <xf numFmtId="2" fontId="0" fillId="0" borderId="11" xfId="42" applyNumberFormat="1" applyFont="1" applyFill="1" applyBorder="1"/>
    <xf numFmtId="2" fontId="0" fillId="0" borderId="0" xfId="42" applyNumberFormat="1" applyFont="1" applyFill="1" applyBorder="1"/>
    <xf numFmtId="9" fontId="0" fillId="0" borderId="11" xfId="42" applyFont="1" applyFill="1" applyBorder="1"/>
    <xf numFmtId="9" fontId="0" fillId="0" borderId="0" xfId="42" applyFont="1" applyFill="1" applyBorder="1"/>
    <xf numFmtId="0" fontId="16" fillId="0" borderId="11" xfId="0" applyFont="1" applyFill="1" applyBorder="1" applyAlignment="1">
      <alignment horizontal="center"/>
    </xf>
    <xf numFmtId="0" fontId="0" fillId="0" borderId="11" xfId="0" applyFill="1" applyBorder="1"/>
    <xf numFmtId="1" fontId="0" fillId="0" borderId="11" xfId="0" applyNumberFormat="1" applyFill="1" applyBorder="1"/>
    <xf numFmtId="165" fontId="0" fillId="0" borderId="11" xfId="0" applyNumberFormat="1" applyFill="1" applyBorder="1"/>
    <xf numFmtId="2" fontId="0" fillId="0" borderId="0" xfId="0" applyNumberFormat="1" applyFill="1" applyBorder="1"/>
    <xf numFmtId="0" fontId="0" fillId="0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2" xfId="0" applyBorder="1"/>
    <xf numFmtId="164" fontId="0" fillId="0" borderId="12" xfId="0" applyNumberFormat="1" applyFill="1" applyBorder="1"/>
    <xf numFmtId="0" fontId="16" fillId="0" borderId="11" xfId="0" applyFont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2" xfId="0" applyFont="1" applyFill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Normal" xfId="43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C8"/>
    </sheetView>
  </sheetViews>
  <sheetFormatPr defaultRowHeight="15" x14ac:dyDescent="0.25"/>
  <cols>
    <col min="3" max="3" width="9.140625" style="1"/>
    <col min="4" max="4" width="29.140625" bestFit="1" customWidth="1"/>
    <col min="5" max="5" width="19.42578125" bestFit="1" customWidth="1"/>
    <col min="7" max="7" width="30.7109375" bestFit="1" customWidth="1"/>
    <col min="8" max="8" width="12.85546875" bestFit="1" customWidth="1"/>
    <col min="9" max="9" width="10.7109375" bestFit="1" customWidth="1"/>
    <col min="10" max="10" width="30.7109375" bestFit="1" customWidth="1"/>
    <col min="11" max="11" width="139.28515625" bestFit="1" customWidth="1"/>
  </cols>
  <sheetData>
    <row r="1" spans="1:11" ht="14.45" x14ac:dyDescent="0.35">
      <c r="A1" s="2" t="s">
        <v>0</v>
      </c>
      <c r="B1" s="2" t="s">
        <v>1</v>
      </c>
      <c r="C1" s="2" t="s">
        <v>53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17</v>
      </c>
    </row>
    <row r="2" spans="1:11" x14ac:dyDescent="0.25">
      <c r="A2" t="s">
        <v>10</v>
      </c>
      <c r="B2" s="24">
        <v>12</v>
      </c>
      <c r="C2" s="24" t="s">
        <v>57</v>
      </c>
      <c r="D2" t="s">
        <v>28</v>
      </c>
      <c r="E2" t="s">
        <v>29</v>
      </c>
      <c r="K2" t="s">
        <v>60</v>
      </c>
    </row>
    <row r="3" spans="1:11" x14ac:dyDescent="0.25">
      <c r="A3" s="1" t="s">
        <v>11</v>
      </c>
      <c r="B3" s="24">
        <v>10</v>
      </c>
      <c r="C3" s="24" t="s">
        <v>56</v>
      </c>
      <c r="D3" t="s">
        <v>28</v>
      </c>
      <c r="E3" s="1" t="s">
        <v>29</v>
      </c>
      <c r="K3" s="1" t="s">
        <v>60</v>
      </c>
    </row>
    <row r="4" spans="1:11" x14ac:dyDescent="0.25">
      <c r="A4" s="1" t="s">
        <v>12</v>
      </c>
      <c r="B4" s="24">
        <v>7</v>
      </c>
      <c r="C4" s="24" t="s">
        <v>57</v>
      </c>
      <c r="D4" t="s">
        <v>28</v>
      </c>
      <c r="E4" s="1" t="s">
        <v>29</v>
      </c>
      <c r="K4" s="1" t="s">
        <v>60</v>
      </c>
    </row>
    <row r="5" spans="1:11" x14ac:dyDescent="0.25">
      <c r="A5" s="1" t="s">
        <v>13</v>
      </c>
      <c r="B5" s="24">
        <v>12</v>
      </c>
      <c r="C5" s="25" t="s">
        <v>57</v>
      </c>
      <c r="D5" t="s">
        <v>28</v>
      </c>
      <c r="E5" s="1" t="s">
        <v>29</v>
      </c>
      <c r="K5" t="s">
        <v>54</v>
      </c>
    </row>
    <row r="6" spans="1:11" x14ac:dyDescent="0.25">
      <c r="A6" s="1" t="s">
        <v>14</v>
      </c>
      <c r="B6" s="24">
        <v>31</v>
      </c>
      <c r="C6" s="25" t="s">
        <v>56</v>
      </c>
      <c r="D6" t="s">
        <v>28</v>
      </c>
      <c r="E6" s="1" t="s">
        <v>29</v>
      </c>
      <c r="K6" s="1" t="s">
        <v>54</v>
      </c>
    </row>
    <row r="7" spans="1:11" x14ac:dyDescent="0.25">
      <c r="A7" s="1" t="s">
        <v>15</v>
      </c>
      <c r="B7" s="24">
        <v>54</v>
      </c>
      <c r="C7" s="25" t="s">
        <v>57</v>
      </c>
      <c r="D7" t="s">
        <v>28</v>
      </c>
      <c r="E7" s="1" t="s">
        <v>29</v>
      </c>
      <c r="K7" s="1" t="s">
        <v>60</v>
      </c>
    </row>
    <row r="8" spans="1:11" x14ac:dyDescent="0.25">
      <c r="A8" s="1" t="s">
        <v>16</v>
      </c>
      <c r="B8" s="24">
        <v>16</v>
      </c>
      <c r="C8" s="25" t="s">
        <v>56</v>
      </c>
      <c r="D8" t="s">
        <v>28</v>
      </c>
      <c r="E8" s="1" t="s">
        <v>29</v>
      </c>
      <c r="K8" t="s">
        <v>59</v>
      </c>
    </row>
    <row r="21" spans="1:1" x14ac:dyDescent="0.25">
      <c r="A21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"/>
    </sheetView>
  </sheetViews>
  <sheetFormatPr defaultColWidth="9.140625" defaultRowHeight="15" x14ac:dyDescent="0.25"/>
  <cols>
    <col min="1" max="3" width="9.140625" style="1"/>
    <col min="4" max="4" width="29.140625" style="1" bestFit="1" customWidth="1"/>
    <col min="5" max="5" width="19.42578125" style="1" bestFit="1" customWidth="1"/>
    <col min="6" max="6" width="9.140625" style="1"/>
    <col min="7" max="7" width="30.7109375" style="1" bestFit="1" customWidth="1"/>
    <col min="8" max="8" width="12.85546875" style="1" bestFit="1" customWidth="1"/>
    <col min="9" max="9" width="10.7109375" style="1" bestFit="1" customWidth="1"/>
    <col min="10" max="10" width="30.7109375" style="1" bestFit="1" customWidth="1"/>
    <col min="11" max="11" width="132.85546875" style="1" bestFit="1" customWidth="1"/>
    <col min="12" max="16384" width="9.140625" style="1"/>
  </cols>
  <sheetData>
    <row r="1" spans="1:11" ht="14.45" x14ac:dyDescent="0.35">
      <c r="A1" s="2" t="s">
        <v>9</v>
      </c>
      <c r="B1" s="2" t="s">
        <v>1</v>
      </c>
      <c r="C1" s="2" t="s">
        <v>53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25</v>
      </c>
    </row>
    <row r="2" spans="1:11" x14ac:dyDescent="0.25">
      <c r="A2" s="1" t="s">
        <v>18</v>
      </c>
      <c r="B2" s="24">
        <v>7</v>
      </c>
      <c r="C2" s="24" t="s">
        <v>56</v>
      </c>
      <c r="D2" s="1" t="s">
        <v>28</v>
      </c>
      <c r="E2" s="1" t="s">
        <v>29</v>
      </c>
      <c r="K2" s="1" t="s">
        <v>54</v>
      </c>
    </row>
    <row r="3" spans="1:11" x14ac:dyDescent="0.25">
      <c r="A3" s="1" t="s">
        <v>19</v>
      </c>
      <c r="B3" s="24">
        <v>14</v>
      </c>
      <c r="C3" s="24" t="s">
        <v>56</v>
      </c>
      <c r="D3" s="1" t="s">
        <v>28</v>
      </c>
      <c r="E3" s="1" t="s">
        <v>29</v>
      </c>
      <c r="K3" s="1" t="s">
        <v>54</v>
      </c>
    </row>
    <row r="4" spans="1:11" x14ac:dyDescent="0.25">
      <c r="A4" s="1" t="s">
        <v>20</v>
      </c>
      <c r="B4" s="24">
        <v>11</v>
      </c>
      <c r="C4" s="24" t="s">
        <v>57</v>
      </c>
      <c r="D4" s="1" t="s">
        <v>28</v>
      </c>
      <c r="E4" s="1" t="s">
        <v>29</v>
      </c>
      <c r="K4" s="1" t="s">
        <v>54</v>
      </c>
    </row>
    <row r="5" spans="1:11" x14ac:dyDescent="0.25">
      <c r="A5" s="1" t="s">
        <v>21</v>
      </c>
      <c r="B5" s="25">
        <v>13</v>
      </c>
      <c r="C5" s="25" t="s">
        <v>57</v>
      </c>
      <c r="D5" s="3" t="s">
        <v>28</v>
      </c>
      <c r="E5" s="1" t="s">
        <v>29</v>
      </c>
      <c r="K5" s="1" t="s">
        <v>54</v>
      </c>
    </row>
    <row r="6" spans="1:11" x14ac:dyDescent="0.25">
      <c r="A6" s="1" t="s">
        <v>22</v>
      </c>
      <c r="B6" s="25">
        <v>40</v>
      </c>
      <c r="C6" s="25" t="s">
        <v>57</v>
      </c>
      <c r="D6" s="3" t="s">
        <v>28</v>
      </c>
      <c r="E6" s="1" t="s">
        <v>29</v>
      </c>
      <c r="K6" s="1" t="s">
        <v>58</v>
      </c>
    </row>
    <row r="7" spans="1:11" x14ac:dyDescent="0.25">
      <c r="A7" s="1" t="s">
        <v>23</v>
      </c>
      <c r="B7" s="24">
        <v>33</v>
      </c>
      <c r="C7" s="24" t="s">
        <v>56</v>
      </c>
      <c r="D7" s="3" t="s">
        <v>28</v>
      </c>
      <c r="E7" s="1" t="s">
        <v>29</v>
      </c>
      <c r="K7" s="1" t="s">
        <v>55</v>
      </c>
    </row>
    <row r="8" spans="1:11" x14ac:dyDescent="0.25">
      <c r="A8" s="1" t="s">
        <v>24</v>
      </c>
      <c r="B8" s="24">
        <v>16</v>
      </c>
      <c r="C8" s="24" t="s">
        <v>57</v>
      </c>
      <c r="D8" s="3" t="s">
        <v>28</v>
      </c>
      <c r="E8" s="1" t="s">
        <v>29</v>
      </c>
      <c r="K8" s="1" t="s">
        <v>58</v>
      </c>
    </row>
    <row r="21" spans="1:1" x14ac:dyDescent="0.25">
      <c r="A21" s="1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Normal="100" workbookViewId="0">
      <pane xSplit="2" topLeftCell="C1" activePane="topRight" state="frozen"/>
      <selection pane="topRight" activeCell="A14" sqref="A14"/>
    </sheetView>
  </sheetViews>
  <sheetFormatPr defaultColWidth="9.140625" defaultRowHeight="15" x14ac:dyDescent="0.25"/>
  <cols>
    <col min="1" max="1" width="20" style="4" bestFit="1" customWidth="1"/>
    <col min="2" max="2" width="7.7109375" style="4" customWidth="1"/>
    <col min="3" max="3" width="12" style="4" customWidth="1"/>
    <col min="4" max="4" width="22.85546875" style="4" bestFit="1" customWidth="1"/>
    <col min="5" max="5" width="29.5703125" style="4" bestFit="1" customWidth="1"/>
    <col min="6" max="6" width="29.5703125" style="4" customWidth="1"/>
    <col min="7" max="7" width="33.42578125" style="4" bestFit="1" customWidth="1"/>
    <col min="8" max="8" width="7.7109375" style="4" bestFit="1" customWidth="1"/>
    <col min="9" max="9" width="8.5703125" style="4" customWidth="1"/>
    <col min="10" max="10" width="14.28515625" style="4" customWidth="1"/>
    <col min="11" max="11" width="40.42578125" style="4" customWidth="1"/>
    <col min="12" max="12" width="43.42578125" style="4" customWidth="1"/>
    <col min="13" max="13" width="12.7109375" style="4" customWidth="1"/>
    <col min="14" max="14" width="22.85546875" style="4" customWidth="1"/>
    <col min="15" max="16384" width="9.140625" style="4"/>
  </cols>
  <sheetData>
    <row r="1" spans="1:16" x14ac:dyDescent="0.2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</row>
    <row r="2" spans="1:16" x14ac:dyDescent="0.25">
      <c r="A2" s="5" t="s">
        <v>0</v>
      </c>
      <c r="B2" s="5" t="s">
        <v>1</v>
      </c>
      <c r="C2" s="5" t="s">
        <v>31</v>
      </c>
      <c r="D2" s="5" t="s">
        <v>32</v>
      </c>
      <c r="E2" s="5" t="s">
        <v>33</v>
      </c>
      <c r="F2" s="5" t="s">
        <v>89</v>
      </c>
      <c r="G2" s="5" t="s">
        <v>61</v>
      </c>
      <c r="H2" s="5" t="s">
        <v>35</v>
      </c>
      <c r="I2" s="5" t="s">
        <v>36</v>
      </c>
      <c r="J2" s="5" t="s">
        <v>37</v>
      </c>
      <c r="K2" s="6" t="s">
        <v>38</v>
      </c>
      <c r="L2" s="6" t="s">
        <v>39</v>
      </c>
      <c r="M2" s="6" t="s">
        <v>40</v>
      </c>
      <c r="N2" s="6" t="s">
        <v>41</v>
      </c>
    </row>
    <row r="3" spans="1:16" x14ac:dyDescent="0.25">
      <c r="A3" s="7" t="s">
        <v>10</v>
      </c>
      <c r="B3" s="8"/>
      <c r="C3" s="8">
        <v>164207</v>
      </c>
      <c r="D3" s="8">
        <v>125706</v>
      </c>
      <c r="E3" s="8">
        <v>300247</v>
      </c>
      <c r="F3" s="8"/>
      <c r="G3" s="8">
        <v>2.5499999999999998</v>
      </c>
      <c r="H3" s="8">
        <v>3.1692999999999998</v>
      </c>
      <c r="I3" s="9">
        <v>3550.7</v>
      </c>
      <c r="J3" s="8">
        <f>D3/H3</f>
        <v>39663.648124191466</v>
      </c>
      <c r="K3" s="4">
        <v>0.156</v>
      </c>
      <c r="L3" s="4">
        <v>9.1999999999999998E-2</v>
      </c>
      <c r="M3" s="4">
        <v>6328</v>
      </c>
      <c r="N3" s="4">
        <v>416</v>
      </c>
    </row>
    <row r="4" spans="1:16" x14ac:dyDescent="0.25">
      <c r="A4" s="7" t="s">
        <v>11</v>
      </c>
      <c r="B4" s="8"/>
      <c r="C4" s="8">
        <v>151348</v>
      </c>
      <c r="D4" s="8">
        <v>115049</v>
      </c>
      <c r="E4" s="8">
        <v>294687</v>
      </c>
      <c r="F4" s="8"/>
      <c r="G4" s="8">
        <v>2.738</v>
      </c>
      <c r="H4" s="10">
        <v>3.1486000000000001</v>
      </c>
      <c r="I4" s="11">
        <v>3236.7</v>
      </c>
      <c r="J4" s="8">
        <f>D4/H4</f>
        <v>36539.731944356223</v>
      </c>
      <c r="K4" s="4">
        <v>0.17</v>
      </c>
      <c r="L4" s="4">
        <v>1.5349999999999999</v>
      </c>
      <c r="M4" s="4">
        <v>20978</v>
      </c>
      <c r="N4" s="4">
        <v>15448</v>
      </c>
    </row>
    <row r="5" spans="1:16" x14ac:dyDescent="0.25">
      <c r="A5" s="7" t="s">
        <v>12</v>
      </c>
      <c r="B5" s="8"/>
      <c r="C5" s="8">
        <v>167743</v>
      </c>
      <c r="D5" s="8">
        <v>126036</v>
      </c>
      <c r="E5" s="8">
        <v>320354</v>
      </c>
      <c r="F5" s="8"/>
      <c r="G5" s="8">
        <v>2.6930000000000001</v>
      </c>
      <c r="H5" s="10">
        <v>3.3031999999999999</v>
      </c>
      <c r="I5" s="11">
        <v>3689.8</v>
      </c>
      <c r="J5" s="8">
        <f>D5/H5</f>
        <v>38155.727779123277</v>
      </c>
      <c r="K5" s="4">
        <v>0.16900000000000001</v>
      </c>
      <c r="L5" s="4">
        <v>0.51</v>
      </c>
      <c r="M5" s="4">
        <v>10838</v>
      </c>
      <c r="N5" s="4">
        <v>4483.3999999999996</v>
      </c>
    </row>
    <row r="6" spans="1:16" x14ac:dyDescent="0.25">
      <c r="A6" s="7" t="s">
        <v>13</v>
      </c>
      <c r="B6" s="8"/>
      <c r="C6" s="8">
        <v>159058</v>
      </c>
      <c r="D6" s="8">
        <v>124526</v>
      </c>
      <c r="E6" s="8">
        <v>300554</v>
      </c>
      <c r="F6" s="8"/>
      <c r="G6" s="8">
        <v>2.5739999999999998</v>
      </c>
      <c r="H6" s="10">
        <v>3.1897000000000002</v>
      </c>
      <c r="I6" s="11">
        <v>3377.4</v>
      </c>
      <c r="J6" s="8">
        <f>D6/H6</f>
        <v>39040.035113020029</v>
      </c>
      <c r="K6" s="4">
        <v>0.16700000000000001</v>
      </c>
      <c r="L6" s="4">
        <v>0.1</v>
      </c>
      <c r="M6" s="4">
        <v>7096</v>
      </c>
      <c r="N6" s="4">
        <v>413.1</v>
      </c>
    </row>
    <row r="7" spans="1:16" x14ac:dyDescent="0.25">
      <c r="A7" s="7" t="s">
        <v>14</v>
      </c>
      <c r="B7" s="8"/>
      <c r="C7" s="8">
        <v>165081</v>
      </c>
      <c r="D7" s="8">
        <v>124313</v>
      </c>
      <c r="E7" s="8">
        <v>287040</v>
      </c>
      <c r="F7" s="8"/>
      <c r="G7" s="8">
        <v>2.444</v>
      </c>
      <c r="H7" s="10">
        <v>3.1930999999999998</v>
      </c>
      <c r="I7" s="11">
        <v>3605.3</v>
      </c>
      <c r="J7" s="8">
        <f>D7/H7</f>
        <v>38931.759105571393</v>
      </c>
      <c r="K7" s="4">
        <v>0.16600000000000001</v>
      </c>
      <c r="L7" s="4">
        <v>0.13300000000000001</v>
      </c>
      <c r="M7" s="4">
        <v>294459</v>
      </c>
      <c r="N7" s="4">
        <v>739.2</v>
      </c>
    </row>
    <row r="8" spans="1:16" x14ac:dyDescent="0.25">
      <c r="A8" s="7" t="s">
        <v>15</v>
      </c>
      <c r="B8" s="8"/>
      <c r="C8" s="8">
        <v>169790</v>
      </c>
      <c r="D8" s="8">
        <v>120618</v>
      </c>
      <c r="E8" s="23">
        <v>266936</v>
      </c>
      <c r="F8" s="23"/>
      <c r="G8" s="8">
        <v>2.3239999999999998</v>
      </c>
      <c r="H8" s="10">
        <v>3.0691999999999999</v>
      </c>
      <c r="I8" s="11">
        <v>3737.9</v>
      </c>
      <c r="J8" s="8">
        <f>C8/H8</f>
        <v>55320.604717841787</v>
      </c>
      <c r="K8" s="4">
        <v>0.16300000000000001</v>
      </c>
      <c r="L8" s="4">
        <v>0.114</v>
      </c>
      <c r="M8" s="4">
        <v>8910</v>
      </c>
      <c r="N8" s="4">
        <v>451.3</v>
      </c>
      <c r="P8" s="3" t="s">
        <v>42</v>
      </c>
    </row>
    <row r="9" spans="1:16" x14ac:dyDescent="0.25">
      <c r="A9" s="7" t="s">
        <v>16</v>
      </c>
      <c r="B9" s="8"/>
      <c r="C9" s="8">
        <v>136077</v>
      </c>
      <c r="D9" s="8">
        <v>104752</v>
      </c>
      <c r="E9" s="8">
        <v>246052</v>
      </c>
      <c r="F9" s="8">
        <v>25106</v>
      </c>
      <c r="G9" s="8">
        <v>2.5019999999999998</v>
      </c>
      <c r="H9" s="11">
        <v>3.0026999999999999</v>
      </c>
      <c r="I9" s="9">
        <v>2851.2</v>
      </c>
      <c r="J9" s="8">
        <f>D9/H9</f>
        <v>34885.935990941485</v>
      </c>
      <c r="K9" s="4">
        <v>0.161</v>
      </c>
      <c r="L9" s="4">
        <v>9.5000000000000001E-2</v>
      </c>
      <c r="M9" s="4">
        <v>7516</v>
      </c>
      <c r="N9" s="4">
        <v>472.9</v>
      </c>
      <c r="P9" s="4" t="s">
        <v>43</v>
      </c>
    </row>
    <row r="10" spans="1:16" x14ac:dyDescent="0.25">
      <c r="A10" s="13" t="s">
        <v>44</v>
      </c>
      <c r="B10" s="8" t="e">
        <f>AVERAGE(B3:B9)</f>
        <v>#DIV/0!</v>
      </c>
      <c r="C10" s="8">
        <f t="shared" ref="C10" si="0">AVERAGE(C3:C9)</f>
        <v>159043.42857142858</v>
      </c>
      <c r="D10" s="8">
        <f t="shared" ref="D10" si="1">AVERAGE(D3:D9)</f>
        <v>120142.85714285714</v>
      </c>
      <c r="E10" s="8">
        <f t="shared" ref="E10" si="2">AVERAGE(E3:E9)</f>
        <v>287981.42857142858</v>
      </c>
      <c r="F10" s="8"/>
      <c r="G10" s="8">
        <f t="shared" ref="G10" si="3">AVERAGE(G3:G9)</f>
        <v>2.5464285714285713</v>
      </c>
      <c r="H10" s="8">
        <f>AVERAGE(H3:H9)</f>
        <v>3.1536857142857144</v>
      </c>
      <c r="I10" s="8">
        <f t="shared" ref="I10" si="4">AVERAGE(I3:I9)</f>
        <v>3435.5714285714289</v>
      </c>
      <c r="J10" s="8">
        <f t="shared" ref="J10" si="5">AVERAGE(J3:J9)</f>
        <v>40362.491825006531</v>
      </c>
      <c r="K10" s="4">
        <v>0.16800000000000001</v>
      </c>
      <c r="L10" s="4">
        <v>0.125</v>
      </c>
      <c r="M10" s="4">
        <v>17513</v>
      </c>
      <c r="N10" s="4">
        <v>702.2</v>
      </c>
    </row>
    <row r="11" spans="1:16" x14ac:dyDescent="0.25">
      <c r="A11" s="13" t="s">
        <v>45</v>
      </c>
      <c r="B11" s="14" t="e">
        <f>STDEVA(B3:B9)</f>
        <v>#DIV/0!</v>
      </c>
      <c r="C11" s="14">
        <f t="shared" ref="C11:J11" si="6">STDEVA(C3:C9)</f>
        <v>11838.938252748047</v>
      </c>
      <c r="D11" s="14">
        <f t="shared" si="6"/>
        <v>7803.1120806289291</v>
      </c>
      <c r="E11" s="14">
        <f t="shared" si="6"/>
        <v>24506.24136730031</v>
      </c>
      <c r="F11" s="14"/>
      <c r="G11" s="14">
        <f t="shared" si="6"/>
        <v>0.14194817967936654</v>
      </c>
      <c r="H11" s="14">
        <f>STDEVA(H3:H9)</f>
        <v>9.6098238425953622E-2</v>
      </c>
      <c r="I11" s="14">
        <f t="shared" si="6"/>
        <v>311.58755705946572</v>
      </c>
      <c r="J11" s="14">
        <f t="shared" si="6"/>
        <v>6800.8011313062088</v>
      </c>
      <c r="K11" s="4">
        <v>0.16800000000000001</v>
      </c>
      <c r="L11" s="4">
        <v>1.905</v>
      </c>
      <c r="M11" s="4">
        <v>31004</v>
      </c>
      <c r="N11" s="4">
        <v>22654.400000000001</v>
      </c>
    </row>
    <row r="12" spans="1:16" x14ac:dyDescent="0.25">
      <c r="A12" s="13" t="s">
        <v>46</v>
      </c>
      <c r="B12" s="16" t="e">
        <f t="shared" ref="B12:J12" si="7">(B11/B10)</f>
        <v>#DIV/0!</v>
      </c>
      <c r="C12" s="16">
        <f t="shared" si="7"/>
        <v>7.4438399367321342E-2</v>
      </c>
      <c r="D12" s="16">
        <f t="shared" si="7"/>
        <v>6.4948614226400123E-2</v>
      </c>
      <c r="E12" s="16">
        <f t="shared" si="7"/>
        <v>8.5096603238850807E-2</v>
      </c>
      <c r="F12" s="16"/>
      <c r="G12" s="16">
        <f t="shared" si="7"/>
        <v>5.5744025680536657E-2</v>
      </c>
      <c r="H12" s="16">
        <f t="shared" si="7"/>
        <v>3.0471723288926125E-2</v>
      </c>
      <c r="I12" s="16">
        <f t="shared" si="7"/>
        <v>9.0694536131076545E-2</v>
      </c>
      <c r="J12" s="16">
        <f t="shared" si="7"/>
        <v>0.16849309405354357</v>
      </c>
      <c r="K12" s="4">
        <v>0.16300000000000001</v>
      </c>
      <c r="L12" s="4">
        <v>0.114</v>
      </c>
      <c r="M12" s="4">
        <v>8910</v>
      </c>
      <c r="N12" s="4">
        <v>451.3</v>
      </c>
    </row>
    <row r="13" spans="1:16" s="3" customFormat="1" x14ac:dyDescent="0.25">
      <c r="A13" s="13"/>
      <c r="B13" s="19"/>
      <c r="C13" s="19"/>
      <c r="D13" s="19"/>
      <c r="E13" s="20"/>
      <c r="F13" s="20"/>
      <c r="G13" s="11"/>
      <c r="H13" s="21"/>
      <c r="I13" s="11"/>
      <c r="J13" s="21"/>
      <c r="K13" s="22"/>
      <c r="L13" s="22"/>
      <c r="M13" s="22"/>
      <c r="N13" s="22"/>
    </row>
    <row r="14" spans="1:16" s="3" customFormat="1" x14ac:dyDescent="0.25">
      <c r="A14" s="5" t="s">
        <v>9</v>
      </c>
      <c r="B14" s="5" t="s">
        <v>1</v>
      </c>
      <c r="C14" s="5" t="s">
        <v>31</v>
      </c>
      <c r="D14" s="5" t="s">
        <v>32</v>
      </c>
      <c r="E14" s="5" t="s">
        <v>33</v>
      </c>
      <c r="F14" s="5" t="s">
        <v>89</v>
      </c>
      <c r="G14" s="5" t="s">
        <v>62</v>
      </c>
      <c r="H14" s="5" t="s">
        <v>35</v>
      </c>
      <c r="I14" s="5" t="s">
        <v>36</v>
      </c>
      <c r="J14" s="5" t="s">
        <v>37</v>
      </c>
      <c r="K14" s="22"/>
      <c r="L14" s="22"/>
      <c r="M14" s="22"/>
      <c r="N14" s="22"/>
    </row>
    <row r="15" spans="1:16" x14ac:dyDescent="0.25">
      <c r="A15" s="7" t="s">
        <v>18</v>
      </c>
      <c r="B15" s="8"/>
      <c r="C15" s="8">
        <v>139023</v>
      </c>
      <c r="D15" s="8">
        <v>111848</v>
      </c>
      <c r="E15" s="8">
        <v>290988</v>
      </c>
      <c r="F15" s="8">
        <v>22435</v>
      </c>
      <c r="G15" s="8">
        <v>2.84</v>
      </c>
      <c r="H15" s="8">
        <v>2.9476</v>
      </c>
      <c r="I15" s="9">
        <v>2849.5</v>
      </c>
      <c r="J15" s="8">
        <f>D15/H15</f>
        <v>37945.447143438731</v>
      </c>
      <c r="K15" s="4">
        <f t="shared" ref="K15:N15" si="8">AVERAGE(K3:K14)</f>
        <v>0.1651</v>
      </c>
      <c r="L15" s="4">
        <f t="shared" si="8"/>
        <v>0.4723</v>
      </c>
      <c r="M15" s="4">
        <f t="shared" si="8"/>
        <v>41355.199999999997</v>
      </c>
      <c r="N15" s="4">
        <f t="shared" si="8"/>
        <v>4623.18</v>
      </c>
    </row>
    <row r="16" spans="1:16" x14ac:dyDescent="0.25">
      <c r="A16" s="7" t="s">
        <v>19</v>
      </c>
      <c r="B16" s="8"/>
      <c r="C16" s="8">
        <v>160320</v>
      </c>
      <c r="D16" s="8">
        <v>124663</v>
      </c>
      <c r="E16" s="8">
        <v>296718</v>
      </c>
      <c r="F16" s="8">
        <v>30475</v>
      </c>
      <c r="G16" s="8">
        <v>2.548</v>
      </c>
      <c r="H16" s="8">
        <v>3.1021000000000001</v>
      </c>
      <c r="I16" s="9">
        <v>3471.5</v>
      </c>
      <c r="J16" s="8">
        <f>D16/H16</f>
        <v>40186.64775474678</v>
      </c>
      <c r="K16" s="15">
        <f t="shared" ref="K16:N16" si="9">STDEVA(K3:K14)</f>
        <v>4.3320510923425988E-3</v>
      </c>
      <c r="L16" s="15">
        <f t="shared" si="9"/>
        <v>0.67506971656431325</v>
      </c>
      <c r="M16" s="15">
        <f t="shared" si="9"/>
        <v>89277.801259514308</v>
      </c>
      <c r="N16" s="15">
        <f t="shared" si="9"/>
        <v>7889.7942000761695</v>
      </c>
    </row>
    <row r="17" spans="1:14" x14ac:dyDescent="0.25">
      <c r="A17" s="7" t="s">
        <v>20</v>
      </c>
      <c r="B17" s="8"/>
      <c r="C17" s="8">
        <v>172707</v>
      </c>
      <c r="D17" s="8">
        <v>136401</v>
      </c>
      <c r="E17" s="8">
        <v>374271</v>
      </c>
      <c r="F17" s="8">
        <v>40199</v>
      </c>
      <c r="G17" s="8">
        <v>2.9249999999999998</v>
      </c>
      <c r="H17" s="8">
        <v>2.9761000000000002</v>
      </c>
      <c r="I17" s="9">
        <v>3802.1</v>
      </c>
      <c r="J17" s="8">
        <f>D17/H17</f>
        <v>45832.129296730614</v>
      </c>
      <c r="K17" s="17">
        <f t="shared" ref="K17:N17" si="10">(K16/K15)</f>
        <v>2.6238952709525129E-2</v>
      </c>
      <c r="L17" s="17">
        <f t="shared" si="10"/>
        <v>1.4293239817156749</v>
      </c>
      <c r="M17" s="17">
        <f t="shared" si="10"/>
        <v>2.1588047273260513</v>
      </c>
      <c r="N17" s="17">
        <f t="shared" si="10"/>
        <v>1.7065730082056441</v>
      </c>
    </row>
    <row r="18" spans="1:14" x14ac:dyDescent="0.25">
      <c r="A18" s="7" t="s">
        <v>21</v>
      </c>
      <c r="B18" s="8"/>
      <c r="C18" s="8">
        <v>103740</v>
      </c>
      <c r="D18" s="8">
        <v>82901</v>
      </c>
      <c r="E18" s="8">
        <v>209428</v>
      </c>
      <c r="F18" s="8"/>
      <c r="G18" s="8">
        <v>2.71</v>
      </c>
      <c r="H18" s="8">
        <v>2.8447</v>
      </c>
      <c r="I18" s="9">
        <v>2078</v>
      </c>
      <c r="J18" s="8">
        <f>C18/H18</f>
        <v>36467.817344535455</v>
      </c>
    </row>
    <row r="19" spans="1:14" x14ac:dyDescent="0.25">
      <c r="A19" s="7" t="s">
        <v>22</v>
      </c>
      <c r="B19" s="8"/>
      <c r="C19" s="8">
        <v>102832</v>
      </c>
      <c r="D19" s="8">
        <v>77567</v>
      </c>
      <c r="E19" s="8">
        <v>185785</v>
      </c>
      <c r="F19" s="8"/>
      <c r="G19" s="8">
        <v>2.5209999999999999</v>
      </c>
      <c r="H19" s="23">
        <v>2.6358999999999999</v>
      </c>
      <c r="I19" s="9">
        <v>1979.4</v>
      </c>
      <c r="J19" s="8">
        <f>C19/H43</f>
        <v>35730.368311327307</v>
      </c>
    </row>
    <row r="20" spans="1:14" x14ac:dyDescent="0.25">
      <c r="A20" s="7" t="s">
        <v>23</v>
      </c>
      <c r="B20" s="8"/>
      <c r="C20" s="8">
        <v>169463</v>
      </c>
      <c r="D20" s="8">
        <v>117393</v>
      </c>
      <c r="E20" s="8">
        <v>251528</v>
      </c>
      <c r="F20" s="8">
        <v>27788</v>
      </c>
      <c r="G20" s="8">
        <v>2.2210000000000001</v>
      </c>
      <c r="H20" s="8">
        <v>2.9817999999999998</v>
      </c>
      <c r="I20" s="9">
        <v>3825.6</v>
      </c>
      <c r="J20" s="8">
        <f>D20/H20</f>
        <v>39369.843718559263</v>
      </c>
      <c r="K20" s="6" t="s">
        <v>38</v>
      </c>
      <c r="L20" s="6" t="s">
        <v>39</v>
      </c>
      <c r="M20" s="6" t="s">
        <v>40</v>
      </c>
      <c r="N20" s="6" t="s">
        <v>41</v>
      </c>
    </row>
    <row r="21" spans="1:14" x14ac:dyDescent="0.25">
      <c r="A21" s="7" t="s">
        <v>24</v>
      </c>
      <c r="B21" s="8"/>
      <c r="C21" s="8">
        <v>175678</v>
      </c>
      <c r="D21" s="8">
        <v>137101</v>
      </c>
      <c r="E21" s="8">
        <v>337117</v>
      </c>
      <c r="F21" s="8">
        <v>24918</v>
      </c>
      <c r="G21" s="8">
        <v>2.609</v>
      </c>
      <c r="H21" s="8">
        <v>3.2360000000000002</v>
      </c>
      <c r="I21" s="9">
        <v>4004.1</v>
      </c>
      <c r="J21" s="8">
        <f>D21/H21</f>
        <v>42367.428924598265</v>
      </c>
      <c r="K21" s="4">
        <v>0.16500000000000001</v>
      </c>
      <c r="L21" s="4">
        <v>7.8E-2</v>
      </c>
      <c r="M21" s="4">
        <v>2407385</v>
      </c>
      <c r="N21" s="4">
        <v>417.3</v>
      </c>
    </row>
    <row r="22" spans="1:14" x14ac:dyDescent="0.25">
      <c r="A22" s="13" t="s">
        <v>44</v>
      </c>
      <c r="B22" s="8" t="e">
        <f>AVERAGE(B15:B21)</f>
        <v>#DIV/0!</v>
      </c>
      <c r="C22" s="8">
        <f t="shared" ref="C22:N22" si="11">AVERAGE(C15:C21)</f>
        <v>146251.85714285713</v>
      </c>
      <c r="D22" s="8">
        <f t="shared" si="11"/>
        <v>112553.42857142857</v>
      </c>
      <c r="E22" s="8">
        <f t="shared" si="11"/>
        <v>277976.42857142858</v>
      </c>
      <c r="F22" s="8"/>
      <c r="G22" s="8">
        <f t="shared" si="11"/>
        <v>2.624857142857143</v>
      </c>
      <c r="H22" s="8">
        <f t="shared" si="11"/>
        <v>2.9605999999999999</v>
      </c>
      <c r="I22" s="8">
        <f t="shared" si="11"/>
        <v>3144.3142857142852</v>
      </c>
      <c r="J22" s="8">
        <f t="shared" si="11"/>
        <v>39699.954641990924</v>
      </c>
      <c r="K22" s="8">
        <f t="shared" si="11"/>
        <v>9.0167750950466946E-2</v>
      </c>
      <c r="L22" s="8">
        <f t="shared" si="11"/>
        <v>0.66367342456999701</v>
      </c>
      <c r="M22" s="8">
        <f t="shared" si="11"/>
        <v>634505.04001606046</v>
      </c>
      <c r="N22" s="8">
        <f t="shared" si="11"/>
        <v>3232.9951932710933</v>
      </c>
    </row>
    <row r="23" spans="1:14" x14ac:dyDescent="0.25">
      <c r="A23" s="13" t="s">
        <v>45</v>
      </c>
      <c r="B23" s="14" t="e">
        <f>STDEVA(B15:B21)</f>
        <v>#DIV/0!</v>
      </c>
      <c r="C23" s="14">
        <f t="shared" ref="C23:N23" si="12">STDEVA(C15:C21)</f>
        <v>31747.022513555363</v>
      </c>
      <c r="D23" s="14">
        <f t="shared" si="12"/>
        <v>23962.357395556468</v>
      </c>
      <c r="E23" s="14">
        <f t="shared" si="12"/>
        <v>67315.75484450662</v>
      </c>
      <c r="F23" s="14"/>
      <c r="G23" s="14">
        <f t="shared" si="12"/>
        <v>0.23225950183033664</v>
      </c>
      <c r="H23" s="14">
        <f t="shared" si="12"/>
        <v>0.18955606030934499</v>
      </c>
      <c r="I23" s="14">
        <f t="shared" si="12"/>
        <v>848.92884945004334</v>
      </c>
      <c r="J23" s="14">
        <f t="shared" si="12"/>
        <v>3520.1196040533987</v>
      </c>
      <c r="K23" s="14">
        <f t="shared" si="12"/>
        <v>8.5401324212903723E-2</v>
      </c>
      <c r="L23" s="14">
        <f t="shared" si="12"/>
        <v>0.57409880042382011</v>
      </c>
      <c r="M23" s="14">
        <f t="shared" si="12"/>
        <v>1062646.9369004846</v>
      </c>
      <c r="N23" s="14">
        <f t="shared" si="12"/>
        <v>3547.871287520949</v>
      </c>
    </row>
    <row r="24" spans="1:14" x14ac:dyDescent="0.25">
      <c r="A24" s="13" t="s">
        <v>46</v>
      </c>
      <c r="B24" s="16" t="e">
        <f t="shared" ref="B24:J24" si="13">(B23/B22)</f>
        <v>#DIV/0!</v>
      </c>
      <c r="C24" s="16">
        <f t="shared" si="13"/>
        <v>0.21707090175644905</v>
      </c>
      <c r="D24" s="16">
        <f t="shared" si="13"/>
        <v>0.21289762293069106</v>
      </c>
      <c r="E24" s="16">
        <f t="shared" si="13"/>
        <v>0.24216353591725215</v>
      </c>
      <c r="F24" s="16"/>
      <c r="G24" s="16">
        <f t="shared" si="13"/>
        <v>8.8484625710915227E-2</v>
      </c>
      <c r="H24" s="16">
        <f t="shared" si="13"/>
        <v>6.4026231273844825E-2</v>
      </c>
      <c r="I24" s="16">
        <f t="shared" si="13"/>
        <v>0.26998854831624902</v>
      </c>
      <c r="J24" s="16">
        <f t="shared" si="13"/>
        <v>8.8668101407101935E-2</v>
      </c>
      <c r="K24" s="4">
        <v>0.17899999999999999</v>
      </c>
      <c r="L24" s="4">
        <v>0.154</v>
      </c>
      <c r="M24" s="4">
        <v>8273</v>
      </c>
      <c r="N24" s="4">
        <v>449.6</v>
      </c>
    </row>
    <row r="25" spans="1:14" x14ac:dyDescent="0.25">
      <c r="K25" s="4">
        <v>0.16300000000000001</v>
      </c>
      <c r="L25" s="4">
        <v>0.11</v>
      </c>
      <c r="M25" s="4">
        <v>10591</v>
      </c>
      <c r="N25" s="4">
        <v>575.9</v>
      </c>
    </row>
    <row r="26" spans="1:14" x14ac:dyDescent="0.25">
      <c r="A26" s="29" t="s">
        <v>47</v>
      </c>
      <c r="B26" s="29"/>
      <c r="C26" s="29"/>
      <c r="D26" s="29"/>
      <c r="E26" s="29"/>
      <c r="F26" s="29"/>
      <c r="G26" s="29"/>
      <c r="H26" s="29"/>
      <c r="I26" s="29"/>
      <c r="J26" s="29"/>
      <c r="K26" s="4">
        <v>0.16800000000000001</v>
      </c>
      <c r="L26" s="4">
        <v>0.193</v>
      </c>
      <c r="M26" s="4">
        <v>11842</v>
      </c>
      <c r="N26" s="4">
        <v>1138.0999999999999</v>
      </c>
    </row>
    <row r="27" spans="1:14" x14ac:dyDescent="0.25">
      <c r="A27" s="5" t="s">
        <v>0</v>
      </c>
      <c r="B27" s="5" t="s">
        <v>1</v>
      </c>
      <c r="C27" s="5" t="s">
        <v>31</v>
      </c>
      <c r="D27" s="5" t="s">
        <v>32</v>
      </c>
      <c r="E27" s="5" t="s">
        <v>33</v>
      </c>
      <c r="F27" s="5" t="s">
        <v>89</v>
      </c>
      <c r="G27" s="5" t="s">
        <v>61</v>
      </c>
      <c r="H27" s="5" t="s">
        <v>35</v>
      </c>
      <c r="I27" s="5" t="s">
        <v>36</v>
      </c>
      <c r="J27" s="5" t="s">
        <v>37</v>
      </c>
      <c r="K27" s="4">
        <v>0.158</v>
      </c>
      <c r="L27" s="4">
        <v>0.26100000000000001</v>
      </c>
      <c r="M27" s="4">
        <v>14890</v>
      </c>
      <c r="N27" s="4">
        <v>601</v>
      </c>
    </row>
    <row r="28" spans="1:14" x14ac:dyDescent="0.25">
      <c r="A28" s="7" t="s">
        <v>10</v>
      </c>
      <c r="B28" s="8"/>
      <c r="C28" s="8">
        <v>166904</v>
      </c>
      <c r="D28" s="8">
        <v>127771</v>
      </c>
      <c r="E28" s="8">
        <v>307676</v>
      </c>
      <c r="F28" s="8"/>
      <c r="G28" s="8">
        <v>2.5649999999999999</v>
      </c>
      <c r="H28" s="8">
        <v>3.2012999999999998</v>
      </c>
      <c r="I28" s="9">
        <v>3620.9</v>
      </c>
      <c r="J28" s="8">
        <f>D28/H28</f>
        <v>39912.22315934152</v>
      </c>
      <c r="K28" s="4">
        <v>0.16800000000000001</v>
      </c>
      <c r="L28" s="4">
        <v>0.16200000000000001</v>
      </c>
      <c r="M28" s="4">
        <v>13792</v>
      </c>
      <c r="N28" s="4">
        <v>1114.0999999999999</v>
      </c>
    </row>
    <row r="29" spans="1:14" x14ac:dyDescent="0.25">
      <c r="A29" s="7" t="s">
        <v>11</v>
      </c>
      <c r="B29" s="8"/>
      <c r="C29" s="8">
        <v>148106</v>
      </c>
      <c r="D29" s="8">
        <v>115099</v>
      </c>
      <c r="E29" s="8">
        <v>295450</v>
      </c>
      <c r="F29" s="8"/>
      <c r="G29" s="8">
        <v>2.75</v>
      </c>
      <c r="H29" s="10">
        <v>3.1229</v>
      </c>
      <c r="I29" s="11">
        <v>3072.6</v>
      </c>
      <c r="J29" s="8">
        <f>D29/H29</f>
        <v>36856.447532742</v>
      </c>
    </row>
    <row r="30" spans="1:14" x14ac:dyDescent="0.25">
      <c r="A30" s="7" t="s">
        <v>12</v>
      </c>
      <c r="B30" s="8"/>
      <c r="C30" s="8">
        <v>160463</v>
      </c>
      <c r="D30" s="8">
        <v>124345</v>
      </c>
      <c r="E30" s="8">
        <v>315830</v>
      </c>
      <c r="F30" s="8"/>
      <c r="G30" s="8">
        <v>2.7149999999999999</v>
      </c>
      <c r="H30" s="10">
        <v>3.3174000000000001</v>
      </c>
      <c r="I30" s="11">
        <v>3475.6</v>
      </c>
      <c r="J30" s="8">
        <f>D30/H30</f>
        <v>37482.667148972083</v>
      </c>
    </row>
    <row r="31" spans="1:14" x14ac:dyDescent="0.25">
      <c r="A31" s="7" t="s">
        <v>13</v>
      </c>
      <c r="B31" s="8"/>
      <c r="C31" s="8">
        <v>163765</v>
      </c>
      <c r="D31" s="8">
        <v>124876</v>
      </c>
      <c r="E31" s="8">
        <v>305109</v>
      </c>
      <c r="F31" s="8"/>
      <c r="G31" s="8">
        <v>2.601</v>
      </c>
      <c r="H31" s="10">
        <v>3.2639</v>
      </c>
      <c r="I31" s="11">
        <v>3602.1</v>
      </c>
      <c r="J31" s="8">
        <f>D31/H31</f>
        <v>38259.750605104324</v>
      </c>
    </row>
    <row r="32" spans="1:14" x14ac:dyDescent="0.25">
      <c r="A32" s="7" t="s">
        <v>14</v>
      </c>
      <c r="B32" s="8"/>
      <c r="C32" s="8">
        <v>166462</v>
      </c>
      <c r="D32" s="8">
        <v>123709</v>
      </c>
      <c r="E32" s="8">
        <v>290051</v>
      </c>
      <c r="F32" s="8"/>
      <c r="G32" s="8">
        <v>2.4870000000000001</v>
      </c>
      <c r="H32" s="10">
        <v>3.1833</v>
      </c>
      <c r="I32" s="11">
        <v>3569.2</v>
      </c>
      <c r="J32" s="8">
        <f>D32/H32</f>
        <v>38861.872899192662</v>
      </c>
    </row>
    <row r="33" spans="1:14" x14ac:dyDescent="0.25">
      <c r="A33" s="7" t="s">
        <v>15</v>
      </c>
      <c r="B33" s="8"/>
      <c r="C33" s="8">
        <v>167528</v>
      </c>
      <c r="D33" s="8">
        <v>119697</v>
      </c>
      <c r="E33" s="8">
        <v>267257</v>
      </c>
      <c r="F33" s="8"/>
      <c r="G33" s="8">
        <v>2.3450000000000002</v>
      </c>
      <c r="H33" s="10">
        <v>3.0185</v>
      </c>
      <c r="I33" s="11">
        <v>3811.9</v>
      </c>
      <c r="J33" s="8">
        <f>C33/H33</f>
        <v>55500.414112970022</v>
      </c>
    </row>
    <row r="34" spans="1:14" x14ac:dyDescent="0.25">
      <c r="A34" s="7" t="s">
        <v>16</v>
      </c>
      <c r="B34" s="8"/>
      <c r="C34" s="8">
        <v>138630</v>
      </c>
      <c r="D34" s="8">
        <v>106620</v>
      </c>
      <c r="E34" s="23">
        <v>247727</v>
      </c>
      <c r="F34" s="23">
        <v>24151</v>
      </c>
      <c r="G34" s="8">
        <v>2.4729999999999999</v>
      </c>
      <c r="H34" s="8">
        <v>2.9876999999999998</v>
      </c>
      <c r="I34" s="9">
        <v>2869.2</v>
      </c>
      <c r="J34" s="8">
        <f>C34/H34</f>
        <v>46400.240988051009</v>
      </c>
    </row>
    <row r="35" spans="1:14" x14ac:dyDescent="0.25">
      <c r="A35" s="13" t="s">
        <v>44</v>
      </c>
      <c r="B35" s="8" t="e">
        <f>AVERAGE(B28:B34)</f>
        <v>#DIV/0!</v>
      </c>
      <c r="C35" s="8">
        <f>AVERAGE(C28:C34)</f>
        <v>158836.85714285713</v>
      </c>
      <c r="D35" s="8">
        <f t="shared" ref="D35" si="14">AVERAGE(D28:D34)</f>
        <v>120302.42857142857</v>
      </c>
      <c r="E35" s="8">
        <f t="shared" ref="E35" si="15">AVERAGE(E28:E34)</f>
        <v>289871.42857142858</v>
      </c>
      <c r="F35" s="8"/>
      <c r="G35" s="8">
        <f t="shared" ref="G35" si="16">AVERAGE(G28:G34)</f>
        <v>2.5622857142857143</v>
      </c>
      <c r="H35" s="8">
        <f t="shared" ref="H35" si="17">AVERAGE(H28:H34)</f>
        <v>3.1564285714285711</v>
      </c>
      <c r="I35" s="8">
        <f t="shared" ref="I35" si="18">AVERAGE(I28:I34)</f>
        <v>3431.6428571428578</v>
      </c>
      <c r="J35" s="8">
        <f t="shared" ref="J35" si="19">AVERAGE(J28:J34)</f>
        <v>41896.230920910522</v>
      </c>
    </row>
    <row r="36" spans="1:14" x14ac:dyDescent="0.25">
      <c r="A36" s="13" t="s">
        <v>45</v>
      </c>
      <c r="B36" s="14" t="e">
        <f>STDEVA(B28:B34)</f>
        <v>#DIV/0!</v>
      </c>
      <c r="C36" s="14">
        <f>STDEVA(C28:C34)</f>
        <v>11174.053762005555</v>
      </c>
      <c r="D36" s="14">
        <f t="shared" ref="D36:J36" si="20">STDEVA(D28:D34)</f>
        <v>7294.9216549858129</v>
      </c>
      <c r="E36" s="14">
        <f t="shared" si="20"/>
        <v>24295.924629843739</v>
      </c>
      <c r="F36" s="14"/>
      <c r="G36" s="14">
        <f t="shared" si="20"/>
        <v>0.14196092688449433</v>
      </c>
      <c r="H36" s="14">
        <f t="shared" si="20"/>
        <v>0.12166567188112568</v>
      </c>
      <c r="I36" s="14">
        <f t="shared" si="20"/>
        <v>335.55360653276091</v>
      </c>
      <c r="J36" s="14">
        <f t="shared" si="20"/>
        <v>6789.7775278455392</v>
      </c>
    </row>
    <row r="37" spans="1:14" x14ac:dyDescent="0.25">
      <c r="A37" s="13" t="s">
        <v>46</v>
      </c>
      <c r="B37" s="16" t="e">
        <f t="shared" ref="B37:J37" si="21">(B36/B35)</f>
        <v>#DIV/0!</v>
      </c>
      <c r="C37" s="16">
        <f t="shared" si="21"/>
        <v>7.0349249934828814E-2</v>
      </c>
      <c r="D37" s="16">
        <f t="shared" si="21"/>
        <v>6.0638191112280942E-2</v>
      </c>
      <c r="E37" s="16">
        <f t="shared" si="21"/>
        <v>8.3816210343948636E-2</v>
      </c>
      <c r="F37" s="16"/>
      <c r="G37" s="16">
        <f t="shared" si="21"/>
        <v>5.540401918997883E-2</v>
      </c>
      <c r="H37" s="16">
        <f t="shared" si="21"/>
        <v>3.8545358821809449E-2</v>
      </c>
      <c r="I37" s="16">
        <f t="shared" si="21"/>
        <v>9.7782205346432408E-2</v>
      </c>
      <c r="J37" s="16">
        <f t="shared" si="21"/>
        <v>0.16206177449859202</v>
      </c>
    </row>
    <row r="38" spans="1:14" x14ac:dyDescent="0.25">
      <c r="A38" s="13"/>
      <c r="B38" s="19"/>
      <c r="C38" s="19"/>
      <c r="D38" s="19"/>
      <c r="E38" s="20"/>
      <c r="F38" s="20"/>
      <c r="G38" s="11"/>
      <c r="H38" s="21"/>
      <c r="I38" s="11"/>
      <c r="J38" s="21"/>
    </row>
    <row r="39" spans="1:14" x14ac:dyDescent="0.25">
      <c r="A39" s="5" t="s">
        <v>9</v>
      </c>
      <c r="B39" s="5" t="s">
        <v>1</v>
      </c>
      <c r="C39" s="5" t="s">
        <v>31</v>
      </c>
      <c r="D39" s="5" t="s">
        <v>32</v>
      </c>
      <c r="E39" s="5" t="s">
        <v>33</v>
      </c>
      <c r="F39" s="5" t="s">
        <v>89</v>
      </c>
      <c r="G39" s="5" t="s">
        <v>61</v>
      </c>
      <c r="H39" s="5" t="s">
        <v>35</v>
      </c>
      <c r="I39" s="5" t="s">
        <v>36</v>
      </c>
      <c r="J39" s="5" t="s">
        <v>37</v>
      </c>
    </row>
    <row r="40" spans="1:14" x14ac:dyDescent="0.25">
      <c r="A40" s="7" t="s">
        <v>18</v>
      </c>
      <c r="B40" s="8"/>
      <c r="C40" s="8">
        <v>139519</v>
      </c>
      <c r="D40" s="8">
        <v>111848</v>
      </c>
      <c r="E40" s="8">
        <v>290988</v>
      </c>
      <c r="F40" s="8">
        <v>46179</v>
      </c>
      <c r="G40" s="8">
        <v>2.8</v>
      </c>
      <c r="H40" s="8">
        <v>3.012</v>
      </c>
      <c r="I40" s="9">
        <v>2848.3</v>
      </c>
      <c r="J40" s="8">
        <f t="shared" ref="J40:J46" si="22">D40/H40</f>
        <v>37134.130146082338</v>
      </c>
    </row>
    <row r="41" spans="1:14" x14ac:dyDescent="0.25">
      <c r="A41" s="7" t="s">
        <v>19</v>
      </c>
      <c r="B41" s="8"/>
      <c r="C41" s="8">
        <v>170267</v>
      </c>
      <c r="D41" s="8">
        <v>129460</v>
      </c>
      <c r="E41" s="8">
        <v>300512</v>
      </c>
      <c r="F41" s="8">
        <v>37368</v>
      </c>
      <c r="G41" s="8">
        <v>2.4780000000000002</v>
      </c>
      <c r="H41" s="8">
        <v>3.1095000000000002</v>
      </c>
      <c r="I41" s="9">
        <v>3880.2</v>
      </c>
      <c r="J41" s="8">
        <f t="shared" si="22"/>
        <v>41633.70316771185</v>
      </c>
    </row>
    <row r="42" spans="1:14" x14ac:dyDescent="0.25">
      <c r="A42" s="7" t="s">
        <v>20</v>
      </c>
      <c r="B42" s="8"/>
      <c r="C42" s="8">
        <v>175540</v>
      </c>
      <c r="D42" s="8">
        <v>141197</v>
      </c>
      <c r="E42" s="8">
        <v>373576</v>
      </c>
      <c r="F42" s="8">
        <v>47061</v>
      </c>
      <c r="G42" s="8">
        <v>2.8450000000000002</v>
      </c>
      <c r="H42" s="8">
        <v>3.0731999999999999</v>
      </c>
      <c r="I42" s="9">
        <v>3928.5</v>
      </c>
      <c r="J42" s="8">
        <f t="shared" si="22"/>
        <v>45944.617987765196</v>
      </c>
    </row>
    <row r="43" spans="1:14" x14ac:dyDescent="0.25">
      <c r="A43" s="7" t="s">
        <v>21</v>
      </c>
      <c r="B43" s="8"/>
      <c r="C43" s="8">
        <v>102704</v>
      </c>
      <c r="D43" s="8">
        <v>82153</v>
      </c>
      <c r="E43" s="8">
        <v>207418</v>
      </c>
      <c r="F43" s="8"/>
      <c r="G43" s="8">
        <v>2.7149999999999999</v>
      </c>
      <c r="H43" s="8">
        <v>2.8780000000000001</v>
      </c>
      <c r="I43" s="9">
        <v>1926.7</v>
      </c>
      <c r="J43" s="8">
        <f t="shared" si="22"/>
        <v>28545.170257123002</v>
      </c>
    </row>
    <row r="44" spans="1:14" x14ac:dyDescent="0.25">
      <c r="A44" s="7" t="s">
        <v>22</v>
      </c>
      <c r="B44" s="8"/>
      <c r="C44" s="8">
        <v>103144</v>
      </c>
      <c r="D44" s="8">
        <v>77215</v>
      </c>
      <c r="E44" s="8">
        <v>184454</v>
      </c>
      <c r="F44" s="8"/>
      <c r="G44" s="8">
        <v>2.5129999999999999</v>
      </c>
      <c r="H44" s="8">
        <v>2.6396000000000002</v>
      </c>
      <c r="I44" s="9">
        <v>1953.5</v>
      </c>
      <c r="J44" s="8">
        <f t="shared" si="22"/>
        <v>29252.538263373237</v>
      </c>
    </row>
    <row r="45" spans="1:14" x14ac:dyDescent="0.25">
      <c r="A45" s="7" t="s">
        <v>23</v>
      </c>
      <c r="B45" s="8"/>
      <c r="C45" s="8">
        <v>163497</v>
      </c>
      <c r="D45" s="8">
        <v>113805</v>
      </c>
      <c r="E45" s="8">
        <v>247886</v>
      </c>
      <c r="F45" s="8">
        <v>25327</v>
      </c>
      <c r="G45" s="8">
        <v>2.258</v>
      </c>
      <c r="H45" s="8">
        <v>2.8490000000000002</v>
      </c>
      <c r="I45" s="9">
        <v>3652.1</v>
      </c>
      <c r="J45" s="8">
        <f t="shared" si="22"/>
        <v>39945.594945594945</v>
      </c>
    </row>
    <row r="46" spans="1:14" x14ac:dyDescent="0.25">
      <c r="A46" s="7" t="s">
        <v>24</v>
      </c>
      <c r="B46" s="8"/>
      <c r="C46" s="8">
        <v>187027</v>
      </c>
      <c r="D46" s="8">
        <v>143421</v>
      </c>
      <c r="E46" s="8">
        <v>344238</v>
      </c>
      <c r="F46" s="8">
        <v>29475</v>
      </c>
      <c r="G46" s="8">
        <v>2.5449999999999999</v>
      </c>
      <c r="H46" s="8">
        <v>3.2643</v>
      </c>
      <c r="I46" s="9">
        <v>4382</v>
      </c>
      <c r="J46" s="8">
        <f t="shared" si="22"/>
        <v>43936.21909750942</v>
      </c>
      <c r="K46" s="4">
        <v>0.16200000000000001</v>
      </c>
      <c r="L46" s="4">
        <v>0.121</v>
      </c>
      <c r="M46" s="4">
        <v>9047</v>
      </c>
      <c r="N46" s="4">
        <v>845.7</v>
      </c>
    </row>
    <row r="47" spans="1:14" x14ac:dyDescent="0.25">
      <c r="A47" s="13" t="s">
        <v>44</v>
      </c>
      <c r="B47" s="8" t="e">
        <f>AVERAGE(B40:B46)</f>
        <v>#DIV/0!</v>
      </c>
      <c r="C47" s="8">
        <f t="shared" ref="C47" si="23">AVERAGE(C40:C46)</f>
        <v>148814</v>
      </c>
      <c r="D47" s="8">
        <f t="shared" ref="D47" si="24">AVERAGE(D40:D46)</f>
        <v>114157</v>
      </c>
      <c r="E47" s="8">
        <f t="shared" ref="E47" si="25">AVERAGE(E40:E46)</f>
        <v>278438.85714285716</v>
      </c>
      <c r="F47" s="8"/>
      <c r="G47" s="8">
        <f t="shared" ref="G47" si="26">AVERAGE(G40:G46)</f>
        <v>2.5934285714285719</v>
      </c>
      <c r="H47" s="8">
        <f t="shared" ref="H47" si="27">AVERAGE(H40:H46)</f>
        <v>2.9750857142857146</v>
      </c>
      <c r="I47" s="8">
        <f t="shared" ref="I47" si="28">AVERAGE(I40:I46)</f>
        <v>3224.4714285714285</v>
      </c>
      <c r="J47" s="8">
        <f t="shared" ref="J47" si="29">AVERAGE(J40:J46)</f>
        <v>38055.996266451431</v>
      </c>
    </row>
    <row r="48" spans="1:14" x14ac:dyDescent="0.25">
      <c r="A48" s="13" t="s">
        <v>45</v>
      </c>
      <c r="B48" s="14" t="e">
        <f>STDEVA(B40:B46)</f>
        <v>#DIV/0!</v>
      </c>
      <c r="C48" s="14">
        <f t="shared" ref="C48:J48" si="30">STDEVA(C40:C46)</f>
        <v>34517.174874739292</v>
      </c>
      <c r="D48" s="14">
        <f t="shared" si="30"/>
        <v>26508.325327463946</v>
      </c>
      <c r="E48" s="14">
        <f t="shared" si="30"/>
        <v>69325.200294045455</v>
      </c>
      <c r="F48" s="14"/>
      <c r="G48" s="14">
        <f t="shared" si="30"/>
        <v>0.20631275380100081</v>
      </c>
      <c r="H48" s="14">
        <f t="shared" si="30"/>
        <v>0.20435878929447771</v>
      </c>
      <c r="I48" s="14">
        <f t="shared" si="30"/>
        <v>990.7454074488337</v>
      </c>
      <c r="J48" s="14">
        <f t="shared" si="30"/>
        <v>6855.4657558767358</v>
      </c>
    </row>
    <row r="49" spans="1:14" x14ac:dyDescent="0.25">
      <c r="A49" s="13" t="s">
        <v>46</v>
      </c>
      <c r="B49" s="16" t="e">
        <f t="shared" ref="B49:J49" si="31">(B48/B47)</f>
        <v>#DIV/0!</v>
      </c>
      <c r="C49" s="16">
        <f t="shared" si="31"/>
        <v>0.23194843814922853</v>
      </c>
      <c r="D49" s="16">
        <f t="shared" si="31"/>
        <v>0.23220937242099868</v>
      </c>
      <c r="E49" s="16">
        <f t="shared" si="31"/>
        <v>0.24897818144138245</v>
      </c>
      <c r="F49" s="16"/>
      <c r="G49" s="16">
        <f t="shared" si="31"/>
        <v>7.9552124964581111E-2</v>
      </c>
      <c r="H49" s="16">
        <f t="shared" si="31"/>
        <v>6.8690050949857084E-2</v>
      </c>
      <c r="I49" s="16">
        <f t="shared" si="31"/>
        <v>0.30725823732535723</v>
      </c>
      <c r="J49" s="16">
        <f t="shared" si="31"/>
        <v>0.18014153953237133</v>
      </c>
      <c r="K49" s="4">
        <v>0.16800000000000001</v>
      </c>
      <c r="L49" s="4">
        <v>0.193</v>
      </c>
      <c r="M49" s="4">
        <v>11842</v>
      </c>
      <c r="N49" s="4">
        <v>1138.0999999999999</v>
      </c>
    </row>
    <row r="50" spans="1:14" x14ac:dyDescent="0.25">
      <c r="K50" s="12">
        <v>0.183</v>
      </c>
      <c r="L50" s="12">
        <v>0.129</v>
      </c>
      <c r="M50" s="12">
        <v>130240</v>
      </c>
      <c r="N50" s="12">
        <v>722.9</v>
      </c>
    </row>
    <row r="51" spans="1:14" x14ac:dyDescent="0.25">
      <c r="K51" s="4">
        <f>AVERAGE(K21:K50)</f>
        <v>0.15359718865121549</v>
      </c>
      <c r="L51" s="4">
        <f>AVERAGE(L21:L50)</f>
        <v>0.23988838409034702</v>
      </c>
      <c r="M51" s="4">
        <f>AVERAGE(M21:M50)</f>
        <v>392277.63426514046</v>
      </c>
      <c r="N51" s="4">
        <f>AVERAGE(N21:N50)</f>
        <v>1253.0514982538223</v>
      </c>
    </row>
    <row r="52" spans="1:14" x14ac:dyDescent="0.25">
      <c r="A52" s="18" t="s">
        <v>48</v>
      </c>
      <c r="B52" s="18"/>
      <c r="C52" s="18"/>
      <c r="D52" s="18"/>
      <c r="E52" s="18"/>
      <c r="F52" s="18"/>
      <c r="G52" s="18"/>
      <c r="H52" s="18"/>
      <c r="I52" s="18"/>
      <c r="J52" s="18"/>
    </row>
    <row r="53" spans="1:14" x14ac:dyDescent="0.25">
      <c r="A53" s="5" t="s">
        <v>0</v>
      </c>
      <c r="B53" s="5" t="s">
        <v>1</v>
      </c>
      <c r="C53" s="5" t="s">
        <v>31</v>
      </c>
      <c r="D53" s="5" t="s">
        <v>32</v>
      </c>
      <c r="E53" s="5" t="s">
        <v>33</v>
      </c>
      <c r="F53" s="5"/>
      <c r="G53" s="5" t="s">
        <v>34</v>
      </c>
      <c r="H53" s="5" t="s">
        <v>49</v>
      </c>
      <c r="I53" s="5"/>
      <c r="J53" s="5" t="s">
        <v>37</v>
      </c>
    </row>
    <row r="54" spans="1:14" x14ac:dyDescent="0.25">
      <c r="A54" s="7" t="s">
        <v>50</v>
      </c>
      <c r="B54" s="8"/>
      <c r="C54" s="8"/>
      <c r="D54" s="8">
        <f>94.05*1000</f>
        <v>94050</v>
      </c>
      <c r="E54" s="8">
        <f>D54*G54</f>
        <v>276318.90000000002</v>
      </c>
      <c r="F54" s="8"/>
      <c r="G54" s="8">
        <v>2.9380000000000002</v>
      </c>
      <c r="H54" s="8">
        <v>2.21</v>
      </c>
      <c r="I54" s="8"/>
      <c r="J54" s="8">
        <f>D54/H54</f>
        <v>42556.561085972855</v>
      </c>
    </row>
    <row r="55" spans="1:14" x14ac:dyDescent="0.25">
      <c r="A55" s="7" t="s">
        <v>51</v>
      </c>
      <c r="B55" s="8"/>
      <c r="C55" s="8"/>
      <c r="D55" s="8">
        <f>121.5*1000</f>
        <v>121500</v>
      </c>
      <c r="E55" s="8"/>
      <c r="F55" s="8"/>
      <c r="G55" s="8"/>
      <c r="H55" s="8">
        <v>2.8260000000000001</v>
      </c>
      <c r="I55" s="8"/>
      <c r="J55" s="8">
        <f>D55/H55</f>
        <v>42993.630573248403</v>
      </c>
    </row>
    <row r="56" spans="1:14" x14ac:dyDescent="0.25">
      <c r="A56" s="7" t="s">
        <v>52</v>
      </c>
      <c r="B56" s="8"/>
      <c r="C56" s="8"/>
      <c r="D56" s="8">
        <f>113.75*1000</f>
        <v>113750</v>
      </c>
      <c r="E56" s="8"/>
      <c r="F56" s="8"/>
      <c r="G56" s="8"/>
      <c r="H56" s="8">
        <v>2.8620000000000001</v>
      </c>
      <c r="I56" s="8"/>
      <c r="J56" s="8">
        <f>D56/H56</f>
        <v>39744.933612858142</v>
      </c>
    </row>
  </sheetData>
  <mergeCells count="2">
    <mergeCell ref="A1:J1"/>
    <mergeCell ref="A26:J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H10" workbookViewId="0">
      <selection activeCell="A3" sqref="A3:N30"/>
    </sheetView>
  </sheetViews>
  <sheetFormatPr defaultRowHeight="15" x14ac:dyDescent="0.25"/>
  <cols>
    <col min="1" max="1" width="22" bestFit="1" customWidth="1"/>
    <col min="3" max="5" width="8.7109375" style="1"/>
    <col min="6" max="6" width="21.42578125" bestFit="1" customWidth="1"/>
    <col min="7" max="7" width="27.7109375" bestFit="1" customWidth="1"/>
    <col min="8" max="8" width="27.5703125" bestFit="1" customWidth="1"/>
    <col min="9" max="9" width="6.85546875" bestFit="1" customWidth="1"/>
  </cols>
  <sheetData>
    <row r="1" spans="1:14" s="30" customFormat="1" x14ac:dyDescent="0.25">
      <c r="A1" s="30" t="s">
        <v>90</v>
      </c>
      <c r="B1" s="30" t="s">
        <v>91</v>
      </c>
      <c r="C1" s="30" t="s">
        <v>72</v>
      </c>
      <c r="D1" s="30" t="s">
        <v>92</v>
      </c>
      <c r="E1" s="30" t="s">
        <v>64</v>
      </c>
      <c r="F1" s="30" t="s">
        <v>66</v>
      </c>
      <c r="G1" s="30" t="s">
        <v>65</v>
      </c>
      <c r="H1" s="30" t="s">
        <v>93</v>
      </c>
      <c r="I1" s="30" t="s">
        <v>94</v>
      </c>
      <c r="J1" s="30" t="s">
        <v>71</v>
      </c>
      <c r="K1" s="30" t="s">
        <v>88</v>
      </c>
      <c r="L1" s="30" t="s">
        <v>69</v>
      </c>
      <c r="M1" s="30" t="s">
        <v>95</v>
      </c>
      <c r="N1" s="30" t="s">
        <v>96</v>
      </c>
    </row>
    <row r="2" spans="1:14" s="26" customFormat="1" x14ac:dyDescent="0.25">
      <c r="B2" s="26" t="s">
        <v>63</v>
      </c>
      <c r="C2" s="26" t="s">
        <v>72</v>
      </c>
      <c r="E2" s="26" t="s">
        <v>64</v>
      </c>
      <c r="G2" s="26" t="s">
        <v>65</v>
      </c>
      <c r="I2" s="13" t="s">
        <v>70</v>
      </c>
      <c r="J2" s="13" t="s">
        <v>71</v>
      </c>
      <c r="L2" s="13" t="s">
        <v>69</v>
      </c>
      <c r="M2" s="13" t="s">
        <v>35</v>
      </c>
      <c r="N2" s="31"/>
    </row>
    <row r="3" spans="1:14" x14ac:dyDescent="0.25">
      <c r="A3" s="1" t="s">
        <v>97</v>
      </c>
      <c r="B3" s="7" t="s">
        <v>77</v>
      </c>
      <c r="C3" s="24" t="s">
        <v>73</v>
      </c>
      <c r="D3" s="24">
        <v>1</v>
      </c>
      <c r="E3" s="24">
        <v>7</v>
      </c>
      <c r="F3" s="24" t="s">
        <v>57</v>
      </c>
      <c r="G3" s="8" t="s">
        <v>67</v>
      </c>
      <c r="H3" s="25" t="s">
        <v>125</v>
      </c>
      <c r="I3" s="8">
        <v>126036</v>
      </c>
      <c r="J3" s="8">
        <v>320354</v>
      </c>
      <c r="L3" s="8">
        <v>2.6930000000000001</v>
      </c>
      <c r="M3" s="10">
        <v>3.3031999999999999</v>
      </c>
      <c r="N3" s="31" t="s">
        <v>126</v>
      </c>
    </row>
    <row r="4" spans="1:14" x14ac:dyDescent="0.25">
      <c r="A4" s="1" t="s">
        <v>98</v>
      </c>
      <c r="B4" s="7" t="s">
        <v>82</v>
      </c>
      <c r="C4" s="24" t="s">
        <v>74</v>
      </c>
      <c r="D4" s="24">
        <v>1</v>
      </c>
      <c r="E4" s="24">
        <v>7</v>
      </c>
      <c r="F4" s="24" t="s">
        <v>56</v>
      </c>
      <c r="G4" s="8" t="s">
        <v>67</v>
      </c>
      <c r="H4" s="25" t="s">
        <v>125</v>
      </c>
      <c r="I4" s="8">
        <v>111848</v>
      </c>
      <c r="J4" s="8">
        <v>290988</v>
      </c>
      <c r="L4" s="8">
        <v>2.84</v>
      </c>
      <c r="M4" s="8">
        <v>2.9476</v>
      </c>
      <c r="N4" s="31" t="s">
        <v>126</v>
      </c>
    </row>
    <row r="5" spans="1:14" x14ac:dyDescent="0.25">
      <c r="A5" s="1" t="s">
        <v>99</v>
      </c>
      <c r="B5" s="7" t="s">
        <v>77</v>
      </c>
      <c r="C5" s="24" t="s">
        <v>73</v>
      </c>
      <c r="D5" s="24">
        <v>1</v>
      </c>
      <c r="E5" s="24">
        <v>7</v>
      </c>
      <c r="F5" s="24" t="s">
        <v>57</v>
      </c>
      <c r="G5" s="8" t="s">
        <v>68</v>
      </c>
      <c r="H5" s="25" t="s">
        <v>125</v>
      </c>
      <c r="I5" s="8">
        <v>124345</v>
      </c>
      <c r="J5" s="8">
        <v>315830</v>
      </c>
      <c r="L5" s="8">
        <v>2.7149999999999999</v>
      </c>
      <c r="M5" s="10">
        <v>3.3174000000000001</v>
      </c>
      <c r="N5" s="31" t="s">
        <v>126</v>
      </c>
    </row>
    <row r="6" spans="1:14" x14ac:dyDescent="0.25">
      <c r="A6" s="1" t="s">
        <v>100</v>
      </c>
      <c r="B6" s="7" t="s">
        <v>82</v>
      </c>
      <c r="C6" s="24" t="s">
        <v>74</v>
      </c>
      <c r="D6" s="24">
        <v>1</v>
      </c>
      <c r="E6" s="24">
        <v>7</v>
      </c>
      <c r="F6" s="24" t="s">
        <v>56</v>
      </c>
      <c r="G6" s="8" t="s">
        <v>68</v>
      </c>
      <c r="H6" s="25" t="s">
        <v>125</v>
      </c>
      <c r="I6" s="8">
        <v>111848</v>
      </c>
      <c r="J6" s="8">
        <v>290988</v>
      </c>
      <c r="L6" s="8">
        <v>2.8</v>
      </c>
      <c r="M6" s="8">
        <v>3.012</v>
      </c>
      <c r="N6" s="31" t="s">
        <v>126</v>
      </c>
    </row>
    <row r="7" spans="1:14" x14ac:dyDescent="0.25">
      <c r="A7" s="1" t="s">
        <v>101</v>
      </c>
      <c r="B7" s="7" t="s">
        <v>76</v>
      </c>
      <c r="C7" s="24" t="s">
        <v>73</v>
      </c>
      <c r="D7" s="24">
        <v>1</v>
      </c>
      <c r="E7" s="24">
        <v>10</v>
      </c>
      <c r="F7" s="24" t="s">
        <v>56</v>
      </c>
      <c r="G7" s="8" t="s">
        <v>67</v>
      </c>
      <c r="H7" s="25" t="s">
        <v>125</v>
      </c>
      <c r="I7" s="8">
        <v>115049</v>
      </c>
      <c r="J7" s="8">
        <v>294687</v>
      </c>
      <c r="L7" s="8">
        <v>2.738</v>
      </c>
      <c r="M7" s="10">
        <v>3.1486000000000001</v>
      </c>
      <c r="N7" s="31" t="s">
        <v>126</v>
      </c>
    </row>
    <row r="8" spans="1:14" x14ac:dyDescent="0.25">
      <c r="A8" s="1" t="s">
        <v>102</v>
      </c>
      <c r="B8" s="7" t="s">
        <v>76</v>
      </c>
      <c r="C8" s="24" t="s">
        <v>73</v>
      </c>
      <c r="D8" s="24">
        <v>1</v>
      </c>
      <c r="E8" s="24">
        <v>10</v>
      </c>
      <c r="F8" s="24" t="s">
        <v>56</v>
      </c>
      <c r="G8" s="8" t="s">
        <v>68</v>
      </c>
      <c r="H8" s="25" t="s">
        <v>125</v>
      </c>
      <c r="I8" s="8">
        <v>115099</v>
      </c>
      <c r="J8" s="27">
        <v>295450</v>
      </c>
      <c r="L8" s="8">
        <v>2.75</v>
      </c>
      <c r="M8" s="10">
        <v>3.1229</v>
      </c>
      <c r="N8" s="31" t="s">
        <v>126</v>
      </c>
    </row>
    <row r="9" spans="1:14" x14ac:dyDescent="0.25">
      <c r="A9" s="1" t="s">
        <v>103</v>
      </c>
      <c r="B9" s="7" t="s">
        <v>84</v>
      </c>
      <c r="C9" s="24" t="s">
        <v>74</v>
      </c>
      <c r="D9" s="24">
        <v>1</v>
      </c>
      <c r="E9" s="24">
        <v>11</v>
      </c>
      <c r="F9" s="24" t="s">
        <v>57</v>
      </c>
      <c r="G9" s="8" t="s">
        <v>67</v>
      </c>
      <c r="H9" s="25" t="s">
        <v>125</v>
      </c>
      <c r="I9" s="8">
        <v>136401</v>
      </c>
      <c r="J9" s="8">
        <v>374271</v>
      </c>
      <c r="L9" s="8">
        <v>2.9249999999999998</v>
      </c>
      <c r="M9" s="8">
        <v>2.9761000000000002</v>
      </c>
      <c r="N9" s="31" t="s">
        <v>126</v>
      </c>
    </row>
    <row r="10" spans="1:14" x14ac:dyDescent="0.25">
      <c r="A10" s="1" t="s">
        <v>104</v>
      </c>
      <c r="B10" s="7" t="s">
        <v>84</v>
      </c>
      <c r="C10" s="24" t="s">
        <v>74</v>
      </c>
      <c r="D10" s="24">
        <v>1</v>
      </c>
      <c r="E10" s="24">
        <v>11</v>
      </c>
      <c r="F10" s="24" t="s">
        <v>57</v>
      </c>
      <c r="G10" s="8" t="s">
        <v>68</v>
      </c>
      <c r="H10" s="25" t="s">
        <v>125</v>
      </c>
      <c r="I10" s="8">
        <v>141197</v>
      </c>
      <c r="J10" s="8">
        <v>373576</v>
      </c>
      <c r="L10" s="8">
        <v>2.8450000000000002</v>
      </c>
      <c r="M10" s="8">
        <v>3.0731999999999999</v>
      </c>
      <c r="N10" s="31" t="s">
        <v>126</v>
      </c>
    </row>
    <row r="11" spans="1:14" x14ac:dyDescent="0.25">
      <c r="A11" s="1" t="s">
        <v>105</v>
      </c>
      <c r="B11" s="7" t="s">
        <v>75</v>
      </c>
      <c r="C11" s="24" t="s">
        <v>73</v>
      </c>
      <c r="D11" s="24">
        <v>1</v>
      </c>
      <c r="E11" s="24">
        <v>12</v>
      </c>
      <c r="F11" s="24" t="s">
        <v>57</v>
      </c>
      <c r="G11" s="8" t="s">
        <v>67</v>
      </c>
      <c r="H11" s="25" t="s">
        <v>125</v>
      </c>
      <c r="I11" s="8">
        <v>125706</v>
      </c>
      <c r="J11" s="8">
        <v>300247</v>
      </c>
      <c r="L11" s="8">
        <v>2.5499999999999998</v>
      </c>
      <c r="M11" s="8">
        <v>3.1692999999999998</v>
      </c>
      <c r="N11" s="31" t="s">
        <v>126</v>
      </c>
    </row>
    <row r="12" spans="1:14" x14ac:dyDescent="0.25">
      <c r="A12" s="1" t="s">
        <v>106</v>
      </c>
      <c r="B12" s="7" t="s">
        <v>78</v>
      </c>
      <c r="C12" s="24" t="s">
        <v>73</v>
      </c>
      <c r="D12" s="24">
        <v>1</v>
      </c>
      <c r="E12" s="24">
        <v>12</v>
      </c>
      <c r="F12" s="25" t="s">
        <v>57</v>
      </c>
      <c r="G12" s="8" t="s">
        <v>67</v>
      </c>
      <c r="H12" s="25" t="s">
        <v>125</v>
      </c>
      <c r="I12" s="8">
        <v>124526</v>
      </c>
      <c r="J12" s="8">
        <v>300554</v>
      </c>
      <c r="L12" s="8">
        <v>2.5739999999999998</v>
      </c>
      <c r="M12" s="10">
        <v>3.1897000000000002</v>
      </c>
      <c r="N12" s="31" t="s">
        <v>126</v>
      </c>
    </row>
    <row r="13" spans="1:14" x14ac:dyDescent="0.25">
      <c r="A13" s="1" t="s">
        <v>107</v>
      </c>
      <c r="B13" s="7" t="s">
        <v>75</v>
      </c>
      <c r="C13" s="24" t="s">
        <v>73</v>
      </c>
      <c r="D13" s="24">
        <v>1</v>
      </c>
      <c r="E13" s="24">
        <v>12</v>
      </c>
      <c r="F13" s="24" t="s">
        <v>57</v>
      </c>
      <c r="G13" s="8" t="s">
        <v>68</v>
      </c>
      <c r="H13" s="25" t="s">
        <v>125</v>
      </c>
      <c r="I13" s="8">
        <v>127771</v>
      </c>
      <c r="J13" s="8">
        <v>307676</v>
      </c>
      <c r="L13" s="8">
        <v>2.5649999999999999</v>
      </c>
      <c r="M13" s="8">
        <v>3.2012999999999998</v>
      </c>
      <c r="N13" s="31" t="s">
        <v>126</v>
      </c>
    </row>
    <row r="14" spans="1:14" x14ac:dyDescent="0.25">
      <c r="A14" s="1" t="s">
        <v>108</v>
      </c>
      <c r="B14" s="7" t="s">
        <v>78</v>
      </c>
      <c r="C14" s="24" t="s">
        <v>73</v>
      </c>
      <c r="D14" s="24">
        <v>1</v>
      </c>
      <c r="E14" s="24">
        <v>12</v>
      </c>
      <c r="F14" s="25" t="s">
        <v>57</v>
      </c>
      <c r="G14" s="8" t="s">
        <v>68</v>
      </c>
      <c r="H14" s="25" t="s">
        <v>125</v>
      </c>
      <c r="I14" s="8">
        <v>124876</v>
      </c>
      <c r="J14" s="8">
        <v>305109</v>
      </c>
      <c r="L14" s="8">
        <v>2.601</v>
      </c>
      <c r="M14" s="28">
        <v>3.2639</v>
      </c>
      <c r="N14" s="31" t="s">
        <v>126</v>
      </c>
    </row>
    <row r="15" spans="1:14" x14ac:dyDescent="0.25">
      <c r="A15" s="1" t="s">
        <v>109</v>
      </c>
      <c r="B15" s="7" t="s">
        <v>85</v>
      </c>
      <c r="C15" s="24" t="s">
        <v>74</v>
      </c>
      <c r="D15" s="24">
        <v>1</v>
      </c>
      <c r="E15" s="25">
        <v>13</v>
      </c>
      <c r="F15" s="25" t="s">
        <v>57</v>
      </c>
      <c r="G15" s="8" t="s">
        <v>67</v>
      </c>
      <c r="H15" s="25" t="s">
        <v>125</v>
      </c>
      <c r="I15" s="8">
        <v>82901</v>
      </c>
      <c r="J15" s="8">
        <v>209428</v>
      </c>
      <c r="L15" s="8">
        <v>2.71</v>
      </c>
      <c r="M15" s="8">
        <v>2.8447</v>
      </c>
      <c r="N15" s="31" t="s">
        <v>126</v>
      </c>
    </row>
    <row r="16" spans="1:14" x14ac:dyDescent="0.25">
      <c r="A16" s="1" t="s">
        <v>110</v>
      </c>
      <c r="B16" s="7" t="s">
        <v>85</v>
      </c>
      <c r="C16" s="24" t="s">
        <v>74</v>
      </c>
      <c r="D16" s="24">
        <v>1</v>
      </c>
      <c r="E16" s="25">
        <v>13</v>
      </c>
      <c r="F16" s="25" t="s">
        <v>57</v>
      </c>
      <c r="G16" s="8" t="s">
        <v>68</v>
      </c>
      <c r="H16" s="25" t="s">
        <v>125</v>
      </c>
      <c r="I16" s="8">
        <v>82153</v>
      </c>
      <c r="J16" s="8">
        <v>207418</v>
      </c>
      <c r="L16" s="8">
        <v>2.7149999999999999</v>
      </c>
      <c r="M16" s="8">
        <v>2.8780000000000001</v>
      </c>
      <c r="N16" s="31" t="s">
        <v>126</v>
      </c>
    </row>
    <row r="17" spans="1:14" x14ac:dyDescent="0.25">
      <c r="A17" s="1" t="s">
        <v>111</v>
      </c>
      <c r="B17" s="7" t="s">
        <v>83</v>
      </c>
      <c r="C17" s="24" t="s">
        <v>74</v>
      </c>
      <c r="D17" s="24">
        <v>1</v>
      </c>
      <c r="E17" s="24">
        <v>14</v>
      </c>
      <c r="F17" s="24" t="s">
        <v>56</v>
      </c>
      <c r="G17" s="8" t="s">
        <v>67</v>
      </c>
      <c r="H17" s="25" t="s">
        <v>125</v>
      </c>
      <c r="I17" s="8">
        <v>124663</v>
      </c>
      <c r="J17" s="8">
        <v>296718</v>
      </c>
      <c r="L17" s="8">
        <v>2.548</v>
      </c>
      <c r="M17" s="8">
        <v>3.1021000000000001</v>
      </c>
      <c r="N17" s="31" t="s">
        <v>126</v>
      </c>
    </row>
    <row r="18" spans="1:14" x14ac:dyDescent="0.25">
      <c r="A18" s="1" t="s">
        <v>112</v>
      </c>
      <c r="B18" s="7" t="s">
        <v>83</v>
      </c>
      <c r="C18" s="24" t="s">
        <v>74</v>
      </c>
      <c r="D18" s="24">
        <v>1</v>
      </c>
      <c r="E18" s="24">
        <v>14</v>
      </c>
      <c r="F18" s="24" t="s">
        <v>56</v>
      </c>
      <c r="G18" s="8" t="s">
        <v>68</v>
      </c>
      <c r="H18" s="25" t="s">
        <v>125</v>
      </c>
      <c r="I18" s="8">
        <v>129460</v>
      </c>
      <c r="J18" s="8">
        <v>300512</v>
      </c>
      <c r="L18" s="8">
        <v>2.4780000000000002</v>
      </c>
      <c r="M18" s="8">
        <v>3.1095000000000002</v>
      </c>
      <c r="N18" s="31" t="s">
        <v>126</v>
      </c>
    </row>
    <row r="19" spans="1:14" x14ac:dyDescent="0.25">
      <c r="A19" s="1" t="s">
        <v>113</v>
      </c>
      <c r="B19" s="7" t="s">
        <v>81</v>
      </c>
      <c r="C19" s="24" t="s">
        <v>73</v>
      </c>
      <c r="D19" s="24">
        <v>1</v>
      </c>
      <c r="E19" s="24">
        <v>16</v>
      </c>
      <c r="F19" s="25" t="s">
        <v>56</v>
      </c>
      <c r="G19" s="8" t="s">
        <v>67</v>
      </c>
      <c r="H19" s="25" t="s">
        <v>125</v>
      </c>
      <c r="I19" s="8">
        <v>104752</v>
      </c>
      <c r="J19" s="8">
        <v>246052</v>
      </c>
      <c r="L19" s="8">
        <v>2.5019999999999998</v>
      </c>
      <c r="M19" s="11">
        <v>3.0026999999999999</v>
      </c>
      <c r="N19" s="31" t="s">
        <v>126</v>
      </c>
    </row>
    <row r="20" spans="1:14" x14ac:dyDescent="0.25">
      <c r="A20" s="1" t="s">
        <v>114</v>
      </c>
      <c r="B20" s="7" t="s">
        <v>87</v>
      </c>
      <c r="C20" s="24" t="s">
        <v>74</v>
      </c>
      <c r="D20" s="24">
        <v>1</v>
      </c>
      <c r="E20" s="24">
        <v>16</v>
      </c>
      <c r="F20" s="24" t="s">
        <v>57</v>
      </c>
      <c r="G20" s="8" t="s">
        <v>67</v>
      </c>
      <c r="H20" s="25" t="s">
        <v>125</v>
      </c>
      <c r="I20" s="8">
        <v>137101</v>
      </c>
      <c r="J20" s="8">
        <v>337117</v>
      </c>
      <c r="L20" s="8">
        <v>2.609</v>
      </c>
      <c r="M20" s="8">
        <v>3.2360000000000002</v>
      </c>
      <c r="N20" s="31" t="s">
        <v>126</v>
      </c>
    </row>
    <row r="21" spans="1:14" x14ac:dyDescent="0.25">
      <c r="A21" s="1" t="s">
        <v>115</v>
      </c>
      <c r="B21" s="7" t="s">
        <v>81</v>
      </c>
      <c r="C21" s="24" t="s">
        <v>73</v>
      </c>
      <c r="D21" s="24">
        <v>1</v>
      </c>
      <c r="E21" s="24">
        <v>16</v>
      </c>
      <c r="F21" s="25" t="s">
        <v>56</v>
      </c>
      <c r="G21" s="8" t="s">
        <v>68</v>
      </c>
      <c r="H21" s="25" t="s">
        <v>125</v>
      </c>
      <c r="I21" s="8">
        <v>106620</v>
      </c>
      <c r="J21" s="19">
        <v>247727</v>
      </c>
      <c r="L21" s="8">
        <v>2.4729999999999999</v>
      </c>
      <c r="M21" s="8">
        <v>2.9876999999999998</v>
      </c>
      <c r="N21" s="31" t="s">
        <v>126</v>
      </c>
    </row>
    <row r="22" spans="1:14" x14ac:dyDescent="0.25">
      <c r="A22" s="1" t="s">
        <v>116</v>
      </c>
      <c r="B22" s="7" t="s">
        <v>87</v>
      </c>
      <c r="C22" s="24" t="s">
        <v>74</v>
      </c>
      <c r="D22" s="24">
        <v>1</v>
      </c>
      <c r="E22" s="24">
        <v>16</v>
      </c>
      <c r="F22" s="24" t="s">
        <v>57</v>
      </c>
      <c r="G22" s="8" t="s">
        <v>68</v>
      </c>
      <c r="H22" s="25" t="s">
        <v>125</v>
      </c>
      <c r="I22" s="8">
        <v>143421</v>
      </c>
      <c r="J22" s="8">
        <v>344238</v>
      </c>
      <c r="L22" s="8">
        <v>2.5449999999999999</v>
      </c>
      <c r="M22" s="8">
        <v>3.2643</v>
      </c>
      <c r="N22" s="31" t="s">
        <v>126</v>
      </c>
    </row>
    <row r="23" spans="1:14" x14ac:dyDescent="0.25">
      <c r="A23" s="1" t="s">
        <v>117</v>
      </c>
      <c r="B23" s="7" t="s">
        <v>79</v>
      </c>
      <c r="C23" s="24" t="s">
        <v>73</v>
      </c>
      <c r="D23" s="24">
        <v>1</v>
      </c>
      <c r="E23" s="24">
        <v>31</v>
      </c>
      <c r="F23" s="25" t="s">
        <v>56</v>
      </c>
      <c r="G23" s="8" t="s">
        <v>67</v>
      </c>
      <c r="H23" s="25" t="s">
        <v>125</v>
      </c>
      <c r="I23" s="8">
        <v>124313</v>
      </c>
      <c r="J23" s="27">
        <v>287040</v>
      </c>
      <c r="L23" s="8">
        <v>2.444</v>
      </c>
      <c r="M23" s="10">
        <v>3.1930999999999998</v>
      </c>
      <c r="N23" s="31" t="s">
        <v>126</v>
      </c>
    </row>
    <row r="24" spans="1:14" x14ac:dyDescent="0.25">
      <c r="A24" s="1" t="s">
        <v>118</v>
      </c>
      <c r="B24" s="7" t="s">
        <v>79</v>
      </c>
      <c r="C24" s="24" t="s">
        <v>73</v>
      </c>
      <c r="D24" s="24">
        <v>1</v>
      </c>
      <c r="E24" s="24">
        <v>31</v>
      </c>
      <c r="F24" s="25" t="s">
        <v>56</v>
      </c>
      <c r="G24" s="8" t="s">
        <v>68</v>
      </c>
      <c r="H24" s="25" t="s">
        <v>125</v>
      </c>
      <c r="I24" s="8">
        <v>123709</v>
      </c>
      <c r="J24" s="8">
        <v>290051</v>
      </c>
      <c r="L24" s="8">
        <v>2.4870000000000001</v>
      </c>
      <c r="M24" s="10">
        <v>3.1833</v>
      </c>
      <c r="N24" s="31" t="s">
        <v>126</v>
      </c>
    </row>
    <row r="25" spans="1:14" x14ac:dyDescent="0.25">
      <c r="A25" s="1" t="s">
        <v>119</v>
      </c>
      <c r="B25" s="7" t="s">
        <v>86</v>
      </c>
      <c r="C25" s="24" t="s">
        <v>74</v>
      </c>
      <c r="D25" s="24">
        <v>1</v>
      </c>
      <c r="E25" s="24">
        <v>33</v>
      </c>
      <c r="F25" s="24" t="s">
        <v>56</v>
      </c>
      <c r="G25" s="8" t="s">
        <v>67</v>
      </c>
      <c r="H25" s="25" t="s">
        <v>125</v>
      </c>
      <c r="I25" s="8">
        <v>117393</v>
      </c>
      <c r="J25" s="8">
        <v>251528</v>
      </c>
      <c r="L25" s="8">
        <v>2.2210000000000001</v>
      </c>
      <c r="M25" s="8">
        <v>2.9817999999999998</v>
      </c>
      <c r="N25" s="31" t="s">
        <v>126</v>
      </c>
    </row>
    <row r="26" spans="1:14" x14ac:dyDescent="0.25">
      <c r="A26" s="1" t="s">
        <v>120</v>
      </c>
      <c r="B26" s="7" t="s">
        <v>86</v>
      </c>
      <c r="C26" s="24" t="s">
        <v>74</v>
      </c>
      <c r="D26" s="24">
        <v>1</v>
      </c>
      <c r="E26" s="24">
        <v>33</v>
      </c>
      <c r="F26" s="24" t="s">
        <v>56</v>
      </c>
      <c r="G26" s="8" t="s">
        <v>68</v>
      </c>
      <c r="H26" s="25" t="s">
        <v>125</v>
      </c>
      <c r="I26" s="8">
        <v>113805</v>
      </c>
      <c r="J26" s="8">
        <v>247886</v>
      </c>
      <c r="L26" s="8">
        <v>2.258</v>
      </c>
      <c r="M26" s="8">
        <v>2.8490000000000002</v>
      </c>
      <c r="N26" s="31" t="s">
        <v>126</v>
      </c>
    </row>
    <row r="27" spans="1:14" x14ac:dyDescent="0.25">
      <c r="A27" s="1" t="s">
        <v>121</v>
      </c>
      <c r="B27" s="7" t="s">
        <v>76</v>
      </c>
      <c r="C27" s="24" t="s">
        <v>74</v>
      </c>
      <c r="D27" s="24">
        <v>1</v>
      </c>
      <c r="E27" s="25">
        <v>40</v>
      </c>
      <c r="F27" s="25" t="s">
        <v>57</v>
      </c>
      <c r="G27" s="8" t="s">
        <v>67</v>
      </c>
      <c r="H27" s="25" t="s">
        <v>125</v>
      </c>
      <c r="I27" s="8">
        <v>77567</v>
      </c>
      <c r="J27" s="8">
        <v>185785</v>
      </c>
      <c r="L27" s="8">
        <v>2.5209999999999999</v>
      </c>
      <c r="M27" s="19">
        <v>2.6358999999999999</v>
      </c>
      <c r="N27" s="31" t="s">
        <v>126</v>
      </c>
    </row>
    <row r="28" spans="1:14" x14ac:dyDescent="0.25">
      <c r="A28" s="1" t="s">
        <v>122</v>
      </c>
      <c r="B28" s="7" t="s">
        <v>76</v>
      </c>
      <c r="C28" s="24" t="s">
        <v>74</v>
      </c>
      <c r="D28" s="24">
        <v>1</v>
      </c>
      <c r="E28" s="25">
        <v>40</v>
      </c>
      <c r="F28" s="25" t="s">
        <v>57</v>
      </c>
      <c r="G28" s="8" t="s">
        <v>68</v>
      </c>
      <c r="H28" s="25" t="s">
        <v>125</v>
      </c>
      <c r="I28" s="8">
        <v>77215</v>
      </c>
      <c r="J28" s="8">
        <v>184454</v>
      </c>
      <c r="L28" s="8">
        <v>2.5129999999999999</v>
      </c>
      <c r="M28" s="8">
        <v>2.6396000000000002</v>
      </c>
      <c r="N28" s="31" t="s">
        <v>126</v>
      </c>
    </row>
    <row r="29" spans="1:14" x14ac:dyDescent="0.25">
      <c r="A29" s="1" t="s">
        <v>123</v>
      </c>
      <c r="B29" s="7" t="s">
        <v>80</v>
      </c>
      <c r="C29" s="24" t="s">
        <v>73</v>
      </c>
      <c r="D29" s="24">
        <v>1</v>
      </c>
      <c r="E29" s="24">
        <v>54</v>
      </c>
      <c r="F29" s="25" t="s">
        <v>57</v>
      </c>
      <c r="G29" s="8" t="s">
        <v>67</v>
      </c>
      <c r="H29" s="25" t="s">
        <v>125</v>
      </c>
      <c r="I29" s="8">
        <v>120618</v>
      </c>
      <c r="J29" s="19">
        <v>266936</v>
      </c>
      <c r="L29" s="8">
        <v>2.3239999999999998</v>
      </c>
      <c r="M29" s="10">
        <v>3.0691999999999999</v>
      </c>
      <c r="N29" s="31" t="s">
        <v>126</v>
      </c>
    </row>
    <row r="30" spans="1:14" x14ac:dyDescent="0.25">
      <c r="A30" s="1" t="s">
        <v>124</v>
      </c>
      <c r="B30" s="7" t="s">
        <v>80</v>
      </c>
      <c r="C30" s="24" t="s">
        <v>73</v>
      </c>
      <c r="D30" s="24">
        <v>1</v>
      </c>
      <c r="E30" s="24">
        <v>54</v>
      </c>
      <c r="F30" s="25" t="s">
        <v>57</v>
      </c>
      <c r="G30" s="8" t="s">
        <v>68</v>
      </c>
      <c r="H30" s="25" t="s">
        <v>125</v>
      </c>
      <c r="I30" s="8">
        <v>119697</v>
      </c>
      <c r="J30" s="8">
        <v>267257</v>
      </c>
      <c r="L30" s="8">
        <v>2.3450000000000002</v>
      </c>
      <c r="M30" s="10">
        <v>3.0185</v>
      </c>
      <c r="N30" s="31" t="s">
        <v>126</v>
      </c>
    </row>
  </sheetData>
  <sortState ref="B3:L30">
    <sortCondition ref="E3:E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AMOSTRA_CTL_7</vt:lpstr>
      <vt:lpstr>AMOSTRA_PAC_7</vt:lpstr>
      <vt:lpstr>mris_anatomical_stats pial</vt:lpstr>
      <vt:lpstr>resumo</vt:lpstr>
      <vt:lpstr>'mris_anatomical_stats pial'!Area_de_impressao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2016-02-22T12:52:14Z</dcterms:created>
  <dcterms:modified xsi:type="dcterms:W3CDTF">2018-04-19T20:45:02Z</dcterms:modified>
</cp:coreProperties>
</file>