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Đồ án thiết kế\"/>
    </mc:Choice>
  </mc:AlternateContent>
  <xr:revisionPtr revIDLastSave="0" documentId="13_ncr:1_{48D8C60E-9A50-4AEB-BE83-8654644B8AEF}" xr6:coauthVersionLast="47" xr6:coauthVersionMax="47" xr10:uidLastSave="{00000000-0000-0000-0000-000000000000}"/>
  <bookViews>
    <workbookView xWindow="-108" yWindow="-108" windowWidth="23256" windowHeight="12576" xr2:uid="{875760CF-EC44-4152-880D-9D564650AA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" l="1"/>
  <c r="O10" i="1"/>
  <c r="O9" i="1"/>
  <c r="O5" i="1"/>
  <c r="O6" i="1"/>
  <c r="O4" i="1"/>
  <c r="C16" i="1"/>
  <c r="C17" i="1"/>
  <c r="J9" i="1"/>
  <c r="G6" i="1"/>
  <c r="G7" i="1"/>
  <c r="G5" i="1"/>
</calcChain>
</file>

<file path=xl/sharedStrings.xml><?xml version="1.0" encoding="utf-8"?>
<sst xmlns="http://schemas.openxmlformats.org/spreadsheetml/2006/main" count="56" uniqueCount="45">
  <si>
    <t>CH3OH</t>
  </si>
  <si>
    <t>H2O</t>
  </si>
  <si>
    <t>F</t>
  </si>
  <si>
    <t>kmol/h</t>
  </si>
  <si>
    <t>xF</t>
  </si>
  <si>
    <t>phần mol</t>
  </si>
  <si>
    <t>xD</t>
  </si>
  <si>
    <t>xW</t>
  </si>
  <si>
    <t>Nhiệt độ nhập liệu ban đầu</t>
  </si>
  <si>
    <t>Nhiệt độ sản phẩm đỉnh sau khi làm nguội</t>
  </si>
  <si>
    <t xml:space="preserve">Nhiệt độ dòng nước lạnh vào </t>
  </si>
  <si>
    <t>Nhiệt độ dòng nước lạnh ra</t>
  </si>
  <si>
    <t>tBĐ</t>
  </si>
  <si>
    <t>tDR</t>
  </si>
  <si>
    <t>tV</t>
  </si>
  <si>
    <t>tR</t>
  </si>
  <si>
    <t>oC</t>
  </si>
  <si>
    <t>g/mol</t>
  </si>
  <si>
    <t>Phần khối lượng</t>
  </si>
  <si>
    <t>xF'</t>
  </si>
  <si>
    <t>xD'</t>
  </si>
  <si>
    <t>xW'</t>
  </si>
  <si>
    <t>Nhiệt độ nhập liệu tháp chưng cất</t>
  </si>
  <si>
    <t>tF</t>
  </si>
  <si>
    <t>Khối lượng riêng</t>
  </si>
  <si>
    <t>Nhập liệu</t>
  </si>
  <si>
    <t>ρN</t>
  </si>
  <si>
    <t>ρR</t>
  </si>
  <si>
    <t>kg/m3</t>
  </si>
  <si>
    <t>Khối lượng riêng hỗn hợp nhập liệu</t>
  </si>
  <si>
    <t>ρF</t>
  </si>
  <si>
    <t xml:space="preserve">Phân tử khối </t>
  </si>
  <si>
    <t>MF</t>
  </si>
  <si>
    <t>MD</t>
  </si>
  <si>
    <t>MW</t>
  </si>
  <si>
    <t>Cân bằng vật chất</t>
  </si>
  <si>
    <t>Suất lượng sản phẩm đỉnh</t>
  </si>
  <si>
    <t>Suất lượng sản phẩm đáy</t>
  </si>
  <si>
    <t>D</t>
  </si>
  <si>
    <t>W</t>
  </si>
  <si>
    <t>kg/kmol</t>
  </si>
  <si>
    <t>Suất lượng khối lượng</t>
  </si>
  <si>
    <t>GF</t>
  </si>
  <si>
    <t>GD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</si>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</sst>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FA73-4CEE-4D89-9C06-4DC2D4E4E28E}">
  <dimension ref="A1:P17"/>
  <sheetViews>
    <sheetView tabSelected="1" workbookViewId="0">
      <selection activeCell="P11" sqref="P11"/>
    </sheetView>
  </sheetViews>
  <sheetFormatPr defaultRowHeight="15.6" x14ac:dyDescent="0.3"/>
  <cols>
    <col min="1" max="1" width="35.296875" customWidth="1"/>
  </cols>
  <sheetData>
    <row r="1" spans="1:16" x14ac:dyDescent="0.3">
      <c r="A1" s="1"/>
    </row>
    <row r="2" spans="1:16" x14ac:dyDescent="0.3">
      <c r="B2" t="s">
        <v>0</v>
      </c>
      <c r="C2">
        <v>32</v>
      </c>
      <c r="D2" t="s">
        <v>17</v>
      </c>
    </row>
    <row r="3" spans="1:16" x14ac:dyDescent="0.3">
      <c r="B3" t="s">
        <v>1</v>
      </c>
      <c r="C3">
        <v>18</v>
      </c>
      <c r="D3" t="s">
        <v>17</v>
      </c>
      <c r="J3" t="s">
        <v>24</v>
      </c>
      <c r="L3" t="s">
        <v>28</v>
      </c>
      <c r="N3" t="s">
        <v>31</v>
      </c>
    </row>
    <row r="4" spans="1:16" x14ac:dyDescent="0.3">
      <c r="B4" t="s">
        <v>2</v>
      </c>
      <c r="C4">
        <v>150</v>
      </c>
      <c r="D4" t="s">
        <v>3</v>
      </c>
      <c r="F4" s="2" t="s">
        <v>18</v>
      </c>
      <c r="G4" s="2"/>
      <c r="J4" t="s">
        <v>25</v>
      </c>
      <c r="N4" t="s">
        <v>32</v>
      </c>
      <c r="O4">
        <f>G5*$C$2+(1-G5)*$C$3</f>
        <v>24.054054054054053</v>
      </c>
      <c r="P4" t="s">
        <v>40</v>
      </c>
    </row>
    <row r="5" spans="1:16" x14ac:dyDescent="0.3">
      <c r="B5" t="s">
        <v>4</v>
      </c>
      <c r="C5">
        <v>0.3</v>
      </c>
      <c r="D5" t="s">
        <v>5</v>
      </c>
      <c r="F5" t="s">
        <v>19</v>
      </c>
      <c r="G5">
        <f>(C5/$C$3)/((1-C5)/$C$2+C5/$C$3)</f>
        <v>0.4324324324324324</v>
      </c>
      <c r="I5" t="s">
        <v>26</v>
      </c>
      <c r="J5">
        <v>973</v>
      </c>
      <c r="N5" t="s">
        <v>33</v>
      </c>
      <c r="O5">
        <f t="shared" ref="O5:O6" si="0">G6*$C$2+(1-G6)*$C$3</f>
        <v>31.841109709962168</v>
      </c>
      <c r="P5" t="s">
        <v>40</v>
      </c>
    </row>
    <row r="6" spans="1:16" x14ac:dyDescent="0.3">
      <c r="B6" t="s">
        <v>6</v>
      </c>
      <c r="C6">
        <v>0.98</v>
      </c>
      <c r="D6" t="s">
        <v>5</v>
      </c>
      <c r="F6" t="s">
        <v>20</v>
      </c>
      <c r="G6">
        <f t="shared" ref="G6:G7" si="1">(C6/$C$3)/((1-C6)/$C$2+C6/$C$3)</f>
        <v>0.98865069356872637</v>
      </c>
      <c r="I6" s="3" t="s">
        <v>27</v>
      </c>
      <c r="J6">
        <v>736.9</v>
      </c>
      <c r="N6" t="s">
        <v>34</v>
      </c>
      <c r="O6">
        <f t="shared" si="0"/>
        <v>18.369028006589787</v>
      </c>
      <c r="P6" t="s">
        <v>40</v>
      </c>
    </row>
    <row r="7" spans="1:16" x14ac:dyDescent="0.3">
      <c r="B7" t="s">
        <v>7</v>
      </c>
      <c r="C7">
        <v>1.4999999999999999E-2</v>
      </c>
      <c r="D7" t="s">
        <v>5</v>
      </c>
      <c r="F7" t="s">
        <v>21</v>
      </c>
      <c r="G7">
        <f t="shared" si="1"/>
        <v>2.6359143327841842E-2</v>
      </c>
    </row>
    <row r="8" spans="1:16" x14ac:dyDescent="0.3">
      <c r="A8" t="s">
        <v>8</v>
      </c>
      <c r="B8" t="s">
        <v>12</v>
      </c>
      <c r="C8">
        <v>28</v>
      </c>
      <c r="D8" t="s">
        <v>16</v>
      </c>
      <c r="N8" t="s">
        <v>41</v>
      </c>
    </row>
    <row r="9" spans="1:16" x14ac:dyDescent="0.3">
      <c r="A9" t="s">
        <v>9</v>
      </c>
      <c r="B9" t="s">
        <v>13</v>
      </c>
      <c r="C9">
        <v>60</v>
      </c>
      <c r="D9" t="s">
        <v>16</v>
      </c>
      <c r="E9" s="2" t="s">
        <v>29</v>
      </c>
      <c r="F9" s="2"/>
      <c r="G9" s="2"/>
      <c r="H9" s="2"/>
      <c r="I9" t="s">
        <v>30</v>
      </c>
      <c r="J9">
        <f>1/(G5/J6+(1-G5)/J5)</f>
        <v>854.5959591404154</v>
      </c>
      <c r="N9" t="s">
        <v>42</v>
      </c>
      <c r="O9">
        <f>C4*O4</f>
        <v>3608.1081081081079</v>
      </c>
    </row>
    <row r="10" spans="1:16" x14ac:dyDescent="0.3">
      <c r="A10" t="s">
        <v>10</v>
      </c>
      <c r="B10" t="s">
        <v>14</v>
      </c>
      <c r="C10">
        <v>28</v>
      </c>
      <c r="D10" t="s">
        <v>16</v>
      </c>
      <c r="N10" t="s">
        <v>43</v>
      </c>
      <c r="O10">
        <f>C16*O5</f>
        <v>1410.5776581356295</v>
      </c>
    </row>
    <row r="11" spans="1:16" x14ac:dyDescent="0.3">
      <c r="A11" t="s">
        <v>11</v>
      </c>
      <c r="B11" t="s">
        <v>15</v>
      </c>
      <c r="C11">
        <v>40</v>
      </c>
      <c r="D11" t="s">
        <v>16</v>
      </c>
      <c r="N11" t="s">
        <v>44</v>
      </c>
      <c r="O11">
        <f>C17*O6</f>
        <v>1941.596742665449</v>
      </c>
    </row>
    <row r="12" spans="1:16" x14ac:dyDescent="0.3">
      <c r="A12" t="s">
        <v>22</v>
      </c>
      <c r="B12" t="s">
        <v>23</v>
      </c>
      <c r="C12">
        <v>78</v>
      </c>
      <c r="D12" t="s">
        <v>16</v>
      </c>
    </row>
    <row r="15" spans="1:16" x14ac:dyDescent="0.3">
      <c r="B15" t="s">
        <v>35</v>
      </c>
    </row>
    <row r="16" spans="1:16" x14ac:dyDescent="0.3">
      <c r="A16" t="s">
        <v>36</v>
      </c>
      <c r="B16" t="s">
        <v>38</v>
      </c>
      <c r="C16">
        <f>C4-C17</f>
        <v>44.30051813471502</v>
      </c>
      <c r="D16" t="s">
        <v>3</v>
      </c>
    </row>
    <row r="17" spans="1:4" x14ac:dyDescent="0.3">
      <c r="A17" t="s">
        <v>37</v>
      </c>
      <c r="B17" t="s">
        <v>39</v>
      </c>
      <c r="C17">
        <f>(C4*C5-C6*C4)/(C7-C6)</f>
        <v>105.69948186528498</v>
      </c>
      <c r="D17" t="s">
        <v>3</v>
      </c>
    </row>
  </sheetData>
  <mergeCells count="2">
    <mergeCell ref="F4:G4"/>
    <mergeCell ref="E9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2022-09-14T03:22:59Z</dcterms:created>
  <dcterms:modified xsi:type="dcterms:W3CDTF">2022-09-15T11:17:35Z</dcterms:modified>
</cp:coreProperties>
</file>