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sa\OneDrive\Desktop\"/>
    </mc:Choice>
  </mc:AlternateContent>
  <xr:revisionPtr revIDLastSave="0" documentId="13_ncr:1_{8C27CF27-F282-4A5B-841B-2BB1B391F1EF}" xr6:coauthVersionLast="47" xr6:coauthVersionMax="47" xr10:uidLastSave="{00000000-0000-0000-0000-000000000000}"/>
  <bookViews>
    <workbookView xWindow="-120" yWindow="-120" windowWidth="20730" windowHeight="11040" xr2:uid="{BB960706-D0F7-4242-AC4D-45F8F16A0DE7}"/>
  </bookViews>
  <sheets>
    <sheet name="Calculo costos" sheetId="2" r:id="rId1"/>
    <sheet name="Matriz 1" sheetId="3" r:id="rId2"/>
    <sheet name="Matriz 2" sheetId="5" r:id="rId3"/>
  </sheets>
  <definedNames>
    <definedName name="_xlnm._FilterDatabase" localSheetId="0" hidden="1">'Calculo costos'!$A$1:$Q$43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3" l="1"/>
  <c r="P13" i="3"/>
  <c r="O13" i="3"/>
  <c r="N13" i="3"/>
  <c r="M10" i="3"/>
  <c r="P8" i="3"/>
  <c r="M9" i="3"/>
  <c r="K9" i="3"/>
  <c r="M8" i="3"/>
  <c r="K8" i="3"/>
  <c r="J8" i="3"/>
  <c r="L8" i="3"/>
  <c r="P7" i="3"/>
  <c r="M7" i="3"/>
  <c r="N7" i="3"/>
  <c r="L7" i="3"/>
  <c r="K7" i="3"/>
  <c r="J7" i="3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M67" i="2"/>
  <c r="P67" i="2" s="1"/>
  <c r="N3" i="3" s="1"/>
  <c r="M68" i="2"/>
  <c r="P68" i="2" s="1"/>
  <c r="O3" i="3" s="1"/>
  <c r="M69" i="2"/>
  <c r="P69" i="2" s="1"/>
  <c r="P3" i="3" s="1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O66" i="2"/>
  <c r="M66" i="2"/>
  <c r="P66" i="2" s="1"/>
  <c r="M3" i="3" s="1"/>
  <c r="N66" i="2"/>
  <c r="O65" i="2"/>
  <c r="M65" i="2"/>
  <c r="N65" i="2"/>
  <c r="O64" i="2"/>
  <c r="M64" i="2"/>
  <c r="N64" i="2"/>
  <c r="O63" i="2"/>
  <c r="M63" i="2"/>
  <c r="N63" i="2"/>
  <c r="O62" i="2"/>
  <c r="M62" i="2"/>
  <c r="N62" i="2"/>
  <c r="O61" i="2"/>
  <c r="M61" i="2"/>
  <c r="N61" i="2"/>
  <c r="O60" i="2"/>
  <c r="M60" i="2"/>
  <c r="N60" i="2"/>
  <c r="O59" i="2"/>
  <c r="M59" i="2"/>
  <c r="N59" i="2"/>
  <c r="O58" i="2"/>
  <c r="P58" i="2" s="1"/>
  <c r="D3" i="3" s="1"/>
  <c r="M58" i="2"/>
  <c r="N58" i="2"/>
  <c r="O57" i="2"/>
  <c r="M57" i="2"/>
  <c r="N57" i="2"/>
  <c r="O56" i="2"/>
  <c r="M56" i="2"/>
  <c r="N56" i="2"/>
  <c r="O55" i="2"/>
  <c r="M55" i="2"/>
  <c r="N55" i="2"/>
  <c r="O54" i="2"/>
  <c r="M54" i="2"/>
  <c r="N54" i="2"/>
  <c r="O44" i="2"/>
  <c r="O45" i="2"/>
  <c r="O46" i="2"/>
  <c r="O47" i="2"/>
  <c r="O48" i="2"/>
  <c r="O49" i="2"/>
  <c r="O50" i="2"/>
  <c r="O51" i="2"/>
  <c r="O52" i="2"/>
  <c r="O53" i="2"/>
  <c r="N44" i="2"/>
  <c r="N45" i="2"/>
  <c r="N46" i="2"/>
  <c r="N47" i="2"/>
  <c r="N48" i="2"/>
  <c r="N49" i="2"/>
  <c r="N50" i="2"/>
  <c r="N51" i="2"/>
  <c r="N52" i="2"/>
  <c r="N53" i="2"/>
  <c r="M53" i="2"/>
  <c r="M52" i="2"/>
  <c r="M51" i="2"/>
  <c r="M50" i="2"/>
  <c r="M49" i="2"/>
  <c r="M48" i="2"/>
  <c r="M47" i="2"/>
  <c r="M46" i="2"/>
  <c r="M45" i="2"/>
  <c r="M44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2" i="2"/>
  <c r="P107" i="2" l="1"/>
  <c r="P106" i="2"/>
  <c r="P105" i="2"/>
  <c r="P104" i="2"/>
  <c r="P103" i="2"/>
  <c r="P100" i="2"/>
  <c r="P102" i="2"/>
  <c r="P101" i="2"/>
  <c r="P99" i="2"/>
  <c r="P97" i="2"/>
  <c r="P96" i="2"/>
  <c r="P98" i="2"/>
  <c r="P95" i="2"/>
  <c r="P93" i="2"/>
  <c r="P94" i="2"/>
  <c r="P92" i="2"/>
  <c r="P91" i="2"/>
  <c r="P90" i="2"/>
  <c r="P59" i="2"/>
  <c r="F3" i="3" s="1"/>
  <c r="P61" i="2"/>
  <c r="H3" i="3" s="1"/>
  <c r="P62" i="2"/>
  <c r="I3" i="3" s="1"/>
  <c r="P63" i="2"/>
  <c r="J3" i="3" s="1"/>
  <c r="P64" i="2"/>
  <c r="K3" i="3" s="1"/>
  <c r="P65" i="2"/>
  <c r="L3" i="3" s="1"/>
  <c r="P89" i="2"/>
  <c r="P6" i="3" s="1"/>
  <c r="P88" i="2"/>
  <c r="O6" i="3" s="1"/>
  <c r="P87" i="2"/>
  <c r="M6" i="3" s="1"/>
  <c r="P86" i="2"/>
  <c r="L6" i="3" s="1"/>
  <c r="P85" i="2"/>
  <c r="K6" i="3" s="1"/>
  <c r="P84" i="2"/>
  <c r="J6" i="3" s="1"/>
  <c r="P83" i="2"/>
  <c r="I6" i="3" s="1"/>
  <c r="P82" i="2"/>
  <c r="M5" i="3" s="1"/>
  <c r="P81" i="2"/>
  <c r="J5" i="3" s="1"/>
  <c r="P80" i="2"/>
  <c r="F5" i="3" s="1"/>
  <c r="P79" i="2"/>
  <c r="P4" i="3" s="1"/>
  <c r="P78" i="2"/>
  <c r="O4" i="3" s="1"/>
  <c r="P77" i="2"/>
  <c r="N4" i="3" s="1"/>
  <c r="P76" i="2"/>
  <c r="M4" i="3" s="1"/>
  <c r="P75" i="2"/>
  <c r="L4" i="3" s="1"/>
  <c r="P74" i="2"/>
  <c r="K4" i="3" s="1"/>
  <c r="P73" i="2"/>
  <c r="J4" i="3" s="1"/>
  <c r="P72" i="2"/>
  <c r="I4" i="3" s="1"/>
  <c r="P71" i="2"/>
  <c r="H4" i="3" s="1"/>
  <c r="P70" i="2"/>
  <c r="E4" i="3" s="1"/>
  <c r="P60" i="2"/>
  <c r="G3" i="3" s="1"/>
  <c r="P46" i="2"/>
  <c r="G2" i="3" s="1"/>
  <c r="P50" i="2"/>
  <c r="H7" i="3" s="1"/>
  <c r="P56" i="2"/>
  <c r="O2" i="3" s="1"/>
  <c r="P44" i="2"/>
  <c r="E2" i="3" s="1"/>
  <c r="P48" i="2"/>
  <c r="I2" i="3" s="1"/>
  <c r="P52" i="2"/>
  <c r="K2" i="3" s="1"/>
  <c r="P51" i="2"/>
  <c r="P47" i="2"/>
  <c r="H2" i="3" s="1"/>
  <c r="P45" i="2"/>
  <c r="F2" i="3" s="1"/>
  <c r="P49" i="2"/>
  <c r="J2" i="3" s="1"/>
  <c r="P53" i="2"/>
  <c r="L2" i="3" s="1"/>
  <c r="P57" i="2"/>
  <c r="P2" i="3" s="1"/>
  <c r="P55" i="2"/>
  <c r="N2" i="3" s="1"/>
  <c r="P54" i="2"/>
  <c r="M2" i="3" s="1"/>
  <c r="P2" i="2"/>
  <c r="C2" i="3" s="1"/>
  <c r="P36" i="2"/>
  <c r="O9" i="3" s="1"/>
  <c r="P32" i="2"/>
  <c r="O8" i="3" s="1"/>
  <c r="P28" i="2"/>
  <c r="N5" i="3" s="1"/>
  <c r="P20" i="2"/>
  <c r="N10" i="3" s="1"/>
  <c r="P16" i="2"/>
  <c r="E3" i="3" s="1"/>
  <c r="P12" i="2"/>
  <c r="O5" i="3" s="1"/>
  <c r="P4" i="2"/>
  <c r="H6" i="3" s="1"/>
  <c r="P24" i="2"/>
  <c r="I7" i="3" s="1"/>
  <c r="P40" i="2"/>
  <c r="O11" i="3" s="1"/>
  <c r="P8" i="2"/>
  <c r="M12" i="3" s="1"/>
  <c r="P6" i="2"/>
  <c r="L10" i="3" s="1"/>
  <c r="P41" i="2"/>
  <c r="P11" i="3" s="1"/>
  <c r="P33" i="2"/>
  <c r="J9" i="3" s="1"/>
  <c r="P25" i="2"/>
  <c r="G5" i="3" s="1"/>
  <c r="P17" i="2"/>
  <c r="G4" i="3" s="1"/>
  <c r="P43" i="2"/>
  <c r="P12" i="3" s="1"/>
  <c r="P39" i="2"/>
  <c r="P10" i="3" s="1"/>
  <c r="P35" i="2"/>
  <c r="N9" i="3" s="1"/>
  <c r="P31" i="2"/>
  <c r="I8" i="3" s="1"/>
  <c r="P27" i="2"/>
  <c r="I5" i="3" s="1"/>
  <c r="P23" i="2"/>
  <c r="G6" i="3" s="1"/>
  <c r="P19" i="2"/>
  <c r="N6" i="3" s="1"/>
  <c r="P15" i="2"/>
  <c r="O7" i="3" s="1"/>
  <c r="P11" i="2"/>
  <c r="P15" i="3" s="1"/>
  <c r="P7" i="2"/>
  <c r="L11" i="3" s="1"/>
  <c r="P3" i="2"/>
  <c r="D2" i="3" s="1"/>
  <c r="P13" i="2"/>
  <c r="P5" i="3" s="1"/>
  <c r="P5" i="2"/>
  <c r="N8" i="3" s="1"/>
  <c r="P38" i="2"/>
  <c r="O10" i="3" s="1"/>
  <c r="P30" i="2"/>
  <c r="L5" i="3" s="1"/>
  <c r="P22" i="2"/>
  <c r="N11" i="3" s="1"/>
  <c r="P14" i="2"/>
  <c r="O14" i="3" s="1"/>
  <c r="P37" i="2"/>
  <c r="K10" i="3" s="1"/>
  <c r="P29" i="2"/>
  <c r="K5" i="3" s="1"/>
  <c r="P21" i="2"/>
  <c r="N12" i="3" s="1"/>
  <c r="P9" i="2"/>
  <c r="M11" i="3" s="1"/>
  <c r="P42" i="2"/>
  <c r="O12" i="3" s="1"/>
  <c r="P34" i="2"/>
  <c r="L9" i="3" s="1"/>
  <c r="P26" i="2"/>
  <c r="H5" i="3" s="1"/>
  <c r="P18" i="2"/>
  <c r="F4" i="3" s="1"/>
  <c r="P10" i="2"/>
  <c r="P9" i="3" s="1"/>
  <c r="B120" i="2" l="1"/>
  <c r="B119" i="2"/>
  <c r="Q26" i="2" l="1"/>
  <c r="Q39" i="2"/>
  <c r="Q21" i="2"/>
  <c r="Q30" i="2"/>
  <c r="Q43" i="2"/>
  <c r="Q29" i="2"/>
  <c r="Q15" i="2"/>
  <c r="Q18" i="2"/>
  <c r="Q23" i="2"/>
  <c r="Q9" i="2"/>
  <c r="Q19" i="2"/>
  <c r="Q13" i="2"/>
  <c r="Q7" i="2"/>
  <c r="Q6" i="2"/>
  <c r="Q11" i="2"/>
  <c r="Q33" i="2"/>
  <c r="Q37" i="2"/>
  <c r="Q10" i="2"/>
  <c r="Q34" i="2"/>
  <c r="Q41" i="2"/>
  <c r="Q27" i="2"/>
  <c r="Q22" i="2"/>
  <c r="Q5" i="2"/>
  <c r="Q35" i="2"/>
  <c r="Q17" i="2"/>
  <c r="Q38" i="2"/>
  <c r="Q3" i="2"/>
  <c r="Q25" i="2"/>
  <c r="Q14" i="2"/>
  <c r="Q31" i="2"/>
  <c r="Q40" i="2"/>
  <c r="Q2" i="2"/>
  <c r="Q12" i="2"/>
  <c r="Q20" i="2"/>
  <c r="Q36" i="2"/>
  <c r="Q4" i="2"/>
  <c r="Q8" i="2"/>
  <c r="Q16" i="2"/>
  <c r="Q32" i="2"/>
  <c r="Q28" i="2"/>
  <c r="Q24" i="2"/>
  <c r="Q42" i="2"/>
</calcChain>
</file>

<file path=xl/sharedStrings.xml><?xml version="1.0" encoding="utf-8"?>
<sst xmlns="http://schemas.openxmlformats.org/spreadsheetml/2006/main" count="248" uniqueCount="201">
  <si>
    <t>Ciudad - Ciudad</t>
  </si>
  <si>
    <t>Numero de peajes</t>
  </si>
  <si>
    <t>Costo total de peajes #1</t>
  </si>
  <si>
    <t>Costo total de peajes #2</t>
  </si>
  <si>
    <t>Costo total de peajes #3</t>
  </si>
  <si>
    <t>Costo total de peajes #4</t>
  </si>
  <si>
    <t>Costo total de peajes #5</t>
  </si>
  <si>
    <t>Tiempo recorrido</t>
  </si>
  <si>
    <t>Distancia [Km]</t>
  </si>
  <si>
    <t>4h 42min</t>
  </si>
  <si>
    <t>Palmira</t>
  </si>
  <si>
    <t>Pasto</t>
  </si>
  <si>
    <t>Tuluá</t>
  </si>
  <si>
    <t>Bogota</t>
  </si>
  <si>
    <t>Pereira</t>
  </si>
  <si>
    <t>Armenia</t>
  </si>
  <si>
    <t>Manizales</t>
  </si>
  <si>
    <t>Valledupar</t>
  </si>
  <si>
    <t>Montería</t>
  </si>
  <si>
    <t>Soledad</t>
  </si>
  <si>
    <t>Cartagena</t>
  </si>
  <si>
    <t>Barranquilla</t>
  </si>
  <si>
    <t>Medellín</t>
  </si>
  <si>
    <t>Bucaramanga</t>
  </si>
  <si>
    <t>Cúcuta</t>
  </si>
  <si>
    <t>1h 1min</t>
  </si>
  <si>
    <t>Costo total de peajes #6</t>
  </si>
  <si>
    <t>5h 25min</t>
  </si>
  <si>
    <t>Armenia - Bogota</t>
  </si>
  <si>
    <t>2h 24min</t>
  </si>
  <si>
    <t>2h 4min</t>
  </si>
  <si>
    <t>2h 52min</t>
  </si>
  <si>
    <t>Pereira - Manizales</t>
  </si>
  <si>
    <t>12h 25min</t>
  </si>
  <si>
    <t>Armenia - Valledupar</t>
  </si>
  <si>
    <t>9h 44min</t>
  </si>
  <si>
    <t>Pereira - Medellin</t>
  </si>
  <si>
    <t>Medellin - Monteria</t>
  </si>
  <si>
    <t>44min</t>
  </si>
  <si>
    <t>1h 27min</t>
  </si>
  <si>
    <t>2h 31min</t>
  </si>
  <si>
    <t>3h 9min</t>
  </si>
  <si>
    <t>1h 37min</t>
  </si>
  <si>
    <t>1h 29min</t>
  </si>
  <si>
    <t>33min</t>
  </si>
  <si>
    <t>4h 56min</t>
  </si>
  <si>
    <t>6h 47min</t>
  </si>
  <si>
    <t>2h 53min</t>
  </si>
  <si>
    <t>5h 43min</t>
  </si>
  <si>
    <t>7h 36min</t>
  </si>
  <si>
    <t>5h 12min</t>
  </si>
  <si>
    <t>12h 55min</t>
  </si>
  <si>
    <t>Medellin - Soledad</t>
  </si>
  <si>
    <t>12h 24min</t>
  </si>
  <si>
    <t>Medellin - Cartagena</t>
  </si>
  <si>
    <t>6h 58min</t>
  </si>
  <si>
    <t>9h 16min</t>
  </si>
  <si>
    <t>1h 23min</t>
  </si>
  <si>
    <t>1h 44min</t>
  </si>
  <si>
    <t>2h 39min</t>
  </si>
  <si>
    <t>8h 7min</t>
  </si>
  <si>
    <t>42min</t>
  </si>
  <si>
    <t>10h 43min</t>
  </si>
  <si>
    <t>3h 43min</t>
  </si>
  <si>
    <t>4h 10min</t>
  </si>
  <si>
    <t>10h 28min</t>
  </si>
  <si>
    <t>5h 50min</t>
  </si>
  <si>
    <t>12h 10min</t>
  </si>
  <si>
    <t>12h 32min</t>
  </si>
  <si>
    <t>9h 48min</t>
  </si>
  <si>
    <t>6h 3min</t>
  </si>
  <si>
    <t>5h 51min</t>
  </si>
  <si>
    <t>5h 1min</t>
  </si>
  <si>
    <t>8h 58min</t>
  </si>
  <si>
    <t>5h 28min</t>
  </si>
  <si>
    <t>3h 59min</t>
  </si>
  <si>
    <t>8h 21min</t>
  </si>
  <si>
    <t>9h 41min</t>
  </si>
  <si>
    <t>7h 10min</t>
  </si>
  <si>
    <t>8h 29min</t>
  </si>
  <si>
    <t>7h 31min</t>
  </si>
  <si>
    <t>8h 50min</t>
  </si>
  <si>
    <t>Tipo de vehículos</t>
  </si>
  <si>
    <t>Kia Sportage Híbrida 2024</t>
  </si>
  <si>
    <t>Salario vendedor [mes]</t>
  </si>
  <si>
    <t>Salario vendedor [hora]</t>
  </si>
  <si>
    <t>Rendimiento combustible [km/l]</t>
  </si>
  <si>
    <t>Costo vendedor por trayecto [$]</t>
  </si>
  <si>
    <t>Tiempo recorrido [h]</t>
  </si>
  <si>
    <t>Tiempo recorrido [min]</t>
  </si>
  <si>
    <t>Costo de los peajes [$]</t>
  </si>
  <si>
    <t>Costo del combustible [$]</t>
  </si>
  <si>
    <t>Rendimiento combustible [km/g]</t>
  </si>
  <si>
    <t>Precio gasolina [$/g]</t>
  </si>
  <si>
    <t>Costo de desplazamiento entre ciudades [$]</t>
  </si>
  <si>
    <t>Costo de desplazamiento entre ciudades normalizado</t>
  </si>
  <si>
    <t>media</t>
  </si>
  <si>
    <t>desviación-estándar</t>
  </si>
  <si>
    <t>Palmira - Pasto</t>
  </si>
  <si>
    <t>Palmira - Tuluá</t>
  </si>
  <si>
    <t>Manizales - Medellin</t>
  </si>
  <si>
    <t>Monteria - Cartagena</t>
  </si>
  <si>
    <t>Cartagena - Soledad</t>
  </si>
  <si>
    <t>Cartagena - Barranquilla</t>
  </si>
  <si>
    <t>Barranquilla - Soledad</t>
  </si>
  <si>
    <t>Valledupar - Cucuta</t>
  </si>
  <si>
    <t>Cucuta - Bucaramanga</t>
  </si>
  <si>
    <t>Bucaramanga - Bogota</t>
  </si>
  <si>
    <t>Cucuta - Bogota</t>
  </si>
  <si>
    <t>Bucaramanga - Medellin</t>
  </si>
  <si>
    <t>Armenia - Bucaramanga</t>
  </si>
  <si>
    <t>Pasto - Bogota</t>
  </si>
  <si>
    <t>Tuluá - Armenia</t>
  </si>
  <si>
    <t>Tuluá - Pereira</t>
  </si>
  <si>
    <t>Armenia - Pereira</t>
  </si>
  <si>
    <t>Bogota - Manizales, Caldas</t>
  </si>
  <si>
    <t>Bogota - Valledupar</t>
  </si>
  <si>
    <t>Bogota, Bogota, D.C. - Medellin</t>
  </si>
  <si>
    <t>Bogota, Bogota, D.C. - Soledad</t>
  </si>
  <si>
    <t>Bogota, Bogota, D.C. - Cartagena</t>
  </si>
  <si>
    <t>Cartagena - Cucuta</t>
  </si>
  <si>
    <t>Cartagena - Bucaramanga</t>
  </si>
  <si>
    <t>Soledad - Cucuta</t>
  </si>
  <si>
    <t>Soledad - Bucaramanga</t>
  </si>
  <si>
    <t>Monteria - Cucuta</t>
  </si>
  <si>
    <t>Monteria - Bucaramanga</t>
  </si>
  <si>
    <t>Monteria - Soledad</t>
  </si>
  <si>
    <t>Valledupar - Bucaramanga</t>
  </si>
  <si>
    <t>Valledupar - Medellin</t>
  </si>
  <si>
    <t>Valledupar - Cartagena</t>
  </si>
  <si>
    <t>Valledupar - Monteria</t>
  </si>
  <si>
    <t>Manizales - Bucaramanga</t>
  </si>
  <si>
    <t>Manizales - Valledupar</t>
  </si>
  <si>
    <t>Palmira - Cartagena</t>
  </si>
  <si>
    <t>Palmira - Soledad</t>
  </si>
  <si>
    <t>Barranquilla - Valledupar</t>
  </si>
  <si>
    <t>Manizales - Armenia</t>
  </si>
  <si>
    <t>Palmira - Montería</t>
  </si>
  <si>
    <t>Palmira - Valledupar</t>
  </si>
  <si>
    <t>Palmira - Manizales</t>
  </si>
  <si>
    <t>Palmira - Armenia</t>
  </si>
  <si>
    <t>Palmira - Pereira</t>
  </si>
  <si>
    <t>Palmira - Bogota</t>
  </si>
  <si>
    <t>Palmira - Barranquilla</t>
  </si>
  <si>
    <t>Palmira - Medellín</t>
  </si>
  <si>
    <t>Palmira - Bucaramanga</t>
  </si>
  <si>
    <t>Palmira - Cúcuta</t>
  </si>
  <si>
    <t>13h 25min</t>
  </si>
  <si>
    <t>4h 48min</t>
  </si>
  <si>
    <t>8h 40min</t>
  </si>
  <si>
    <t>11h 33min</t>
  </si>
  <si>
    <t>Pasto - Tuluá</t>
  </si>
  <si>
    <t>Pasto - Pereira</t>
  </si>
  <si>
    <t>Pasto - Armenia</t>
  </si>
  <si>
    <t>Pasto - Manizales</t>
  </si>
  <si>
    <t>Pasto - Valledupar</t>
  </si>
  <si>
    <t>Pasto - Montería</t>
  </si>
  <si>
    <t>Pasto - Soledad</t>
  </si>
  <si>
    <t>Pasto - Cartagena</t>
  </si>
  <si>
    <t>Pasto - Barranquilla</t>
  </si>
  <si>
    <t>Pasto - Medellín</t>
  </si>
  <si>
    <t>Pasto - Bucaramanga</t>
  </si>
  <si>
    <t>Pasto - Cúcuta</t>
  </si>
  <si>
    <t>Tuluá - Bogota</t>
  </si>
  <si>
    <t>Tuluá - Manizales</t>
  </si>
  <si>
    <t>Tuluá - Valledupar</t>
  </si>
  <si>
    <t>Tuluá - Montería</t>
  </si>
  <si>
    <t>Tuluá - Soledad</t>
  </si>
  <si>
    <t>Tuluá - Cartagena</t>
  </si>
  <si>
    <t>Tuluá - Barranquilla</t>
  </si>
  <si>
    <t>Tuluá - Medellín</t>
  </si>
  <si>
    <t>Tuluá - Bucaramanga</t>
  </si>
  <si>
    <t>Tuluá - Cúcuta</t>
  </si>
  <si>
    <t>Bogota - Pereira</t>
  </si>
  <si>
    <t>Bogota - Montería</t>
  </si>
  <si>
    <t>Bogota - Barranquilla</t>
  </si>
  <si>
    <t>Pereira - Valledupar</t>
  </si>
  <si>
    <t>Pereira - Montería</t>
  </si>
  <si>
    <t>Pereira - Soledad</t>
  </si>
  <si>
    <t>Pereira - Cartagena</t>
  </si>
  <si>
    <t>Pereira - Barranquilla</t>
  </si>
  <si>
    <t>Pereira - Bucaramanga</t>
  </si>
  <si>
    <t>Pereira - Cúcuta</t>
  </si>
  <si>
    <t>Armenia - Montería</t>
  </si>
  <si>
    <t>Armenia - Soledad</t>
  </si>
  <si>
    <t>Armenia - Cartagena</t>
  </si>
  <si>
    <t>Armenia - Barranquilla</t>
  </si>
  <si>
    <t>Armenia - Medellín</t>
  </si>
  <si>
    <t>Armenia - Cúcuta</t>
  </si>
  <si>
    <t>Manizales - Montería</t>
  </si>
  <si>
    <t>Manizales - Soledad</t>
  </si>
  <si>
    <t>Manizales - Cartagena</t>
  </si>
  <si>
    <t>Manizales - Barranquilla</t>
  </si>
  <si>
    <t>Manizales - Cúcuta</t>
  </si>
  <si>
    <t>Valledupar - Soledad</t>
  </si>
  <si>
    <t>Valledupar - Barranquilla</t>
  </si>
  <si>
    <t>Montería - Barranquilla</t>
  </si>
  <si>
    <t>Barranquilla - Medellín</t>
  </si>
  <si>
    <t>Barranquilla - Bucaramanga</t>
  </si>
  <si>
    <t>Barranquilla - Cúcuta</t>
  </si>
  <si>
    <t>Medellín - Cúcuta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</si>
</sst>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 vertical="center" indent="1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C083-B7A9-40D7-91DB-6283542073BB}">
  <dimension ref="A1:Q120"/>
  <sheetViews>
    <sheetView tabSelected="1" topLeftCell="A103" workbookViewId="0">
      <selection activeCell="P107" sqref="P107"/>
    </sheetView>
  </sheetViews>
  <sheetFormatPr baseColWidth="10" defaultRowHeight="15" x14ac:dyDescent="0.25"/>
  <cols>
    <col min="1" max="1" width="50.5703125" bestFit="1" customWidth="1"/>
    <col min="2" max="2" width="17.140625" customWidth="1"/>
    <col min="3" max="3" width="24" customWidth="1"/>
    <col min="4" max="8" width="22.28515625" hidden="1" customWidth="1"/>
    <col min="9" max="10" width="22.28515625" customWidth="1"/>
    <col min="11" max="11" width="16.28515625" hidden="1" customWidth="1"/>
    <col min="12" max="12" width="13.85546875" customWidth="1"/>
    <col min="13" max="13" width="29.7109375" customWidth="1"/>
    <col min="14" max="14" width="21" customWidth="1"/>
    <col min="15" max="15" width="23.28515625" customWidth="1"/>
    <col min="16" max="16" width="40.140625" bestFit="1" customWidth="1"/>
    <col min="17" max="17" width="49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</v>
      </c>
      <c r="I1" s="1" t="s">
        <v>88</v>
      </c>
      <c r="J1" s="1" t="s">
        <v>89</v>
      </c>
      <c r="K1" s="1" t="s">
        <v>7</v>
      </c>
      <c r="L1" s="1" t="s">
        <v>8</v>
      </c>
      <c r="M1" s="1" t="s">
        <v>87</v>
      </c>
      <c r="N1" s="1" t="s">
        <v>90</v>
      </c>
      <c r="O1" s="1" t="s">
        <v>91</v>
      </c>
      <c r="P1" s="1" t="s">
        <v>94</v>
      </c>
      <c r="Q1" s="1" t="s">
        <v>95</v>
      </c>
    </row>
    <row r="2" spans="1:17" x14ac:dyDescent="0.25">
      <c r="A2" t="s">
        <v>98</v>
      </c>
      <c r="B2">
        <v>4</v>
      </c>
      <c r="C2">
        <v>30100</v>
      </c>
      <c r="D2">
        <v>33900</v>
      </c>
      <c r="E2">
        <v>77400</v>
      </c>
      <c r="F2">
        <v>100400</v>
      </c>
      <c r="G2">
        <v>115300</v>
      </c>
      <c r="H2">
        <v>0</v>
      </c>
      <c r="I2">
        <v>4</v>
      </c>
      <c r="J2">
        <v>42</v>
      </c>
      <c r="K2" t="s">
        <v>9</v>
      </c>
      <c r="L2">
        <v>402.5</v>
      </c>
      <c r="M2">
        <f t="shared" ref="M2:M33" si="0">$B$117*I2+$B$117*(J2/60)</f>
        <v>25455.200000000001</v>
      </c>
      <c r="N2">
        <f t="shared" ref="N2:N43" si="1">C2</f>
        <v>30100</v>
      </c>
      <c r="O2">
        <f t="shared" ref="O2:O43" si="2">$B$115*(L2/$B$114)</f>
        <v>68028.421756576005</v>
      </c>
      <c r="P2" s="3">
        <f>M2+N2+O2</f>
        <v>123583.621756576</v>
      </c>
      <c r="Q2">
        <f t="shared" ref="Q2:Q43" si="3">STANDARDIZE(P2,$B$119,$B$120)</f>
        <v>-0.48301647771643935</v>
      </c>
    </row>
    <row r="3" spans="1:17" x14ac:dyDescent="0.25">
      <c r="A3" t="s">
        <v>99</v>
      </c>
      <c r="B3">
        <v>2</v>
      </c>
      <c r="C3">
        <v>17700</v>
      </c>
      <c r="D3">
        <v>22100</v>
      </c>
      <c r="E3">
        <v>56000</v>
      </c>
      <c r="F3">
        <v>74400</v>
      </c>
      <c r="G3">
        <v>84300</v>
      </c>
      <c r="H3">
        <v>0</v>
      </c>
      <c r="I3">
        <v>1</v>
      </c>
      <c r="J3">
        <v>1</v>
      </c>
      <c r="K3" t="s">
        <v>25</v>
      </c>
      <c r="L3">
        <v>73.05</v>
      </c>
      <c r="M3">
        <f t="shared" si="0"/>
        <v>5506.2666666666664</v>
      </c>
      <c r="N3">
        <f t="shared" si="1"/>
        <v>17700</v>
      </c>
      <c r="O3">
        <f t="shared" si="2"/>
        <v>12346.524743646902</v>
      </c>
      <c r="P3" s="3">
        <f t="shared" ref="P3:P67" si="4">M3+N3+O3</f>
        <v>35552.79141031357</v>
      </c>
      <c r="Q3">
        <f t="shared" si="3"/>
        <v>-1.4148646382870891</v>
      </c>
    </row>
    <row r="4" spans="1:17" x14ac:dyDescent="0.25">
      <c r="A4" t="s">
        <v>32</v>
      </c>
      <c r="B4">
        <v>1</v>
      </c>
      <c r="C4">
        <v>12800</v>
      </c>
      <c r="D4">
        <v>17000</v>
      </c>
      <c r="E4">
        <v>17000</v>
      </c>
      <c r="F4">
        <v>17000</v>
      </c>
      <c r="G4">
        <v>42300</v>
      </c>
      <c r="H4">
        <v>56100</v>
      </c>
      <c r="I4">
        <v>0</v>
      </c>
      <c r="J4">
        <v>44</v>
      </c>
      <c r="K4" t="s">
        <v>38</v>
      </c>
      <c r="L4">
        <v>51.41</v>
      </c>
      <c r="M4">
        <f t="shared" si="0"/>
        <v>3971.7333333333331</v>
      </c>
      <c r="N4">
        <f t="shared" si="1"/>
        <v>12800</v>
      </c>
      <c r="O4">
        <f t="shared" si="2"/>
        <v>8689.0463664734725</v>
      </c>
      <c r="P4" s="3">
        <f t="shared" si="4"/>
        <v>25460.779699806808</v>
      </c>
      <c r="Q4">
        <f t="shared" si="3"/>
        <v>-1.5216933767177323</v>
      </c>
    </row>
    <row r="5" spans="1:17" x14ac:dyDescent="0.25">
      <c r="A5" t="s">
        <v>100</v>
      </c>
      <c r="B5">
        <v>5</v>
      </c>
      <c r="C5">
        <v>42700</v>
      </c>
      <c r="D5">
        <v>49700</v>
      </c>
      <c r="E5">
        <v>72300</v>
      </c>
      <c r="F5">
        <v>83900</v>
      </c>
      <c r="G5">
        <v>132900</v>
      </c>
      <c r="H5">
        <v>90000</v>
      </c>
      <c r="I5">
        <v>2</v>
      </c>
      <c r="J5">
        <v>31</v>
      </c>
      <c r="K5" t="s">
        <v>40</v>
      </c>
      <c r="L5">
        <v>196.13</v>
      </c>
      <c r="M5">
        <f t="shared" si="0"/>
        <v>13630.266666666666</v>
      </c>
      <c r="N5">
        <f t="shared" si="1"/>
        <v>42700</v>
      </c>
      <c r="O5">
        <f t="shared" si="2"/>
        <v>33148.855550601875</v>
      </c>
      <c r="P5" s="3">
        <f t="shared" si="4"/>
        <v>89479.122217268537</v>
      </c>
      <c r="Q5">
        <f t="shared" si="3"/>
        <v>-0.84402880757725318</v>
      </c>
    </row>
    <row r="6" spans="1:17" x14ac:dyDescent="0.25">
      <c r="A6" t="s">
        <v>101</v>
      </c>
      <c r="B6">
        <v>7</v>
      </c>
      <c r="C6">
        <v>64400</v>
      </c>
      <c r="D6">
        <v>106800</v>
      </c>
      <c r="E6">
        <v>135900</v>
      </c>
      <c r="F6">
        <v>154500</v>
      </c>
      <c r="G6">
        <v>185900</v>
      </c>
      <c r="H6">
        <v>122900</v>
      </c>
      <c r="I6">
        <v>3</v>
      </c>
      <c r="J6">
        <v>9</v>
      </c>
      <c r="K6" t="s">
        <v>41</v>
      </c>
      <c r="L6">
        <v>276.23</v>
      </c>
      <c r="M6">
        <f t="shared" si="0"/>
        <v>17060.400000000001</v>
      </c>
      <c r="N6">
        <f t="shared" si="1"/>
        <v>64400</v>
      </c>
      <c r="O6">
        <f t="shared" si="2"/>
        <v>46686.934016941595</v>
      </c>
      <c r="P6" s="3">
        <f t="shared" si="4"/>
        <v>128147.33401694159</v>
      </c>
      <c r="Q6">
        <f t="shared" si="3"/>
        <v>-0.43470741532923041</v>
      </c>
    </row>
    <row r="7" spans="1:17" x14ac:dyDescent="0.25">
      <c r="A7" t="s">
        <v>102</v>
      </c>
      <c r="B7">
        <v>2</v>
      </c>
      <c r="C7">
        <v>18300</v>
      </c>
      <c r="D7">
        <v>20000</v>
      </c>
      <c r="E7">
        <v>44500</v>
      </c>
      <c r="F7">
        <v>58800</v>
      </c>
      <c r="G7">
        <v>67600</v>
      </c>
      <c r="H7">
        <v>0</v>
      </c>
      <c r="I7">
        <v>1</v>
      </c>
      <c r="J7">
        <v>37</v>
      </c>
      <c r="K7" t="s">
        <v>42</v>
      </c>
      <c r="L7">
        <v>137.99</v>
      </c>
      <c r="M7">
        <f t="shared" si="0"/>
        <v>8755.8666666666668</v>
      </c>
      <c r="N7">
        <f t="shared" si="1"/>
        <v>18300</v>
      </c>
      <c r="O7">
        <f t="shared" si="2"/>
        <v>23322.340169415962</v>
      </c>
      <c r="P7" s="3">
        <f t="shared" si="4"/>
        <v>50378.206836082631</v>
      </c>
      <c r="Q7">
        <f t="shared" si="3"/>
        <v>-1.2579305728027781</v>
      </c>
    </row>
    <row r="8" spans="1:17" x14ac:dyDescent="0.25">
      <c r="A8" t="s">
        <v>103</v>
      </c>
      <c r="B8">
        <v>3</v>
      </c>
      <c r="C8">
        <v>33500</v>
      </c>
      <c r="D8">
        <v>49200</v>
      </c>
      <c r="E8">
        <v>42000</v>
      </c>
      <c r="F8">
        <v>73400</v>
      </c>
      <c r="G8">
        <v>230400</v>
      </c>
      <c r="H8">
        <v>307800</v>
      </c>
      <c r="I8">
        <v>1</v>
      </c>
      <c r="J8">
        <v>29</v>
      </c>
      <c r="K8" t="s">
        <v>43</v>
      </c>
      <c r="L8">
        <v>121.64</v>
      </c>
      <c r="M8">
        <f t="shared" si="0"/>
        <v>8033.7333333333336</v>
      </c>
      <c r="N8">
        <f t="shared" si="1"/>
        <v>33500</v>
      </c>
      <c r="O8">
        <f t="shared" si="2"/>
        <v>20558.949621043248</v>
      </c>
      <c r="P8" s="3">
        <f t="shared" si="4"/>
        <v>62092.682954376585</v>
      </c>
      <c r="Q8">
        <f t="shared" si="3"/>
        <v>-1.1339272778214249</v>
      </c>
    </row>
    <row r="9" spans="1:17" x14ac:dyDescent="0.25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33</v>
      </c>
      <c r="K9" t="s">
        <v>44</v>
      </c>
      <c r="L9">
        <v>10.53</v>
      </c>
      <c r="M9">
        <f t="shared" si="0"/>
        <v>2978.8</v>
      </c>
      <c r="N9">
        <f t="shared" si="1"/>
        <v>0</v>
      </c>
      <c r="O9">
        <f t="shared" si="2"/>
        <v>1779.7249219794917</v>
      </c>
      <c r="P9" s="3">
        <f t="shared" si="4"/>
        <v>4758.5249219794914</v>
      </c>
      <c r="Q9">
        <f t="shared" si="3"/>
        <v>-1.7408365786902942</v>
      </c>
    </row>
    <row r="10" spans="1:17" x14ac:dyDescent="0.25">
      <c r="A10" t="s">
        <v>105</v>
      </c>
      <c r="B10">
        <v>4</v>
      </c>
      <c r="C10">
        <v>35100</v>
      </c>
      <c r="D10">
        <v>38000</v>
      </c>
      <c r="E10">
        <v>62900</v>
      </c>
      <c r="F10">
        <v>76300</v>
      </c>
      <c r="G10">
        <v>92600</v>
      </c>
      <c r="H10">
        <v>79400</v>
      </c>
      <c r="I10">
        <v>6</v>
      </c>
      <c r="J10">
        <v>47</v>
      </c>
      <c r="K10" t="s">
        <v>46</v>
      </c>
      <c r="L10">
        <v>567.70000000000005</v>
      </c>
      <c r="M10">
        <f t="shared" si="0"/>
        <v>36738.533333333333</v>
      </c>
      <c r="N10">
        <f t="shared" si="1"/>
        <v>35100</v>
      </c>
      <c r="O10">
        <f t="shared" si="2"/>
        <v>95949.652251448962</v>
      </c>
      <c r="P10" s="3">
        <f t="shared" si="4"/>
        <v>167788.18558478227</v>
      </c>
      <c r="Q10">
        <f t="shared" si="3"/>
        <v>-1.5090169057114061E-2</v>
      </c>
    </row>
    <row r="11" spans="1:17" x14ac:dyDescent="0.25">
      <c r="A11" t="s">
        <v>106</v>
      </c>
      <c r="B11">
        <v>3</v>
      </c>
      <c r="C11">
        <v>18200</v>
      </c>
      <c r="D11">
        <v>22200</v>
      </c>
      <c r="E11">
        <v>45400</v>
      </c>
      <c r="F11">
        <v>57600</v>
      </c>
      <c r="G11">
        <v>65100</v>
      </c>
      <c r="H11">
        <v>0</v>
      </c>
      <c r="I11">
        <v>2</v>
      </c>
      <c r="J11">
        <v>53</v>
      </c>
      <c r="K11" t="s">
        <v>47</v>
      </c>
      <c r="L11">
        <v>201.02</v>
      </c>
      <c r="M11">
        <f t="shared" si="0"/>
        <v>15616.133333333333</v>
      </c>
      <c r="N11">
        <f t="shared" si="1"/>
        <v>18200</v>
      </c>
      <c r="O11">
        <f t="shared" si="2"/>
        <v>33975.337494427113</v>
      </c>
      <c r="P11" s="4">
        <f t="shared" si="4"/>
        <v>67791.470827760437</v>
      </c>
      <c r="Q11">
        <f t="shared" si="3"/>
        <v>-1.0736029008229688</v>
      </c>
    </row>
    <row r="12" spans="1:17" x14ac:dyDescent="0.25">
      <c r="A12" t="s">
        <v>107</v>
      </c>
      <c r="B12">
        <v>6</v>
      </c>
      <c r="C12">
        <v>45000</v>
      </c>
      <c r="D12">
        <v>48500</v>
      </c>
      <c r="E12">
        <v>126600</v>
      </c>
      <c r="F12">
        <v>157300</v>
      </c>
      <c r="G12">
        <v>221000</v>
      </c>
      <c r="H12">
        <v>47500</v>
      </c>
      <c r="I12">
        <v>5</v>
      </c>
      <c r="J12">
        <v>43</v>
      </c>
      <c r="K12" t="s">
        <v>48</v>
      </c>
      <c r="L12">
        <v>399.73</v>
      </c>
      <c r="M12">
        <f t="shared" si="0"/>
        <v>30961.466666666667</v>
      </c>
      <c r="N12">
        <f t="shared" si="1"/>
        <v>45000</v>
      </c>
      <c r="O12">
        <f t="shared" si="2"/>
        <v>67560.251003120822</v>
      </c>
      <c r="P12" s="3">
        <f t="shared" si="4"/>
        <v>143521.7176697875</v>
      </c>
      <c r="Q12">
        <f t="shared" si="3"/>
        <v>-0.27196226035955229</v>
      </c>
    </row>
    <row r="13" spans="1:17" x14ac:dyDescent="0.25">
      <c r="A13" t="s">
        <v>108</v>
      </c>
      <c r="B13">
        <v>5</v>
      </c>
      <c r="C13">
        <v>35500</v>
      </c>
      <c r="D13">
        <v>41100</v>
      </c>
      <c r="E13">
        <v>100800</v>
      </c>
      <c r="F13">
        <v>125400</v>
      </c>
      <c r="G13">
        <v>146100</v>
      </c>
      <c r="H13">
        <v>0</v>
      </c>
      <c r="I13">
        <v>7</v>
      </c>
      <c r="J13">
        <v>36</v>
      </c>
      <c r="K13" t="s">
        <v>49</v>
      </c>
      <c r="L13">
        <v>580.58000000000004</v>
      </c>
      <c r="M13">
        <f t="shared" si="0"/>
        <v>41161.599999999999</v>
      </c>
      <c r="N13">
        <f t="shared" si="1"/>
        <v>35500</v>
      </c>
      <c r="O13">
        <f t="shared" si="2"/>
        <v>98126.561747659391</v>
      </c>
      <c r="P13" s="3">
        <f t="shared" si="4"/>
        <v>174788.16174765938</v>
      </c>
      <c r="Q13">
        <f t="shared" si="3"/>
        <v>5.900790414926204E-2</v>
      </c>
    </row>
    <row r="14" spans="1:17" x14ac:dyDescent="0.25">
      <c r="A14" t="s">
        <v>109</v>
      </c>
      <c r="B14">
        <v>6</v>
      </c>
      <c r="C14">
        <v>61700</v>
      </c>
      <c r="D14">
        <v>71100</v>
      </c>
      <c r="E14">
        <v>115300</v>
      </c>
      <c r="F14">
        <v>142500</v>
      </c>
      <c r="G14">
        <v>199500</v>
      </c>
      <c r="H14">
        <v>113600</v>
      </c>
      <c r="I14">
        <v>5</v>
      </c>
      <c r="J14">
        <v>12</v>
      </c>
      <c r="K14" t="s">
        <v>50</v>
      </c>
      <c r="L14">
        <v>390.97</v>
      </c>
      <c r="M14">
        <f t="shared" si="0"/>
        <v>28163.200000000001</v>
      </c>
      <c r="N14">
        <f t="shared" si="1"/>
        <v>61700</v>
      </c>
      <c r="O14">
        <f t="shared" si="2"/>
        <v>66079.682122157828</v>
      </c>
      <c r="P14" s="3">
        <f t="shared" si="4"/>
        <v>155942.88212215784</v>
      </c>
      <c r="Q14">
        <f t="shared" si="3"/>
        <v>-0.14047833363116743</v>
      </c>
    </row>
    <row r="15" spans="1:17" x14ac:dyDescent="0.25">
      <c r="A15" t="s">
        <v>110</v>
      </c>
      <c r="B15">
        <v>6</v>
      </c>
      <c r="C15">
        <v>63800</v>
      </c>
      <c r="D15">
        <v>73700</v>
      </c>
      <c r="E15">
        <v>137100</v>
      </c>
      <c r="F15">
        <v>164400</v>
      </c>
      <c r="G15">
        <v>217600</v>
      </c>
      <c r="H15">
        <v>80600</v>
      </c>
      <c r="I15">
        <v>6</v>
      </c>
      <c r="J15">
        <v>58</v>
      </c>
      <c r="K15" t="s">
        <v>55</v>
      </c>
      <c r="L15">
        <v>583.39</v>
      </c>
      <c r="M15">
        <f t="shared" si="0"/>
        <v>37731.466666666667</v>
      </c>
      <c r="N15">
        <f t="shared" si="1"/>
        <v>63800</v>
      </c>
      <c r="O15">
        <f t="shared" si="2"/>
        <v>98601.493089612122</v>
      </c>
      <c r="P15" s="3">
        <f t="shared" si="4"/>
        <v>200132.95975627878</v>
      </c>
      <c r="Q15">
        <f t="shared" si="3"/>
        <v>0.32729463178171808</v>
      </c>
    </row>
    <row r="16" spans="1:17" x14ac:dyDescent="0.25">
      <c r="A16" t="s">
        <v>111</v>
      </c>
      <c r="B16">
        <v>7</v>
      </c>
      <c r="C16">
        <v>81200</v>
      </c>
      <c r="D16">
        <v>95600</v>
      </c>
      <c r="E16">
        <v>157900</v>
      </c>
      <c r="F16">
        <v>219200</v>
      </c>
      <c r="G16">
        <v>281600</v>
      </c>
      <c r="H16">
        <v>153000</v>
      </c>
      <c r="I16">
        <v>9</v>
      </c>
      <c r="J16">
        <v>16</v>
      </c>
      <c r="K16" t="s">
        <v>56</v>
      </c>
      <c r="L16">
        <v>760.57</v>
      </c>
      <c r="M16">
        <f t="shared" si="0"/>
        <v>50188.26666666667</v>
      </c>
      <c r="N16">
        <f t="shared" si="1"/>
        <v>81200</v>
      </c>
      <c r="O16">
        <f t="shared" si="2"/>
        <v>128547.51983950067</v>
      </c>
      <c r="P16" s="3">
        <f t="shared" si="4"/>
        <v>259935.78650616732</v>
      </c>
      <c r="Q16">
        <f t="shared" si="3"/>
        <v>0.96033596383107456</v>
      </c>
    </row>
    <row r="17" spans="1:17" x14ac:dyDescent="0.25">
      <c r="A17" t="s">
        <v>112</v>
      </c>
      <c r="B17">
        <v>1</v>
      </c>
      <c r="C17">
        <v>11600</v>
      </c>
      <c r="D17">
        <v>14000</v>
      </c>
      <c r="E17">
        <v>14000</v>
      </c>
      <c r="F17">
        <v>14000</v>
      </c>
      <c r="G17">
        <v>34200</v>
      </c>
      <c r="H17">
        <v>42800</v>
      </c>
      <c r="I17">
        <v>1</v>
      </c>
      <c r="J17">
        <v>23</v>
      </c>
      <c r="K17" t="s">
        <v>57</v>
      </c>
      <c r="L17">
        <v>93.34</v>
      </c>
      <c r="M17">
        <f t="shared" si="0"/>
        <v>7492.1333333333332</v>
      </c>
      <c r="N17">
        <f t="shared" si="1"/>
        <v>11600</v>
      </c>
      <c r="O17">
        <f t="shared" si="2"/>
        <v>15775.833259028088</v>
      </c>
      <c r="P17" s="3">
        <f t="shared" si="4"/>
        <v>34867.966592361423</v>
      </c>
      <c r="Q17">
        <f t="shared" si="3"/>
        <v>-1.4221138343291089</v>
      </c>
    </row>
    <row r="18" spans="1:17" x14ac:dyDescent="0.25">
      <c r="A18" t="s">
        <v>113</v>
      </c>
      <c r="B18">
        <v>1</v>
      </c>
      <c r="C18">
        <v>13400</v>
      </c>
      <c r="D18">
        <v>15300</v>
      </c>
      <c r="E18">
        <v>37900</v>
      </c>
      <c r="F18">
        <v>49600</v>
      </c>
      <c r="G18">
        <v>56800</v>
      </c>
      <c r="H18">
        <v>0</v>
      </c>
      <c r="I18">
        <v>1</v>
      </c>
      <c r="J18">
        <v>44</v>
      </c>
      <c r="K18" t="s">
        <v>58</v>
      </c>
      <c r="L18">
        <v>125.39</v>
      </c>
      <c r="M18">
        <f t="shared" si="0"/>
        <v>9387.7333333333336</v>
      </c>
      <c r="N18">
        <f t="shared" si="1"/>
        <v>13400</v>
      </c>
      <c r="O18">
        <f t="shared" si="2"/>
        <v>21192.754792688364</v>
      </c>
      <c r="P18" s="3">
        <f t="shared" si="4"/>
        <v>43980.488126021693</v>
      </c>
      <c r="Q18">
        <f t="shared" si="3"/>
        <v>-1.3256534647528915</v>
      </c>
    </row>
    <row r="19" spans="1:17" x14ac:dyDescent="0.25">
      <c r="A19" t="s">
        <v>36</v>
      </c>
      <c r="B19">
        <v>6</v>
      </c>
      <c r="C19">
        <v>55500</v>
      </c>
      <c r="D19">
        <v>66700</v>
      </c>
      <c r="E19">
        <v>89300</v>
      </c>
      <c r="F19">
        <v>100900</v>
      </c>
      <c r="G19">
        <v>175200</v>
      </c>
      <c r="H19">
        <v>146100</v>
      </c>
      <c r="I19">
        <v>2</v>
      </c>
      <c r="J19">
        <v>39</v>
      </c>
      <c r="K19" t="s">
        <v>59</v>
      </c>
      <c r="L19">
        <v>211.14</v>
      </c>
      <c r="M19">
        <f t="shared" si="0"/>
        <v>14352.4</v>
      </c>
      <c r="N19">
        <f t="shared" si="1"/>
        <v>55500</v>
      </c>
      <c r="O19">
        <f t="shared" si="2"/>
        <v>35685.766384306728</v>
      </c>
      <c r="P19" s="3">
        <f t="shared" si="4"/>
        <v>105538.16638430672</v>
      </c>
      <c r="Q19">
        <f t="shared" si="3"/>
        <v>-0.67403619579891028</v>
      </c>
    </row>
    <row r="20" spans="1:17" x14ac:dyDescent="0.25">
      <c r="A20" t="s">
        <v>37</v>
      </c>
      <c r="B20">
        <v>8</v>
      </c>
      <c r="C20">
        <v>90500</v>
      </c>
      <c r="D20">
        <v>115700</v>
      </c>
      <c r="E20">
        <v>139800</v>
      </c>
      <c r="F20">
        <v>159600</v>
      </c>
      <c r="G20">
        <v>250900</v>
      </c>
      <c r="H20">
        <v>276600</v>
      </c>
      <c r="I20">
        <v>4</v>
      </c>
      <c r="J20">
        <v>56</v>
      </c>
      <c r="K20" t="s">
        <v>45</v>
      </c>
      <c r="L20">
        <v>402.18</v>
      </c>
      <c r="M20">
        <f t="shared" si="0"/>
        <v>26718.933333333334</v>
      </c>
      <c r="N20">
        <f t="shared" si="1"/>
        <v>90500</v>
      </c>
      <c r="O20">
        <f t="shared" si="2"/>
        <v>67974.33704859564</v>
      </c>
      <c r="P20" s="3">
        <f t="shared" si="4"/>
        <v>185193.27038192897</v>
      </c>
      <c r="Q20">
        <f t="shared" si="3"/>
        <v>0.16915092226284242</v>
      </c>
    </row>
    <row r="21" spans="1:17" x14ac:dyDescent="0.25">
      <c r="A21" t="s">
        <v>54</v>
      </c>
      <c r="B21">
        <v>12</v>
      </c>
      <c r="C21">
        <v>117500</v>
      </c>
      <c r="D21">
        <v>157400</v>
      </c>
      <c r="E21">
        <v>214800</v>
      </c>
      <c r="F21">
        <v>253700</v>
      </c>
      <c r="G21">
        <v>355700</v>
      </c>
      <c r="H21">
        <v>272800</v>
      </c>
      <c r="I21">
        <v>7</v>
      </c>
      <c r="J21">
        <v>36</v>
      </c>
      <c r="K21" t="s">
        <v>49</v>
      </c>
      <c r="L21">
        <v>653.20000000000005</v>
      </c>
      <c r="M21">
        <f t="shared" si="0"/>
        <v>41161.599999999999</v>
      </c>
      <c r="N21">
        <f t="shared" si="1"/>
        <v>117500</v>
      </c>
      <c r="O21">
        <f t="shared" si="2"/>
        <v>110400.41016495766</v>
      </c>
      <c r="P21" s="3">
        <f t="shared" si="4"/>
        <v>269062.01016495767</v>
      </c>
      <c r="Q21">
        <f t="shared" si="3"/>
        <v>1.0569413769113478</v>
      </c>
    </row>
    <row r="22" spans="1:17" x14ac:dyDescent="0.25">
      <c r="A22" t="s">
        <v>52</v>
      </c>
      <c r="B22">
        <v>12</v>
      </c>
      <c r="C22">
        <v>128300</v>
      </c>
      <c r="D22">
        <v>166200</v>
      </c>
      <c r="E22">
        <v>226000</v>
      </c>
      <c r="F22">
        <v>270200</v>
      </c>
      <c r="G22">
        <v>387300</v>
      </c>
      <c r="H22">
        <v>272800</v>
      </c>
      <c r="I22">
        <v>8</v>
      </c>
      <c r="J22">
        <v>7</v>
      </c>
      <c r="K22" t="s">
        <v>60</v>
      </c>
      <c r="L22">
        <v>690.86</v>
      </c>
      <c r="M22">
        <f t="shared" si="0"/>
        <v>43959.866666666669</v>
      </c>
      <c r="N22">
        <f t="shared" si="1"/>
        <v>128300</v>
      </c>
      <c r="O22">
        <f t="shared" si="2"/>
        <v>116765.50423539901</v>
      </c>
      <c r="P22" s="3">
        <f t="shared" si="4"/>
        <v>289025.37090206565</v>
      </c>
      <c r="Q22">
        <f t="shared" si="3"/>
        <v>1.2682630344318966</v>
      </c>
    </row>
    <row r="23" spans="1:17" x14ac:dyDescent="0.25">
      <c r="A23" t="s">
        <v>114</v>
      </c>
      <c r="B23">
        <v>1</v>
      </c>
      <c r="C23">
        <v>15300</v>
      </c>
      <c r="D23">
        <v>19600</v>
      </c>
      <c r="E23">
        <v>19600</v>
      </c>
      <c r="F23">
        <v>19600</v>
      </c>
      <c r="G23">
        <v>47700</v>
      </c>
      <c r="H23">
        <v>58600</v>
      </c>
      <c r="I23">
        <v>0</v>
      </c>
      <c r="J23">
        <v>42</v>
      </c>
      <c r="K23" t="s">
        <v>61</v>
      </c>
      <c r="L23">
        <v>50.07</v>
      </c>
      <c r="M23">
        <f t="shared" si="0"/>
        <v>3791.2</v>
      </c>
      <c r="N23">
        <f t="shared" si="1"/>
        <v>15300</v>
      </c>
      <c r="O23">
        <f t="shared" si="2"/>
        <v>8462.5666518056169</v>
      </c>
      <c r="P23" s="3">
        <f t="shared" si="4"/>
        <v>27553.766651805618</v>
      </c>
      <c r="Q23">
        <f t="shared" si="3"/>
        <v>-1.4995381155024634</v>
      </c>
    </row>
    <row r="24" spans="1:17" x14ac:dyDescent="0.25">
      <c r="A24" t="s">
        <v>34</v>
      </c>
      <c r="B24">
        <v>10</v>
      </c>
      <c r="C24">
        <v>105200</v>
      </c>
      <c r="D24">
        <v>120000</v>
      </c>
      <c r="E24">
        <v>218100</v>
      </c>
      <c r="F24">
        <v>260300</v>
      </c>
      <c r="G24">
        <v>333600</v>
      </c>
      <c r="H24">
        <v>160000</v>
      </c>
      <c r="I24">
        <v>10</v>
      </c>
      <c r="J24">
        <v>43</v>
      </c>
      <c r="K24" t="s">
        <v>62</v>
      </c>
      <c r="L24">
        <v>934.95</v>
      </c>
      <c r="M24">
        <f t="shared" si="0"/>
        <v>58041.466666666667</v>
      </c>
      <c r="N24">
        <f t="shared" si="1"/>
        <v>105200</v>
      </c>
      <c r="O24">
        <f t="shared" si="2"/>
        <v>158020.30539456086</v>
      </c>
      <c r="P24" s="3">
        <f t="shared" si="4"/>
        <v>321261.77206122753</v>
      </c>
      <c r="Q24">
        <f t="shared" si="3"/>
        <v>1.609500655449724</v>
      </c>
    </row>
    <row r="25" spans="1:17" x14ac:dyDescent="0.25">
      <c r="A25" t="s">
        <v>28</v>
      </c>
      <c r="B25">
        <v>5</v>
      </c>
      <c r="C25">
        <v>54200</v>
      </c>
      <c r="D25">
        <v>60900</v>
      </c>
      <c r="E25">
        <v>116600</v>
      </c>
      <c r="F25">
        <v>169500</v>
      </c>
      <c r="G25">
        <v>206200</v>
      </c>
      <c r="H25">
        <v>42200</v>
      </c>
      <c r="I25">
        <v>3</v>
      </c>
      <c r="J25">
        <v>43</v>
      </c>
      <c r="K25" t="s">
        <v>63</v>
      </c>
      <c r="L25">
        <v>265.47000000000003</v>
      </c>
      <c r="M25">
        <f t="shared" si="0"/>
        <v>20129.466666666667</v>
      </c>
      <c r="N25">
        <f t="shared" si="1"/>
        <v>54200</v>
      </c>
      <c r="O25">
        <f t="shared" si="2"/>
        <v>44868.335711101208</v>
      </c>
      <c r="P25" s="3">
        <f t="shared" si="4"/>
        <v>119197.80237776789</v>
      </c>
      <c r="Q25">
        <f t="shared" si="3"/>
        <v>-0.52944245943968193</v>
      </c>
    </row>
    <row r="26" spans="1:17" x14ac:dyDescent="0.25">
      <c r="A26" t="s">
        <v>115</v>
      </c>
      <c r="B26">
        <v>4</v>
      </c>
      <c r="C26">
        <v>43200</v>
      </c>
      <c r="D26">
        <v>54900</v>
      </c>
      <c r="E26">
        <v>90300</v>
      </c>
      <c r="F26">
        <v>108600</v>
      </c>
      <c r="G26">
        <v>149700</v>
      </c>
      <c r="H26">
        <v>82200</v>
      </c>
      <c r="I26">
        <v>4</v>
      </c>
      <c r="J26">
        <v>10</v>
      </c>
      <c r="K26" t="s">
        <v>64</v>
      </c>
      <c r="L26">
        <v>298.86</v>
      </c>
      <c r="M26">
        <f t="shared" si="0"/>
        <v>22566.666666666668</v>
      </c>
      <c r="N26">
        <f t="shared" si="1"/>
        <v>43200</v>
      </c>
      <c r="O26">
        <f t="shared" si="2"/>
        <v>50511.736959429334</v>
      </c>
      <c r="P26" s="3">
        <f t="shared" si="4"/>
        <v>116278.403626096</v>
      </c>
      <c r="Q26">
        <f t="shared" si="3"/>
        <v>-0.56034568216309688</v>
      </c>
    </row>
    <row r="27" spans="1:17" x14ac:dyDescent="0.25">
      <c r="A27" t="s">
        <v>116</v>
      </c>
      <c r="B27">
        <v>9</v>
      </c>
      <c r="C27">
        <v>78500</v>
      </c>
      <c r="D27">
        <v>88900</v>
      </c>
      <c r="E27">
        <v>186500</v>
      </c>
      <c r="F27">
        <v>227100</v>
      </c>
      <c r="G27">
        <v>306100</v>
      </c>
      <c r="H27">
        <v>126900</v>
      </c>
      <c r="I27">
        <v>10</v>
      </c>
      <c r="J27">
        <v>28</v>
      </c>
      <c r="K27" t="s">
        <v>65</v>
      </c>
      <c r="L27">
        <v>839.31</v>
      </c>
      <c r="M27">
        <f t="shared" si="0"/>
        <v>56687.466666666667</v>
      </c>
      <c r="N27">
        <f t="shared" si="1"/>
        <v>78500</v>
      </c>
      <c r="O27">
        <f t="shared" si="2"/>
        <v>141855.73829692375</v>
      </c>
      <c r="P27" s="3">
        <f t="shared" si="4"/>
        <v>277043.20496359043</v>
      </c>
      <c r="Q27">
        <f t="shared" si="3"/>
        <v>1.1414261155308527</v>
      </c>
    </row>
    <row r="28" spans="1:17" x14ac:dyDescent="0.25">
      <c r="A28" t="s">
        <v>117</v>
      </c>
      <c r="B28">
        <v>6</v>
      </c>
      <c r="C28">
        <v>76000</v>
      </c>
      <c r="D28">
        <v>115000</v>
      </c>
      <c r="E28">
        <v>130900</v>
      </c>
      <c r="F28">
        <v>186500</v>
      </c>
      <c r="G28">
        <v>290100</v>
      </c>
      <c r="H28">
        <v>327200</v>
      </c>
      <c r="I28">
        <v>5</v>
      </c>
      <c r="J28">
        <v>50</v>
      </c>
      <c r="K28" t="s">
        <v>66</v>
      </c>
      <c r="L28">
        <v>423.98</v>
      </c>
      <c r="M28">
        <f t="shared" si="0"/>
        <v>31593.333333333336</v>
      </c>
      <c r="N28">
        <f t="shared" si="1"/>
        <v>76000</v>
      </c>
      <c r="O28">
        <f t="shared" si="2"/>
        <v>71658.857779759244</v>
      </c>
      <c r="P28" s="3">
        <f t="shared" si="4"/>
        <v>179252.19111309259</v>
      </c>
      <c r="Q28">
        <f t="shared" si="3"/>
        <v>0.10626177573663724</v>
      </c>
    </row>
    <row r="29" spans="1:17" x14ac:dyDescent="0.25">
      <c r="A29" t="s">
        <v>118</v>
      </c>
      <c r="B29">
        <v>12</v>
      </c>
      <c r="C29">
        <v>110100</v>
      </c>
      <c r="D29">
        <v>115300</v>
      </c>
      <c r="E29">
        <v>293200</v>
      </c>
      <c r="F29">
        <v>371700</v>
      </c>
      <c r="G29">
        <v>466100</v>
      </c>
      <c r="H29">
        <v>47500</v>
      </c>
      <c r="I29">
        <v>12</v>
      </c>
      <c r="J29">
        <v>10</v>
      </c>
      <c r="K29" t="s">
        <v>67</v>
      </c>
      <c r="L29">
        <v>974.15</v>
      </c>
      <c r="M29">
        <f t="shared" si="0"/>
        <v>65894.666666666672</v>
      </c>
      <c r="N29">
        <f t="shared" si="1"/>
        <v>110100</v>
      </c>
      <c r="O29">
        <f t="shared" si="2"/>
        <v>164645.68212215783</v>
      </c>
      <c r="P29" s="3">
        <f t="shared" si="4"/>
        <v>340640.34878882451</v>
      </c>
      <c r="Q29">
        <f t="shared" si="3"/>
        <v>1.8146320964126132</v>
      </c>
    </row>
    <row r="30" spans="1:17" x14ac:dyDescent="0.25">
      <c r="A30" t="s">
        <v>119</v>
      </c>
      <c r="B30">
        <v>12</v>
      </c>
      <c r="C30">
        <v>104800</v>
      </c>
      <c r="D30">
        <v>126400</v>
      </c>
      <c r="E30">
        <v>276800</v>
      </c>
      <c r="F30">
        <v>352300</v>
      </c>
      <c r="G30">
        <v>436600</v>
      </c>
      <c r="H30">
        <v>47500</v>
      </c>
      <c r="I30">
        <v>12</v>
      </c>
      <c r="J30">
        <v>32</v>
      </c>
      <c r="K30" t="s">
        <v>68</v>
      </c>
      <c r="L30">
        <v>1042.5899999999999</v>
      </c>
      <c r="M30">
        <f t="shared" si="0"/>
        <v>67880.53333333334</v>
      </c>
      <c r="N30">
        <f t="shared" si="1"/>
        <v>104800</v>
      </c>
      <c r="O30">
        <f t="shared" si="2"/>
        <v>176213.04904146233</v>
      </c>
      <c r="P30" s="3">
        <f t="shared" si="4"/>
        <v>348893.58237479569</v>
      </c>
      <c r="Q30">
        <f t="shared" si="3"/>
        <v>1.9019964948352583</v>
      </c>
    </row>
    <row r="31" spans="1:17" x14ac:dyDescent="0.25">
      <c r="A31" t="s">
        <v>132</v>
      </c>
      <c r="B31">
        <v>8</v>
      </c>
      <c r="C31">
        <v>83900</v>
      </c>
      <c r="D31">
        <v>96800</v>
      </c>
      <c r="E31">
        <v>183200</v>
      </c>
      <c r="F31">
        <v>218900</v>
      </c>
      <c r="G31">
        <v>273000</v>
      </c>
      <c r="H31">
        <v>119700</v>
      </c>
      <c r="I31">
        <v>9</v>
      </c>
      <c r="J31">
        <v>48</v>
      </c>
      <c r="K31" t="s">
        <v>69</v>
      </c>
      <c r="L31">
        <v>855.24</v>
      </c>
      <c r="M31">
        <f t="shared" si="0"/>
        <v>53076.800000000003</v>
      </c>
      <c r="N31">
        <f t="shared" si="1"/>
        <v>83900</v>
      </c>
      <c r="O31">
        <f t="shared" si="2"/>
        <v>144548.14266607224</v>
      </c>
      <c r="P31" s="3">
        <f t="shared" si="4"/>
        <v>281524.94266607222</v>
      </c>
      <c r="Q31">
        <f t="shared" si="3"/>
        <v>1.1888674382786975</v>
      </c>
    </row>
    <row r="32" spans="1:17" x14ac:dyDescent="0.25">
      <c r="A32" t="s">
        <v>131</v>
      </c>
      <c r="B32">
        <v>4</v>
      </c>
      <c r="C32">
        <v>42500</v>
      </c>
      <c r="D32">
        <v>50500</v>
      </c>
      <c r="E32">
        <v>102200</v>
      </c>
      <c r="F32">
        <v>123000</v>
      </c>
      <c r="G32">
        <v>157000</v>
      </c>
      <c r="H32">
        <v>40300</v>
      </c>
      <c r="I32">
        <v>6</v>
      </c>
      <c r="J32">
        <v>3</v>
      </c>
      <c r="K32" t="s">
        <v>70</v>
      </c>
      <c r="L32">
        <v>503.69</v>
      </c>
      <c r="M32">
        <f t="shared" si="0"/>
        <v>32766.799999999999</v>
      </c>
      <c r="N32">
        <f t="shared" si="1"/>
        <v>42500</v>
      </c>
      <c r="O32">
        <f t="shared" si="2"/>
        <v>85131.020508247879</v>
      </c>
      <c r="P32" s="3">
        <f t="shared" si="4"/>
        <v>160397.82050824788</v>
      </c>
      <c r="Q32">
        <f t="shared" si="3"/>
        <v>-9.3320694379047872E-2</v>
      </c>
    </row>
    <row r="33" spans="1:17" x14ac:dyDescent="0.25">
      <c r="A33" t="s">
        <v>130</v>
      </c>
      <c r="B33">
        <v>7</v>
      </c>
      <c r="C33">
        <v>50400</v>
      </c>
      <c r="D33">
        <v>81700</v>
      </c>
      <c r="E33">
        <v>144200</v>
      </c>
      <c r="F33">
        <v>189900</v>
      </c>
      <c r="G33">
        <v>217800</v>
      </c>
      <c r="H33">
        <v>39700</v>
      </c>
      <c r="I33">
        <v>5</v>
      </c>
      <c r="J33">
        <v>51</v>
      </c>
      <c r="K33" t="s">
        <v>71</v>
      </c>
      <c r="L33">
        <v>500.45</v>
      </c>
      <c r="M33">
        <f t="shared" si="0"/>
        <v>31683.599999999999</v>
      </c>
      <c r="N33">
        <f t="shared" si="1"/>
        <v>50400</v>
      </c>
      <c r="O33">
        <f t="shared" si="2"/>
        <v>84583.412839946497</v>
      </c>
      <c r="P33" s="3">
        <f t="shared" si="4"/>
        <v>166667.01283994649</v>
      </c>
      <c r="Q33">
        <f t="shared" si="3"/>
        <v>-2.6958315203727466E-2</v>
      </c>
    </row>
    <row r="34" spans="1:17" x14ac:dyDescent="0.25">
      <c r="A34" t="s">
        <v>129</v>
      </c>
      <c r="B34">
        <v>5</v>
      </c>
      <c r="C34">
        <v>38200</v>
      </c>
      <c r="D34">
        <v>49900</v>
      </c>
      <c r="E34">
        <v>92900</v>
      </c>
      <c r="F34">
        <v>123100</v>
      </c>
      <c r="G34">
        <v>139900</v>
      </c>
      <c r="H34">
        <v>39700</v>
      </c>
      <c r="I34">
        <v>5</v>
      </c>
      <c r="J34">
        <v>1</v>
      </c>
      <c r="K34" t="s">
        <v>72</v>
      </c>
      <c r="L34">
        <v>433.51</v>
      </c>
      <c r="M34">
        <f t="shared" ref="M34:M65" si="5">$B$117*I34+$B$117*(J34/60)</f>
        <v>27170.266666666666</v>
      </c>
      <c r="N34">
        <f t="shared" si="1"/>
        <v>38200</v>
      </c>
      <c r="O34">
        <f t="shared" si="2"/>
        <v>73269.567989300049</v>
      </c>
      <c r="P34" s="3">
        <f t="shared" si="4"/>
        <v>138639.83465596673</v>
      </c>
      <c r="Q34">
        <f t="shared" si="3"/>
        <v>-0.323639311327448</v>
      </c>
    </row>
    <row r="35" spans="1:17" x14ac:dyDescent="0.25">
      <c r="A35" t="s">
        <v>128</v>
      </c>
      <c r="B35">
        <v>10</v>
      </c>
      <c r="C35">
        <v>103100</v>
      </c>
      <c r="D35">
        <v>117400</v>
      </c>
      <c r="E35">
        <v>196300</v>
      </c>
      <c r="F35">
        <v>238400</v>
      </c>
      <c r="G35">
        <v>315500</v>
      </c>
      <c r="H35">
        <v>193000</v>
      </c>
      <c r="I35">
        <v>8</v>
      </c>
      <c r="J35">
        <v>58</v>
      </c>
      <c r="K35" t="s">
        <v>73</v>
      </c>
      <c r="L35">
        <v>742.53</v>
      </c>
      <c r="M35">
        <f t="shared" si="5"/>
        <v>48563.466666666667</v>
      </c>
      <c r="N35">
        <f t="shared" si="1"/>
        <v>103100</v>
      </c>
      <c r="O35">
        <f t="shared" si="2"/>
        <v>125498.49442710653</v>
      </c>
      <c r="P35" s="3">
        <f t="shared" si="4"/>
        <v>277161.96109377319</v>
      </c>
      <c r="Q35">
        <f t="shared" si="3"/>
        <v>1.1426832055870526</v>
      </c>
    </row>
    <row r="36" spans="1:17" x14ac:dyDescent="0.25">
      <c r="A36" t="s">
        <v>127</v>
      </c>
      <c r="B36">
        <v>6</v>
      </c>
      <c r="C36">
        <v>53500</v>
      </c>
      <c r="D36">
        <v>58400</v>
      </c>
      <c r="E36">
        <v>107200</v>
      </c>
      <c r="F36">
        <v>133900</v>
      </c>
      <c r="G36">
        <v>157900</v>
      </c>
      <c r="H36">
        <v>79400</v>
      </c>
      <c r="I36">
        <v>5</v>
      </c>
      <c r="J36">
        <v>28</v>
      </c>
      <c r="K36" t="s">
        <v>74</v>
      </c>
      <c r="L36">
        <v>445.37</v>
      </c>
      <c r="M36">
        <f t="shared" si="5"/>
        <v>29607.466666666667</v>
      </c>
      <c r="N36">
        <f t="shared" si="1"/>
        <v>53500</v>
      </c>
      <c r="O36">
        <f t="shared" si="2"/>
        <v>75274.082478823009</v>
      </c>
      <c r="P36" s="3">
        <f t="shared" si="4"/>
        <v>158381.5491454897</v>
      </c>
      <c r="Q36">
        <f t="shared" si="3"/>
        <v>-0.11466388463645139</v>
      </c>
    </row>
    <row r="37" spans="1:17" x14ac:dyDescent="0.25">
      <c r="A37" t="s">
        <v>126</v>
      </c>
      <c r="B37">
        <v>6</v>
      </c>
      <c r="C37">
        <v>48600</v>
      </c>
      <c r="D37">
        <v>78400</v>
      </c>
      <c r="E37">
        <v>128900</v>
      </c>
      <c r="F37">
        <v>164500</v>
      </c>
      <c r="G37">
        <v>199100</v>
      </c>
      <c r="H37">
        <v>0</v>
      </c>
      <c r="I37">
        <v>3</v>
      </c>
      <c r="J37">
        <v>59</v>
      </c>
      <c r="K37" t="s">
        <v>75</v>
      </c>
      <c r="L37">
        <v>343.12</v>
      </c>
      <c r="M37">
        <f t="shared" si="5"/>
        <v>21573.733333333334</v>
      </c>
      <c r="N37">
        <f t="shared" si="1"/>
        <v>48600</v>
      </c>
      <c r="O37">
        <f t="shared" si="2"/>
        <v>57992.328131966118</v>
      </c>
      <c r="P37" s="3">
        <f t="shared" si="4"/>
        <v>128166.06146529946</v>
      </c>
      <c r="Q37">
        <f t="shared" si="3"/>
        <v>-0.43450917639139675</v>
      </c>
    </row>
    <row r="38" spans="1:17" x14ac:dyDescent="0.25">
      <c r="A38" t="s">
        <v>125</v>
      </c>
      <c r="B38">
        <v>11</v>
      </c>
      <c r="C38">
        <v>92000</v>
      </c>
      <c r="D38">
        <v>127700</v>
      </c>
      <c r="E38">
        <v>248800</v>
      </c>
      <c r="F38">
        <v>325900</v>
      </c>
      <c r="G38">
        <v>366300</v>
      </c>
      <c r="H38">
        <v>0</v>
      </c>
      <c r="I38">
        <v>8</v>
      </c>
      <c r="J38">
        <v>21</v>
      </c>
      <c r="K38" t="s">
        <v>76</v>
      </c>
      <c r="L38">
        <v>715.6</v>
      </c>
      <c r="M38">
        <f t="shared" si="5"/>
        <v>45223.6</v>
      </c>
      <c r="N38">
        <f t="shared" si="1"/>
        <v>92000</v>
      </c>
      <c r="O38">
        <f t="shared" si="2"/>
        <v>120946.92822113242</v>
      </c>
      <c r="P38" s="3">
        <f t="shared" si="4"/>
        <v>258170.52822113241</v>
      </c>
      <c r="Q38">
        <f t="shared" si="3"/>
        <v>0.94164986625171976</v>
      </c>
    </row>
    <row r="39" spans="1:17" x14ac:dyDescent="0.25">
      <c r="A39" t="s">
        <v>124</v>
      </c>
      <c r="B39">
        <v>9</v>
      </c>
      <c r="C39">
        <v>73600</v>
      </c>
      <c r="D39">
        <v>107300</v>
      </c>
      <c r="E39">
        <v>204500</v>
      </c>
      <c r="F39">
        <v>268300</v>
      </c>
      <c r="G39">
        <v>301000</v>
      </c>
      <c r="H39">
        <v>0</v>
      </c>
      <c r="I39">
        <v>9</v>
      </c>
      <c r="J39">
        <v>41</v>
      </c>
      <c r="K39" t="s">
        <v>77</v>
      </c>
      <c r="L39">
        <v>837.93</v>
      </c>
      <c r="M39">
        <f t="shared" si="5"/>
        <v>52444.933333333334</v>
      </c>
      <c r="N39">
        <f t="shared" si="1"/>
        <v>73600</v>
      </c>
      <c r="O39">
        <f t="shared" si="2"/>
        <v>141622.49799375836</v>
      </c>
      <c r="P39" s="3">
        <f t="shared" si="4"/>
        <v>267667.4313270917</v>
      </c>
      <c r="Q39">
        <f t="shared" si="3"/>
        <v>1.0421790973812726</v>
      </c>
    </row>
    <row r="40" spans="1:17" x14ac:dyDescent="0.25">
      <c r="A40" t="s">
        <v>123</v>
      </c>
      <c r="B40">
        <v>9</v>
      </c>
      <c r="C40">
        <v>85100</v>
      </c>
      <c r="D40">
        <v>84800</v>
      </c>
      <c r="E40">
        <v>213900</v>
      </c>
      <c r="F40">
        <v>278500</v>
      </c>
      <c r="G40">
        <v>317900</v>
      </c>
      <c r="H40">
        <v>0</v>
      </c>
      <c r="I40">
        <v>7</v>
      </c>
      <c r="J40">
        <v>10</v>
      </c>
      <c r="K40" t="s">
        <v>78</v>
      </c>
      <c r="L40">
        <v>580.21</v>
      </c>
      <c r="M40">
        <f t="shared" si="5"/>
        <v>38814.666666666664</v>
      </c>
      <c r="N40">
        <f t="shared" si="1"/>
        <v>85100</v>
      </c>
      <c r="O40">
        <f t="shared" si="2"/>
        <v>98064.026304057072</v>
      </c>
      <c r="P40" s="3">
        <f t="shared" si="4"/>
        <v>221978.69297072373</v>
      </c>
      <c r="Q40">
        <f t="shared" si="3"/>
        <v>0.55854209624530837</v>
      </c>
    </row>
    <row r="41" spans="1:17" x14ac:dyDescent="0.25">
      <c r="A41" t="s">
        <v>122</v>
      </c>
      <c r="B41">
        <v>7</v>
      </c>
      <c r="C41">
        <v>66700</v>
      </c>
      <c r="D41">
        <v>64400</v>
      </c>
      <c r="E41">
        <v>169600</v>
      </c>
      <c r="F41">
        <v>220900</v>
      </c>
      <c r="G41">
        <v>252600</v>
      </c>
      <c r="H41">
        <v>0</v>
      </c>
      <c r="I41">
        <v>8</v>
      </c>
      <c r="J41">
        <v>29</v>
      </c>
      <c r="K41" t="s">
        <v>79</v>
      </c>
      <c r="L41">
        <v>702.54</v>
      </c>
      <c r="M41">
        <f t="shared" si="5"/>
        <v>45945.733333333337</v>
      </c>
      <c r="N41">
        <f t="shared" si="1"/>
        <v>66700</v>
      </c>
      <c r="O41">
        <f t="shared" si="2"/>
        <v>118739.59607668301</v>
      </c>
      <c r="P41" s="3">
        <f t="shared" si="4"/>
        <v>231385.32941001636</v>
      </c>
      <c r="Q41">
        <f t="shared" si="3"/>
        <v>0.6581158118246464</v>
      </c>
    </row>
    <row r="42" spans="1:17" x14ac:dyDescent="0.25">
      <c r="A42" t="s">
        <v>121</v>
      </c>
      <c r="B42">
        <v>9</v>
      </c>
      <c r="C42">
        <v>79800</v>
      </c>
      <c r="D42">
        <v>95900</v>
      </c>
      <c r="E42">
        <v>197500</v>
      </c>
      <c r="F42">
        <v>259100</v>
      </c>
      <c r="G42">
        <v>288400</v>
      </c>
      <c r="H42">
        <v>0</v>
      </c>
      <c r="I42">
        <v>7</v>
      </c>
      <c r="J42">
        <v>31</v>
      </c>
      <c r="K42" t="s">
        <v>80</v>
      </c>
      <c r="L42">
        <v>648.66</v>
      </c>
      <c r="M42">
        <f t="shared" si="5"/>
        <v>40710.26666666667</v>
      </c>
      <c r="N42">
        <f t="shared" si="1"/>
        <v>79800</v>
      </c>
      <c r="O42">
        <f t="shared" si="2"/>
        <v>109633.08337048595</v>
      </c>
      <c r="P42" s="3">
        <f t="shared" si="4"/>
        <v>230143.35003715262</v>
      </c>
      <c r="Q42">
        <f t="shared" si="3"/>
        <v>0.64496887012799897</v>
      </c>
    </row>
    <row r="43" spans="1:17" x14ac:dyDescent="0.25">
      <c r="A43" t="s">
        <v>120</v>
      </c>
      <c r="B43">
        <v>7</v>
      </c>
      <c r="C43">
        <v>61400</v>
      </c>
      <c r="D43">
        <v>75500</v>
      </c>
      <c r="E43">
        <v>153200</v>
      </c>
      <c r="F43">
        <v>201500</v>
      </c>
      <c r="G43">
        <v>223100</v>
      </c>
      <c r="H43">
        <v>0</v>
      </c>
      <c r="I43">
        <v>8</v>
      </c>
      <c r="J43">
        <v>50</v>
      </c>
      <c r="K43" t="s">
        <v>81</v>
      </c>
      <c r="L43">
        <v>770.99</v>
      </c>
      <c r="M43">
        <f t="shared" si="5"/>
        <v>47841.333333333336</v>
      </c>
      <c r="N43">
        <f t="shared" si="1"/>
        <v>61400</v>
      </c>
      <c r="O43">
        <f t="shared" si="2"/>
        <v>130308.65314311191</v>
      </c>
      <c r="P43" s="3">
        <f t="shared" si="4"/>
        <v>239549.98647644525</v>
      </c>
      <c r="Q43">
        <f t="shared" si="3"/>
        <v>0.74454258570733689</v>
      </c>
    </row>
    <row r="44" spans="1:17" x14ac:dyDescent="0.25">
      <c r="A44" t="s">
        <v>142</v>
      </c>
      <c r="B44">
        <v>8</v>
      </c>
      <c r="C44">
        <v>83500</v>
      </c>
      <c r="D44">
        <v>97000</v>
      </c>
      <c r="E44">
        <v>186600</v>
      </c>
      <c r="F44">
        <v>257900</v>
      </c>
      <c r="G44">
        <v>324700</v>
      </c>
      <c r="H44">
        <v>85000</v>
      </c>
      <c r="I44">
        <v>5</v>
      </c>
      <c r="J44">
        <v>25</v>
      </c>
      <c r="K44" t="s">
        <v>27</v>
      </c>
      <c r="L44">
        <v>424.4</v>
      </c>
      <c r="M44">
        <f t="shared" si="5"/>
        <v>29336.666666666668</v>
      </c>
      <c r="N44">
        <f t="shared" ref="N44:N106" si="6">C44</f>
        <v>83500</v>
      </c>
      <c r="O44">
        <f t="shared" ref="O44:O75" si="7">$B$115*(L44/$B$114)</f>
        <v>71729.843958983503</v>
      </c>
      <c r="P44" s="3">
        <f t="shared" si="4"/>
        <v>184566.51062565017</v>
      </c>
    </row>
    <row r="45" spans="1:17" x14ac:dyDescent="0.25">
      <c r="A45" t="s">
        <v>141</v>
      </c>
      <c r="B45">
        <v>3</v>
      </c>
      <c r="C45">
        <v>31000</v>
      </c>
      <c r="D45">
        <v>37400</v>
      </c>
      <c r="E45">
        <v>93900</v>
      </c>
      <c r="F45">
        <v>124000</v>
      </c>
      <c r="G45">
        <v>141000</v>
      </c>
      <c r="H45">
        <v>0</v>
      </c>
      <c r="I45">
        <v>2</v>
      </c>
      <c r="J45">
        <v>24</v>
      </c>
      <c r="K45" t="s">
        <v>29</v>
      </c>
      <c r="L45">
        <v>192.18</v>
      </c>
      <c r="M45">
        <f t="shared" si="5"/>
        <v>12998.4</v>
      </c>
      <c r="N45">
        <f t="shared" si="6"/>
        <v>31000</v>
      </c>
      <c r="O45">
        <f t="shared" si="7"/>
        <v>32481.247436469017</v>
      </c>
      <c r="P45" s="3">
        <f t="shared" si="4"/>
        <v>76479.647436469022</v>
      </c>
    </row>
    <row r="46" spans="1:17" x14ac:dyDescent="0.25">
      <c r="A46" t="s">
        <v>140</v>
      </c>
      <c r="B46">
        <v>3</v>
      </c>
      <c r="C46">
        <v>29300</v>
      </c>
      <c r="D46">
        <v>36100</v>
      </c>
      <c r="E46">
        <v>70000</v>
      </c>
      <c r="F46">
        <v>88400</v>
      </c>
      <c r="G46">
        <v>118500</v>
      </c>
      <c r="H46">
        <v>42800</v>
      </c>
      <c r="I46">
        <v>2</v>
      </c>
      <c r="J46">
        <v>4</v>
      </c>
      <c r="K46" t="s">
        <v>30</v>
      </c>
      <c r="L46">
        <v>160.13999999999999</v>
      </c>
      <c r="M46">
        <f t="shared" si="5"/>
        <v>11193.066666666668</v>
      </c>
      <c r="N46">
        <f t="shared" si="6"/>
        <v>29300</v>
      </c>
      <c r="O46">
        <f t="shared" si="7"/>
        <v>27066.016049933125</v>
      </c>
      <c r="P46" s="3">
        <f t="shared" si="4"/>
        <v>67559.082716599791</v>
      </c>
    </row>
    <row r="47" spans="1:17" x14ac:dyDescent="0.25">
      <c r="A47" t="s">
        <v>139</v>
      </c>
      <c r="B47">
        <v>4</v>
      </c>
      <c r="C47">
        <v>43900</v>
      </c>
      <c r="D47">
        <v>54400</v>
      </c>
      <c r="E47">
        <v>110900</v>
      </c>
      <c r="F47">
        <v>141000</v>
      </c>
      <c r="G47">
        <v>183400</v>
      </c>
      <c r="H47">
        <v>56100</v>
      </c>
      <c r="I47">
        <v>2</v>
      </c>
      <c r="J47">
        <v>52</v>
      </c>
      <c r="K47" t="s">
        <v>31</v>
      </c>
      <c r="L47">
        <v>237.8</v>
      </c>
      <c r="M47">
        <f t="shared" si="5"/>
        <v>15525.866666666667</v>
      </c>
      <c r="N47">
        <f t="shared" si="6"/>
        <v>43900</v>
      </c>
      <c r="O47">
        <f t="shared" si="7"/>
        <v>40191.698617922426</v>
      </c>
      <c r="P47" s="3">
        <f t="shared" si="4"/>
        <v>99617.565284589102</v>
      </c>
    </row>
    <row r="48" spans="1:17" x14ac:dyDescent="0.25">
      <c r="A48" t="s">
        <v>138</v>
      </c>
      <c r="B48">
        <v>13</v>
      </c>
      <c r="C48">
        <v>134500</v>
      </c>
      <c r="D48">
        <v>156100</v>
      </c>
      <c r="E48">
        <v>288100</v>
      </c>
      <c r="F48">
        <v>348700</v>
      </c>
      <c r="G48">
        <v>452100</v>
      </c>
      <c r="H48">
        <v>202800</v>
      </c>
      <c r="I48">
        <v>12</v>
      </c>
      <c r="J48">
        <v>25</v>
      </c>
      <c r="K48" t="s">
        <v>33</v>
      </c>
      <c r="L48">
        <v>1093.8699999999999</v>
      </c>
      <c r="M48">
        <f t="shared" si="5"/>
        <v>67248.666666666672</v>
      </c>
      <c r="N48">
        <f t="shared" si="6"/>
        <v>134500</v>
      </c>
      <c r="O48">
        <f t="shared" si="7"/>
        <v>184880.12349531875</v>
      </c>
      <c r="P48" s="3">
        <f t="shared" si="4"/>
        <v>386628.79016198544</v>
      </c>
    </row>
    <row r="49" spans="1:16" x14ac:dyDescent="0.25">
      <c r="A49" t="s">
        <v>137</v>
      </c>
      <c r="B49">
        <v>17</v>
      </c>
      <c r="C49">
        <v>177100</v>
      </c>
      <c r="D49">
        <v>219800</v>
      </c>
      <c r="E49">
        <v>323000</v>
      </c>
      <c r="F49">
        <v>384500</v>
      </c>
      <c r="G49">
        <v>567200</v>
      </c>
      <c r="H49">
        <v>422700</v>
      </c>
      <c r="I49">
        <v>9</v>
      </c>
      <c r="J49">
        <v>44</v>
      </c>
      <c r="K49" t="s">
        <v>35</v>
      </c>
      <c r="L49">
        <v>799.7</v>
      </c>
      <c r="M49">
        <f t="shared" si="5"/>
        <v>52715.73333333333</v>
      </c>
      <c r="N49">
        <f t="shared" si="6"/>
        <v>177100</v>
      </c>
      <c r="O49">
        <f t="shared" si="7"/>
        <v>135161.06553722694</v>
      </c>
      <c r="P49" s="3">
        <f t="shared" si="4"/>
        <v>364976.79887056025</v>
      </c>
    </row>
    <row r="50" spans="1:16" x14ac:dyDescent="0.25">
      <c r="A50" t="s">
        <v>136</v>
      </c>
      <c r="B50">
        <v>2</v>
      </c>
      <c r="C50">
        <v>28100</v>
      </c>
      <c r="D50">
        <v>36600</v>
      </c>
      <c r="E50">
        <v>36600</v>
      </c>
      <c r="F50">
        <v>36600</v>
      </c>
      <c r="G50">
        <v>90000</v>
      </c>
      <c r="H50">
        <v>114700</v>
      </c>
      <c r="I50">
        <v>1</v>
      </c>
      <c r="J50">
        <v>27</v>
      </c>
      <c r="K50" t="s">
        <v>39</v>
      </c>
      <c r="L50">
        <v>101.48</v>
      </c>
      <c r="M50">
        <f t="shared" si="5"/>
        <v>7853.2000000000007</v>
      </c>
      <c r="N50">
        <f t="shared" si="6"/>
        <v>28100</v>
      </c>
      <c r="O50">
        <f t="shared" si="7"/>
        <v>17151.613018279091</v>
      </c>
      <c r="P50" s="3">
        <f t="shared" si="4"/>
        <v>53104.813018279092</v>
      </c>
    </row>
    <row r="51" spans="1:16" x14ac:dyDescent="0.25">
      <c r="A51" t="s">
        <v>135</v>
      </c>
      <c r="B51">
        <v>5</v>
      </c>
      <c r="C51">
        <v>43500</v>
      </c>
      <c r="D51">
        <v>38800</v>
      </c>
      <c r="E51">
        <v>109300</v>
      </c>
      <c r="F51">
        <v>142500</v>
      </c>
      <c r="G51">
        <v>169400</v>
      </c>
      <c r="H51">
        <v>39700</v>
      </c>
      <c r="I51">
        <v>4</v>
      </c>
      <c r="J51">
        <v>56</v>
      </c>
      <c r="K51" t="s">
        <v>45</v>
      </c>
      <c r="L51">
        <v>369.96</v>
      </c>
      <c r="M51">
        <f t="shared" si="5"/>
        <v>26718.933333333334</v>
      </c>
      <c r="N51">
        <f t="shared" si="6"/>
        <v>43500</v>
      </c>
      <c r="O51">
        <f t="shared" si="7"/>
        <v>62528.683013820773</v>
      </c>
      <c r="P51" s="3">
        <f t="shared" si="4"/>
        <v>132747.61634715411</v>
      </c>
    </row>
    <row r="52" spans="1:16" x14ac:dyDescent="0.25">
      <c r="A52" t="s">
        <v>134</v>
      </c>
      <c r="B52">
        <v>21</v>
      </c>
      <c r="C52">
        <v>214900</v>
      </c>
      <c r="D52">
        <v>270300</v>
      </c>
      <c r="E52">
        <v>409200</v>
      </c>
      <c r="F52">
        <v>495100</v>
      </c>
      <c r="G52">
        <v>703600</v>
      </c>
      <c r="H52">
        <v>418900</v>
      </c>
      <c r="I52">
        <v>12</v>
      </c>
      <c r="J52">
        <v>55</v>
      </c>
      <c r="K52" t="s">
        <v>51</v>
      </c>
      <c r="L52">
        <v>1088.3800000000001</v>
      </c>
      <c r="M52">
        <f t="shared" si="5"/>
        <v>69956.666666666672</v>
      </c>
      <c r="N52">
        <f t="shared" si="6"/>
        <v>214900</v>
      </c>
      <c r="O52">
        <f t="shared" si="7"/>
        <v>183952.23272403036</v>
      </c>
      <c r="P52" s="3">
        <f t="shared" si="4"/>
        <v>468808.89939069701</v>
      </c>
    </row>
    <row r="53" spans="1:16" x14ac:dyDescent="0.25">
      <c r="A53" t="s">
        <v>133</v>
      </c>
      <c r="B53">
        <v>21</v>
      </c>
      <c r="C53">
        <v>204100</v>
      </c>
      <c r="D53">
        <v>261500</v>
      </c>
      <c r="E53">
        <v>398000</v>
      </c>
      <c r="F53">
        <v>478600</v>
      </c>
      <c r="G53">
        <v>672000</v>
      </c>
      <c r="H53">
        <v>418900</v>
      </c>
      <c r="I53">
        <v>12</v>
      </c>
      <c r="J53">
        <v>24</v>
      </c>
      <c r="K53" t="s">
        <v>53</v>
      </c>
      <c r="L53">
        <v>1050.73</v>
      </c>
      <c r="M53">
        <f t="shared" si="5"/>
        <v>67158.399999999994</v>
      </c>
      <c r="N53">
        <f t="shared" si="6"/>
        <v>204100</v>
      </c>
      <c r="O53">
        <f t="shared" si="7"/>
        <v>177588.82880071332</v>
      </c>
      <c r="P53" s="3">
        <f t="shared" si="4"/>
        <v>448847.22880071332</v>
      </c>
    </row>
    <row r="54" spans="1:16" x14ac:dyDescent="0.25">
      <c r="A54" t="s">
        <v>143</v>
      </c>
      <c r="B54">
        <v>21</v>
      </c>
      <c r="C54">
        <v>212600</v>
      </c>
      <c r="D54">
        <v>270700</v>
      </c>
      <c r="E54">
        <v>394400</v>
      </c>
      <c r="F54">
        <v>479100</v>
      </c>
      <c r="G54">
        <v>711400</v>
      </c>
      <c r="H54">
        <v>474600</v>
      </c>
      <c r="I54">
        <v>13</v>
      </c>
      <c r="J54">
        <v>25</v>
      </c>
      <c r="K54" t="s">
        <v>147</v>
      </c>
      <c r="L54">
        <v>1124.4000000000001</v>
      </c>
      <c r="M54">
        <f t="shared" si="5"/>
        <v>72664.666666666672</v>
      </c>
      <c r="N54">
        <f t="shared" si="6"/>
        <v>212600</v>
      </c>
      <c r="O54">
        <f t="shared" si="7"/>
        <v>190040.14266607224</v>
      </c>
      <c r="P54" s="3">
        <f t="shared" si="4"/>
        <v>475304.80933273892</v>
      </c>
    </row>
    <row r="55" spans="1:16" x14ac:dyDescent="0.25">
      <c r="A55" t="s">
        <v>144</v>
      </c>
      <c r="B55">
        <v>9</v>
      </c>
      <c r="C55">
        <v>86600</v>
      </c>
      <c r="D55">
        <v>104100</v>
      </c>
      <c r="E55">
        <v>183200</v>
      </c>
      <c r="F55">
        <v>224900</v>
      </c>
      <c r="G55">
        <v>316300</v>
      </c>
      <c r="H55">
        <v>146100</v>
      </c>
      <c r="I55">
        <v>4</v>
      </c>
      <c r="J55">
        <v>48</v>
      </c>
      <c r="K55" t="s">
        <v>148</v>
      </c>
      <c r="L55">
        <v>397.53</v>
      </c>
      <c r="M55">
        <f t="shared" si="5"/>
        <v>25996.799999999999</v>
      </c>
      <c r="N55">
        <f t="shared" si="6"/>
        <v>86600</v>
      </c>
      <c r="O55">
        <f t="shared" si="7"/>
        <v>67188.41863575569</v>
      </c>
      <c r="P55" s="3">
        <f t="shared" si="4"/>
        <v>179785.21863575571</v>
      </c>
    </row>
    <row r="56" spans="1:16" x14ac:dyDescent="0.25">
      <c r="A56" t="s">
        <v>145</v>
      </c>
      <c r="B56">
        <v>9</v>
      </c>
      <c r="C56">
        <v>93100</v>
      </c>
      <c r="D56">
        <v>109800</v>
      </c>
      <c r="E56">
        <v>207100</v>
      </c>
      <c r="F56">
        <v>252800</v>
      </c>
      <c r="G56">
        <v>336100</v>
      </c>
      <c r="H56">
        <v>123400</v>
      </c>
      <c r="I56">
        <v>8</v>
      </c>
      <c r="J56">
        <v>40</v>
      </c>
      <c r="K56" t="s">
        <v>149</v>
      </c>
      <c r="L56">
        <v>742.32</v>
      </c>
      <c r="M56">
        <f t="shared" si="5"/>
        <v>46938.666666666664</v>
      </c>
      <c r="N56">
        <f t="shared" si="6"/>
        <v>93100</v>
      </c>
      <c r="O56">
        <f t="shared" si="7"/>
        <v>125463.00133749442</v>
      </c>
      <c r="P56" s="3">
        <f t="shared" si="4"/>
        <v>265501.6680041611</v>
      </c>
    </row>
    <row r="57" spans="1:16" x14ac:dyDescent="0.25">
      <c r="A57" t="s">
        <v>146</v>
      </c>
      <c r="B57">
        <v>12</v>
      </c>
      <c r="C57">
        <v>111300</v>
      </c>
      <c r="D57">
        <v>132000</v>
      </c>
      <c r="E57">
        <v>252500</v>
      </c>
      <c r="F57">
        <v>310400</v>
      </c>
      <c r="G57">
        <v>401200</v>
      </c>
      <c r="H57">
        <v>123400</v>
      </c>
      <c r="I57">
        <v>11</v>
      </c>
      <c r="J57">
        <v>33</v>
      </c>
      <c r="K57" t="s">
        <v>150</v>
      </c>
      <c r="L57">
        <v>951.38</v>
      </c>
      <c r="M57">
        <f t="shared" si="5"/>
        <v>62554.8</v>
      </c>
      <c r="N57">
        <f t="shared" si="6"/>
        <v>111300</v>
      </c>
      <c r="O57">
        <f t="shared" si="7"/>
        <v>160797.21711992868</v>
      </c>
      <c r="P57" s="3">
        <f t="shared" si="4"/>
        <v>334652.01711992867</v>
      </c>
    </row>
    <row r="58" spans="1:16" x14ac:dyDescent="0.25">
      <c r="A58" t="s">
        <v>151</v>
      </c>
      <c r="B58">
        <v>6</v>
      </c>
      <c r="C58">
        <v>47800</v>
      </c>
      <c r="D58">
        <v>56000</v>
      </c>
      <c r="E58">
        <v>133400</v>
      </c>
      <c r="F58">
        <v>174800</v>
      </c>
      <c r="G58">
        <v>199600</v>
      </c>
      <c r="H58">
        <v>0</v>
      </c>
      <c r="I58">
        <v>5</v>
      </c>
      <c r="J58">
        <v>29</v>
      </c>
      <c r="L58">
        <v>467.17</v>
      </c>
      <c r="M58">
        <f t="shared" si="5"/>
        <v>29697.733333333334</v>
      </c>
      <c r="N58">
        <f t="shared" si="6"/>
        <v>47800</v>
      </c>
      <c r="O58">
        <f t="shared" si="7"/>
        <v>78958.603209986628</v>
      </c>
      <c r="P58" s="3">
        <f t="shared" si="4"/>
        <v>156456.33654331998</v>
      </c>
    </row>
    <row r="59" spans="1:16" x14ac:dyDescent="0.25">
      <c r="A59" t="s">
        <v>152</v>
      </c>
      <c r="B59">
        <v>7</v>
      </c>
      <c r="C59">
        <v>61200</v>
      </c>
      <c r="I59">
        <v>6</v>
      </c>
      <c r="J59">
        <v>52</v>
      </c>
      <c r="L59">
        <v>586.29999999999995</v>
      </c>
      <c r="M59">
        <f t="shared" si="5"/>
        <v>37189.866666666669</v>
      </c>
      <c r="N59">
        <f t="shared" si="6"/>
        <v>61200</v>
      </c>
      <c r="O59">
        <f t="shared" si="7"/>
        <v>99093.325902808734</v>
      </c>
      <c r="P59" s="3">
        <f t="shared" si="4"/>
        <v>197483.19256947539</v>
      </c>
    </row>
    <row r="60" spans="1:16" x14ac:dyDescent="0.25">
      <c r="A60" t="s">
        <v>153</v>
      </c>
      <c r="B60">
        <v>7</v>
      </c>
      <c r="C60">
        <v>59400</v>
      </c>
      <c r="I60">
        <v>6</v>
      </c>
      <c r="J60">
        <v>32</v>
      </c>
      <c r="L60">
        <v>554.26</v>
      </c>
      <c r="M60">
        <f t="shared" si="5"/>
        <v>35384.533333333333</v>
      </c>
      <c r="N60">
        <f t="shared" si="6"/>
        <v>59400</v>
      </c>
      <c r="O60">
        <f t="shared" si="7"/>
        <v>93678.094516272846</v>
      </c>
      <c r="P60" s="3">
        <f t="shared" si="4"/>
        <v>188462.62784960616</v>
      </c>
    </row>
    <row r="61" spans="1:16" x14ac:dyDescent="0.25">
      <c r="A61" t="s">
        <v>154</v>
      </c>
      <c r="B61">
        <v>8</v>
      </c>
      <c r="C61">
        <v>74000</v>
      </c>
      <c r="I61">
        <v>7</v>
      </c>
      <c r="J61">
        <v>20</v>
      </c>
      <c r="L61">
        <v>631.91999999999996</v>
      </c>
      <c r="M61">
        <f t="shared" si="5"/>
        <v>39717.333333333336</v>
      </c>
      <c r="N61">
        <f t="shared" si="6"/>
        <v>74000</v>
      </c>
      <c r="O61">
        <f t="shared" si="7"/>
        <v>106803.77708426215</v>
      </c>
      <c r="P61" s="3">
        <f t="shared" si="4"/>
        <v>220521.11041759548</v>
      </c>
    </row>
    <row r="62" spans="1:16" x14ac:dyDescent="0.25">
      <c r="A62" t="s">
        <v>155</v>
      </c>
      <c r="B62">
        <v>17</v>
      </c>
      <c r="C62">
        <v>164600</v>
      </c>
      <c r="I62">
        <v>16</v>
      </c>
      <c r="J62">
        <v>54</v>
      </c>
      <c r="L62">
        <v>1487.99</v>
      </c>
      <c r="M62">
        <f t="shared" si="5"/>
        <v>91530.4</v>
      </c>
      <c r="N62">
        <f t="shared" si="6"/>
        <v>164600</v>
      </c>
      <c r="O62">
        <f t="shared" si="7"/>
        <v>251492.20196165852</v>
      </c>
      <c r="P62" s="3">
        <f t="shared" si="4"/>
        <v>507622.60196165851</v>
      </c>
    </row>
    <row r="63" spans="1:16" x14ac:dyDescent="0.25">
      <c r="A63" t="s">
        <v>156</v>
      </c>
      <c r="B63">
        <v>21</v>
      </c>
      <c r="C63">
        <v>207200</v>
      </c>
      <c r="I63">
        <v>14</v>
      </c>
      <c r="J63">
        <v>12</v>
      </c>
      <c r="L63">
        <v>1193.82</v>
      </c>
      <c r="M63">
        <f t="shared" si="5"/>
        <v>76907.199999999997</v>
      </c>
      <c r="N63">
        <f t="shared" si="6"/>
        <v>207200</v>
      </c>
      <c r="O63">
        <f t="shared" si="7"/>
        <v>201773.14400356665</v>
      </c>
      <c r="P63" s="3">
        <f t="shared" si="4"/>
        <v>485880.34400356666</v>
      </c>
    </row>
    <row r="64" spans="1:16" x14ac:dyDescent="0.25">
      <c r="A64" t="s">
        <v>157</v>
      </c>
      <c r="B64">
        <v>25</v>
      </c>
      <c r="C64">
        <v>245000</v>
      </c>
      <c r="I64">
        <v>17</v>
      </c>
      <c r="J64">
        <v>23</v>
      </c>
      <c r="L64">
        <v>1482.5</v>
      </c>
      <c r="M64">
        <f t="shared" si="5"/>
        <v>94148.133333333331</v>
      </c>
      <c r="N64">
        <f t="shared" si="6"/>
        <v>245000</v>
      </c>
      <c r="O64">
        <f t="shared" si="7"/>
        <v>250564.31119037003</v>
      </c>
      <c r="P64" s="3">
        <f t="shared" si="4"/>
        <v>589712.44452370331</v>
      </c>
    </row>
    <row r="65" spans="1:16" x14ac:dyDescent="0.25">
      <c r="A65" t="s">
        <v>158</v>
      </c>
      <c r="B65">
        <v>25</v>
      </c>
      <c r="C65">
        <v>234200</v>
      </c>
      <c r="I65">
        <v>16</v>
      </c>
      <c r="J65">
        <v>53</v>
      </c>
      <c r="L65">
        <v>1444.85</v>
      </c>
      <c r="M65">
        <f t="shared" si="5"/>
        <v>91440.133333333331</v>
      </c>
      <c r="N65">
        <f t="shared" si="6"/>
        <v>234200</v>
      </c>
      <c r="O65">
        <f t="shared" si="7"/>
        <v>244200.90726705306</v>
      </c>
      <c r="P65" s="3">
        <f t="shared" si="4"/>
        <v>569841.04060038633</v>
      </c>
    </row>
    <row r="66" spans="1:16" x14ac:dyDescent="0.25">
      <c r="A66" t="s">
        <v>159</v>
      </c>
      <c r="B66">
        <v>25</v>
      </c>
      <c r="C66">
        <v>242700</v>
      </c>
      <c r="I66">
        <v>17</v>
      </c>
      <c r="J66">
        <v>53</v>
      </c>
      <c r="L66">
        <v>1518.52</v>
      </c>
      <c r="M66">
        <f t="shared" ref="M66:M97" si="8">$B$117*I66+$B$117*(J66/60)</f>
        <v>96856.133333333331</v>
      </c>
      <c r="N66">
        <f t="shared" si="6"/>
        <v>242700</v>
      </c>
      <c r="O66">
        <f t="shared" si="7"/>
        <v>256652.22113241197</v>
      </c>
      <c r="P66" s="3">
        <f t="shared" si="4"/>
        <v>596208.35446574527</v>
      </c>
    </row>
    <row r="67" spans="1:16" x14ac:dyDescent="0.25">
      <c r="A67" t="s">
        <v>160</v>
      </c>
      <c r="B67">
        <v>13</v>
      </c>
      <c r="C67">
        <v>116700</v>
      </c>
      <c r="I67">
        <v>9</v>
      </c>
      <c r="J67">
        <v>16</v>
      </c>
      <c r="L67">
        <v>791.65</v>
      </c>
      <c r="M67">
        <f t="shared" si="8"/>
        <v>50188.26666666667</v>
      </c>
      <c r="N67">
        <f t="shared" si="6"/>
        <v>116700</v>
      </c>
      <c r="O67">
        <f t="shared" si="7"/>
        <v>133800.4971020954</v>
      </c>
      <c r="P67" s="3">
        <f t="shared" si="4"/>
        <v>300688.76376876206</v>
      </c>
    </row>
    <row r="68" spans="1:16" x14ac:dyDescent="0.25">
      <c r="A68" t="s">
        <v>161</v>
      </c>
      <c r="B68">
        <v>13</v>
      </c>
      <c r="C68">
        <v>123200</v>
      </c>
      <c r="I68">
        <v>13</v>
      </c>
      <c r="J68">
        <v>8</v>
      </c>
      <c r="L68">
        <v>1136.44</v>
      </c>
      <c r="M68">
        <f t="shared" si="8"/>
        <v>71130.133333333331</v>
      </c>
      <c r="N68">
        <f t="shared" si="6"/>
        <v>123200</v>
      </c>
      <c r="O68">
        <f t="shared" si="7"/>
        <v>192075.07980383415</v>
      </c>
      <c r="P68" s="3">
        <f t="shared" ref="P68:P107" si="9">M68+N68+O68</f>
        <v>386405.21313716751</v>
      </c>
    </row>
    <row r="69" spans="1:16" x14ac:dyDescent="0.25">
      <c r="A69" t="s">
        <v>162</v>
      </c>
      <c r="B69">
        <v>16</v>
      </c>
      <c r="C69">
        <v>141400</v>
      </c>
      <c r="I69">
        <v>16</v>
      </c>
      <c r="J69">
        <v>1</v>
      </c>
      <c r="L69">
        <v>1337.46</v>
      </c>
      <c r="M69">
        <f t="shared" si="8"/>
        <v>86746.266666666663</v>
      </c>
      <c r="N69">
        <f t="shared" si="6"/>
        <v>141400</v>
      </c>
      <c r="O69">
        <f t="shared" si="7"/>
        <v>226050.41729826128</v>
      </c>
      <c r="P69" s="3">
        <f t="shared" si="9"/>
        <v>454196.68396492791</v>
      </c>
    </row>
    <row r="70" spans="1:16" x14ac:dyDescent="0.25">
      <c r="A70" t="s">
        <v>163</v>
      </c>
      <c r="B70">
        <v>6</v>
      </c>
      <c r="C70">
        <v>65800</v>
      </c>
      <c r="I70">
        <v>4</v>
      </c>
      <c r="J70">
        <v>45</v>
      </c>
      <c r="L70">
        <v>357.6</v>
      </c>
      <c r="M70">
        <f t="shared" si="8"/>
        <v>25726</v>
      </c>
      <c r="N70">
        <f t="shared" si="6"/>
        <v>65800</v>
      </c>
      <c r="O70">
        <f t="shared" si="7"/>
        <v>60439.66116807847</v>
      </c>
      <c r="P70" s="3">
        <f t="shared" si="9"/>
        <v>151965.66116807848</v>
      </c>
    </row>
    <row r="71" spans="1:16" x14ac:dyDescent="0.25">
      <c r="A71" t="s">
        <v>164</v>
      </c>
      <c r="B71">
        <v>2</v>
      </c>
      <c r="C71">
        <v>26200</v>
      </c>
      <c r="I71">
        <v>2</v>
      </c>
      <c r="J71">
        <v>12</v>
      </c>
      <c r="L71">
        <v>171</v>
      </c>
      <c r="M71">
        <f t="shared" si="8"/>
        <v>11915.2</v>
      </c>
      <c r="N71">
        <f t="shared" si="6"/>
        <v>26200</v>
      </c>
      <c r="O71">
        <f t="shared" si="7"/>
        <v>28901.515827017385</v>
      </c>
      <c r="P71" s="3">
        <f t="shared" si="9"/>
        <v>67016.715827017382</v>
      </c>
    </row>
    <row r="72" spans="1:16" x14ac:dyDescent="0.25">
      <c r="A72" t="s">
        <v>165</v>
      </c>
      <c r="B72">
        <v>11</v>
      </c>
      <c r="C72">
        <v>116800</v>
      </c>
      <c r="I72">
        <v>11</v>
      </c>
      <c r="J72">
        <v>45</v>
      </c>
      <c r="L72">
        <v>1027.08</v>
      </c>
      <c r="M72">
        <f t="shared" si="8"/>
        <v>63638</v>
      </c>
      <c r="N72">
        <f t="shared" si="6"/>
        <v>116800</v>
      </c>
      <c r="O72">
        <f t="shared" si="7"/>
        <v>173591.6308515381</v>
      </c>
      <c r="P72" s="3">
        <f t="shared" si="9"/>
        <v>354029.6308515381</v>
      </c>
    </row>
    <row r="73" spans="1:16" x14ac:dyDescent="0.25">
      <c r="A73" t="s">
        <v>166</v>
      </c>
      <c r="B73">
        <v>15</v>
      </c>
      <c r="C73">
        <v>159400</v>
      </c>
      <c r="I73">
        <v>9</v>
      </c>
      <c r="J73">
        <v>4</v>
      </c>
      <c r="L73">
        <v>732.9</v>
      </c>
      <c r="M73">
        <f t="shared" si="8"/>
        <v>49105.066666666666</v>
      </c>
      <c r="N73">
        <f t="shared" si="6"/>
        <v>159400</v>
      </c>
      <c r="O73">
        <f t="shared" si="7"/>
        <v>123870.88274632188</v>
      </c>
      <c r="P73" s="3">
        <f t="shared" si="9"/>
        <v>332375.9494129885</v>
      </c>
    </row>
    <row r="74" spans="1:16" x14ac:dyDescent="0.25">
      <c r="A74" t="s">
        <v>167</v>
      </c>
      <c r="B74">
        <v>19</v>
      </c>
      <c r="C74">
        <v>197200</v>
      </c>
      <c r="I74">
        <v>12</v>
      </c>
      <c r="J74">
        <v>14</v>
      </c>
      <c r="L74">
        <v>1021.59</v>
      </c>
      <c r="M74">
        <f t="shared" si="8"/>
        <v>66255.733333333337</v>
      </c>
      <c r="N74">
        <f t="shared" si="6"/>
        <v>197200</v>
      </c>
      <c r="O74">
        <f t="shared" si="7"/>
        <v>172663.74008024967</v>
      </c>
      <c r="P74" s="3">
        <f t="shared" si="9"/>
        <v>436119.47341358301</v>
      </c>
    </row>
    <row r="75" spans="1:16" x14ac:dyDescent="0.25">
      <c r="A75" t="s">
        <v>168</v>
      </c>
      <c r="B75">
        <v>19</v>
      </c>
      <c r="C75">
        <v>186400</v>
      </c>
      <c r="I75">
        <v>11</v>
      </c>
      <c r="J75">
        <v>44</v>
      </c>
      <c r="L75">
        <v>983.93</v>
      </c>
      <c r="M75">
        <f t="shared" si="8"/>
        <v>63547.73333333333</v>
      </c>
      <c r="N75">
        <f t="shared" si="6"/>
        <v>186400</v>
      </c>
      <c r="O75">
        <f t="shared" si="7"/>
        <v>166298.64600980829</v>
      </c>
      <c r="P75" s="3">
        <f t="shared" si="9"/>
        <v>416246.37934314163</v>
      </c>
    </row>
    <row r="76" spans="1:16" x14ac:dyDescent="0.25">
      <c r="A76" t="s">
        <v>169</v>
      </c>
      <c r="B76">
        <v>19</v>
      </c>
      <c r="C76">
        <v>194900</v>
      </c>
      <c r="I76">
        <v>12</v>
      </c>
      <c r="J76">
        <v>45</v>
      </c>
      <c r="L76">
        <v>1057.5999999999999</v>
      </c>
      <c r="M76">
        <f t="shared" si="8"/>
        <v>69054</v>
      </c>
      <c r="N76">
        <f t="shared" si="6"/>
        <v>194900</v>
      </c>
      <c r="O76">
        <f t="shared" ref="O76:O106" si="10">$B$115*(L76/$B$114)</f>
        <v>178749.95987516717</v>
      </c>
      <c r="P76" s="3">
        <f t="shared" si="9"/>
        <v>442703.95987516717</v>
      </c>
    </row>
    <row r="77" spans="1:16" x14ac:dyDescent="0.25">
      <c r="A77" t="s">
        <v>170</v>
      </c>
      <c r="B77">
        <v>7</v>
      </c>
      <c r="C77">
        <v>68900</v>
      </c>
      <c r="I77">
        <v>4</v>
      </c>
      <c r="J77">
        <v>7</v>
      </c>
      <c r="L77">
        <v>330.73</v>
      </c>
      <c r="M77">
        <f t="shared" si="8"/>
        <v>22295.866666666665</v>
      </c>
      <c r="N77">
        <f t="shared" si="6"/>
        <v>68900</v>
      </c>
      <c r="O77">
        <f t="shared" si="10"/>
        <v>55898.235844850649</v>
      </c>
      <c r="P77" s="3">
        <f t="shared" si="9"/>
        <v>147094.10251151733</v>
      </c>
    </row>
    <row r="78" spans="1:16" x14ac:dyDescent="0.25">
      <c r="A78" t="s">
        <v>171</v>
      </c>
      <c r="B78">
        <v>7</v>
      </c>
      <c r="C78">
        <v>75400</v>
      </c>
      <c r="I78">
        <v>7</v>
      </c>
      <c r="J78">
        <v>59</v>
      </c>
      <c r="L78">
        <v>675.52</v>
      </c>
      <c r="M78">
        <f t="shared" si="8"/>
        <v>43237.73333333333</v>
      </c>
      <c r="N78">
        <f t="shared" si="6"/>
        <v>75400</v>
      </c>
      <c r="O78">
        <f t="shared" si="10"/>
        <v>114172.81854658939</v>
      </c>
      <c r="P78" s="3">
        <f t="shared" si="9"/>
        <v>232810.55187992274</v>
      </c>
    </row>
    <row r="79" spans="1:16" x14ac:dyDescent="0.25">
      <c r="A79" t="s">
        <v>172</v>
      </c>
      <c r="B79">
        <v>10</v>
      </c>
      <c r="C79">
        <v>93600</v>
      </c>
      <c r="I79">
        <v>10</v>
      </c>
      <c r="J79">
        <v>53</v>
      </c>
      <c r="L79">
        <v>884.58</v>
      </c>
      <c r="M79">
        <f t="shared" si="8"/>
        <v>58944.133333333331</v>
      </c>
      <c r="N79">
        <f t="shared" si="6"/>
        <v>93600</v>
      </c>
      <c r="O79">
        <f t="shared" si="10"/>
        <v>149507.03432902365</v>
      </c>
      <c r="P79" s="3">
        <f t="shared" si="9"/>
        <v>302051.16766235698</v>
      </c>
    </row>
    <row r="80" spans="1:16" x14ac:dyDescent="0.25">
      <c r="A80" t="s">
        <v>173</v>
      </c>
      <c r="B80">
        <v>6</v>
      </c>
      <c r="C80">
        <v>69500</v>
      </c>
      <c r="I80">
        <v>4</v>
      </c>
      <c r="J80">
        <v>6</v>
      </c>
      <c r="L80">
        <v>310.05</v>
      </c>
      <c r="M80">
        <f t="shared" si="8"/>
        <v>22205.599999999999</v>
      </c>
      <c r="N80">
        <f t="shared" si="6"/>
        <v>69500</v>
      </c>
      <c r="O80">
        <f t="shared" si="10"/>
        <v>52403.011591618371</v>
      </c>
      <c r="P80" s="3">
        <f t="shared" si="9"/>
        <v>144108.61159161839</v>
      </c>
    </row>
    <row r="81" spans="1:16" x14ac:dyDescent="0.25">
      <c r="A81" t="s">
        <v>174</v>
      </c>
      <c r="B81">
        <v>14</v>
      </c>
      <c r="C81">
        <v>166500</v>
      </c>
      <c r="I81">
        <v>9</v>
      </c>
      <c r="J81">
        <v>53</v>
      </c>
      <c r="L81">
        <v>810.12</v>
      </c>
      <c r="M81">
        <f t="shared" si="8"/>
        <v>53528.133333333331</v>
      </c>
      <c r="N81">
        <f t="shared" si="6"/>
        <v>166500</v>
      </c>
      <c r="O81">
        <f t="shared" si="10"/>
        <v>136922.19884083816</v>
      </c>
      <c r="P81" s="3">
        <f t="shared" si="9"/>
        <v>356950.33217417146</v>
      </c>
    </row>
    <row r="82" spans="1:16" x14ac:dyDescent="0.25">
      <c r="A82" t="s">
        <v>175</v>
      </c>
      <c r="B82">
        <v>12</v>
      </c>
      <c r="C82">
        <v>110100</v>
      </c>
      <c r="I82">
        <v>12</v>
      </c>
      <c r="J82">
        <v>27</v>
      </c>
      <c r="L82">
        <v>979.04</v>
      </c>
      <c r="M82">
        <f t="shared" si="8"/>
        <v>67429.2</v>
      </c>
      <c r="N82">
        <f t="shared" si="6"/>
        <v>110100</v>
      </c>
      <c r="O82">
        <f t="shared" si="10"/>
        <v>165472.16406598306</v>
      </c>
      <c r="P82" s="3">
        <f t="shared" si="9"/>
        <v>343001.3640659831</v>
      </c>
    </row>
    <row r="83" spans="1:16" x14ac:dyDescent="0.25">
      <c r="A83" t="s">
        <v>176</v>
      </c>
      <c r="B83">
        <v>9</v>
      </c>
      <c r="C83">
        <v>96700</v>
      </c>
      <c r="I83">
        <v>10</v>
      </c>
      <c r="J83">
        <v>17</v>
      </c>
      <c r="L83">
        <v>902</v>
      </c>
      <c r="M83">
        <f t="shared" si="8"/>
        <v>55694.533333333333</v>
      </c>
      <c r="N83">
        <f t="shared" si="6"/>
        <v>96700</v>
      </c>
      <c r="O83">
        <f t="shared" si="10"/>
        <v>152451.27061970576</v>
      </c>
      <c r="P83" s="3">
        <f t="shared" si="9"/>
        <v>304845.80395303911</v>
      </c>
    </row>
    <row r="84" spans="1:16" x14ac:dyDescent="0.25">
      <c r="A84" t="s">
        <v>177</v>
      </c>
      <c r="B84">
        <v>14</v>
      </c>
      <c r="C84">
        <v>146000</v>
      </c>
      <c r="I84">
        <v>7</v>
      </c>
      <c r="J84">
        <v>36</v>
      </c>
      <c r="L84">
        <v>613.30999999999995</v>
      </c>
      <c r="M84">
        <f t="shared" si="8"/>
        <v>41161.599999999999</v>
      </c>
      <c r="N84">
        <f t="shared" si="6"/>
        <v>146000</v>
      </c>
      <c r="O84">
        <f t="shared" si="10"/>
        <v>103658.41328577798</v>
      </c>
      <c r="P84" s="3">
        <f t="shared" si="9"/>
        <v>290820.013285778</v>
      </c>
    </row>
    <row r="85" spans="1:16" x14ac:dyDescent="0.25">
      <c r="A85" t="s">
        <v>178</v>
      </c>
      <c r="B85">
        <v>18</v>
      </c>
      <c r="C85">
        <v>183800</v>
      </c>
      <c r="I85">
        <v>10</v>
      </c>
      <c r="J85">
        <v>46</v>
      </c>
      <c r="L85">
        <v>901.99</v>
      </c>
      <c r="M85">
        <f t="shared" si="8"/>
        <v>58312.26666666667</v>
      </c>
      <c r="N85">
        <f t="shared" si="6"/>
        <v>183800</v>
      </c>
      <c r="O85">
        <f t="shared" si="10"/>
        <v>152449.58047258138</v>
      </c>
      <c r="P85" s="3">
        <f t="shared" si="9"/>
        <v>394561.84713924804</v>
      </c>
    </row>
    <row r="86" spans="1:16" x14ac:dyDescent="0.25">
      <c r="A86" t="s">
        <v>179</v>
      </c>
      <c r="B86">
        <v>18</v>
      </c>
      <c r="C86">
        <v>173000</v>
      </c>
      <c r="I86">
        <v>10</v>
      </c>
      <c r="J86">
        <v>16</v>
      </c>
      <c r="L86">
        <v>864.34</v>
      </c>
      <c r="M86">
        <f t="shared" si="8"/>
        <v>55604.26666666667</v>
      </c>
      <c r="N86">
        <f t="shared" si="6"/>
        <v>173000</v>
      </c>
      <c r="O86">
        <f t="shared" si="10"/>
        <v>146086.17654926438</v>
      </c>
      <c r="P86" s="3">
        <f t="shared" si="9"/>
        <v>374690.44321593107</v>
      </c>
    </row>
    <row r="87" spans="1:16" x14ac:dyDescent="0.25">
      <c r="A87" t="s">
        <v>180</v>
      </c>
      <c r="B87">
        <v>18</v>
      </c>
      <c r="C87">
        <v>181500</v>
      </c>
      <c r="I87">
        <v>11</v>
      </c>
      <c r="J87">
        <v>17</v>
      </c>
      <c r="L87">
        <v>938.01</v>
      </c>
      <c r="M87">
        <f t="shared" si="8"/>
        <v>61110.533333333333</v>
      </c>
      <c r="N87">
        <f t="shared" si="6"/>
        <v>181500</v>
      </c>
      <c r="O87">
        <f t="shared" si="10"/>
        <v>158537.49041462329</v>
      </c>
      <c r="P87" s="3">
        <f t="shared" si="9"/>
        <v>401148.02374795661</v>
      </c>
    </row>
    <row r="88" spans="1:16" x14ac:dyDescent="0.25">
      <c r="A88" t="s">
        <v>181</v>
      </c>
      <c r="B88">
        <v>5</v>
      </c>
      <c r="C88">
        <v>55300</v>
      </c>
      <c r="I88">
        <v>6</v>
      </c>
      <c r="J88">
        <v>31</v>
      </c>
      <c r="L88">
        <v>550.45000000000005</v>
      </c>
      <c r="M88">
        <f t="shared" si="8"/>
        <v>35294.26666666667</v>
      </c>
      <c r="N88">
        <f t="shared" si="6"/>
        <v>55300</v>
      </c>
      <c r="O88">
        <f t="shared" si="10"/>
        <v>93034.148461881414</v>
      </c>
      <c r="P88" s="3">
        <f t="shared" si="9"/>
        <v>183628.41512854808</v>
      </c>
    </row>
    <row r="89" spans="1:16" x14ac:dyDescent="0.25">
      <c r="A89" t="s">
        <v>182</v>
      </c>
      <c r="B89">
        <v>8</v>
      </c>
      <c r="C89">
        <v>73500</v>
      </c>
      <c r="I89">
        <v>9</v>
      </c>
      <c r="J89">
        <v>25</v>
      </c>
      <c r="L89">
        <v>759.51</v>
      </c>
      <c r="M89">
        <f t="shared" si="8"/>
        <v>51000.666666666664</v>
      </c>
      <c r="N89">
        <f t="shared" si="6"/>
        <v>73500</v>
      </c>
      <c r="O89">
        <f t="shared" si="10"/>
        <v>128368.36424431566</v>
      </c>
      <c r="P89" s="3">
        <f t="shared" si="9"/>
        <v>252869.03091098231</v>
      </c>
    </row>
    <row r="90" spans="1:16" x14ac:dyDescent="0.25">
      <c r="A90" t="s">
        <v>183</v>
      </c>
      <c r="B90">
        <v>15</v>
      </c>
      <c r="C90">
        <v>161300</v>
      </c>
      <c r="I90">
        <v>8</v>
      </c>
      <c r="J90">
        <v>19</v>
      </c>
      <c r="L90">
        <v>663.38</v>
      </c>
      <c r="M90">
        <f t="shared" si="8"/>
        <v>45043.066666666666</v>
      </c>
      <c r="N90">
        <f t="shared" si="6"/>
        <v>161300</v>
      </c>
      <c r="O90">
        <f t="shared" si="10"/>
        <v>112120.97993758359</v>
      </c>
      <c r="P90" s="3">
        <f t="shared" si="9"/>
        <v>318464.04660425021</v>
      </c>
    </row>
    <row r="91" spans="1:16" x14ac:dyDescent="0.25">
      <c r="A91" t="s">
        <v>184</v>
      </c>
      <c r="B91">
        <v>19</v>
      </c>
      <c r="C91">
        <v>199100</v>
      </c>
      <c r="I91">
        <v>11</v>
      </c>
      <c r="J91">
        <v>29</v>
      </c>
      <c r="L91">
        <v>952.06</v>
      </c>
      <c r="M91">
        <f t="shared" si="8"/>
        <v>62193.733333333337</v>
      </c>
      <c r="N91">
        <f t="shared" si="6"/>
        <v>199100</v>
      </c>
      <c r="O91">
        <f t="shared" si="10"/>
        <v>160912.14712438697</v>
      </c>
      <c r="P91" s="3">
        <f t="shared" si="9"/>
        <v>422205.88045772031</v>
      </c>
    </row>
    <row r="92" spans="1:16" x14ac:dyDescent="0.25">
      <c r="A92" t="s">
        <v>185</v>
      </c>
      <c r="B92">
        <v>19</v>
      </c>
      <c r="C92">
        <v>188300</v>
      </c>
      <c r="I92">
        <v>10</v>
      </c>
      <c r="J92">
        <v>59</v>
      </c>
      <c r="L92">
        <v>914.41</v>
      </c>
      <c r="M92">
        <f t="shared" si="8"/>
        <v>59485.73333333333</v>
      </c>
      <c r="N92">
        <f t="shared" si="6"/>
        <v>188300</v>
      </c>
      <c r="O92">
        <f t="shared" si="10"/>
        <v>154548.74320107</v>
      </c>
      <c r="P92" s="3">
        <f t="shared" si="9"/>
        <v>402334.47653440334</v>
      </c>
    </row>
    <row r="93" spans="1:16" x14ac:dyDescent="0.25">
      <c r="A93" t="s">
        <v>186</v>
      </c>
      <c r="B93">
        <v>19</v>
      </c>
      <c r="C93">
        <v>196800</v>
      </c>
      <c r="I93">
        <v>11</v>
      </c>
      <c r="J93">
        <v>59</v>
      </c>
      <c r="L93">
        <v>988.08</v>
      </c>
      <c r="M93">
        <f t="shared" si="8"/>
        <v>64901.73333333333</v>
      </c>
      <c r="N93">
        <f t="shared" si="6"/>
        <v>196800</v>
      </c>
      <c r="O93">
        <f t="shared" si="10"/>
        <v>167000.05706642891</v>
      </c>
      <c r="P93" s="3">
        <f t="shared" si="9"/>
        <v>428701.79039976222</v>
      </c>
    </row>
    <row r="94" spans="1:16" x14ac:dyDescent="0.25">
      <c r="A94" t="s">
        <v>187</v>
      </c>
      <c r="B94">
        <v>7</v>
      </c>
      <c r="C94">
        <v>70800</v>
      </c>
      <c r="I94">
        <v>3</v>
      </c>
      <c r="J94">
        <v>22</v>
      </c>
      <c r="L94">
        <v>261.2</v>
      </c>
      <c r="M94">
        <f t="shared" si="8"/>
        <v>18233.866666666665</v>
      </c>
      <c r="N94">
        <f t="shared" si="6"/>
        <v>70800</v>
      </c>
      <c r="O94">
        <f t="shared" si="10"/>
        <v>44146.642888987961</v>
      </c>
      <c r="P94" s="3">
        <f t="shared" si="9"/>
        <v>133180.50955565463</v>
      </c>
    </row>
    <row r="95" spans="1:16" x14ac:dyDescent="0.25">
      <c r="A95" t="s">
        <v>188</v>
      </c>
      <c r="B95">
        <v>9</v>
      </c>
      <c r="C95">
        <v>82000</v>
      </c>
      <c r="I95">
        <v>9</v>
      </c>
      <c r="J95">
        <v>51</v>
      </c>
      <c r="L95">
        <v>792.45</v>
      </c>
      <c r="M95">
        <f t="shared" si="8"/>
        <v>53347.6</v>
      </c>
      <c r="N95">
        <f t="shared" si="6"/>
        <v>82000</v>
      </c>
      <c r="O95">
        <f t="shared" si="10"/>
        <v>133935.70887204638</v>
      </c>
      <c r="P95" s="3">
        <f t="shared" si="9"/>
        <v>269283.30887204641</v>
      </c>
    </row>
    <row r="96" spans="1:16" x14ac:dyDescent="0.25">
      <c r="A96" t="s">
        <v>189</v>
      </c>
      <c r="B96">
        <v>13</v>
      </c>
      <c r="C96">
        <v>133200</v>
      </c>
      <c r="I96">
        <v>7</v>
      </c>
      <c r="J96">
        <v>28</v>
      </c>
      <c r="L96">
        <v>598.29999999999995</v>
      </c>
      <c r="M96">
        <f t="shared" si="8"/>
        <v>40439.466666666667</v>
      </c>
      <c r="N96">
        <f t="shared" si="6"/>
        <v>133200</v>
      </c>
      <c r="O96">
        <f t="shared" si="10"/>
        <v>101121.50245207311</v>
      </c>
      <c r="P96" s="3">
        <f t="shared" si="9"/>
        <v>274760.96911873977</v>
      </c>
    </row>
    <row r="97" spans="1:16" x14ac:dyDescent="0.25">
      <c r="A97" t="s">
        <v>190</v>
      </c>
      <c r="B97">
        <v>17</v>
      </c>
      <c r="C97">
        <v>171000</v>
      </c>
      <c r="I97">
        <v>10</v>
      </c>
      <c r="J97">
        <v>39</v>
      </c>
      <c r="L97">
        <v>886.98</v>
      </c>
      <c r="M97">
        <f t="shared" si="8"/>
        <v>57680.4</v>
      </c>
      <c r="N97">
        <f t="shared" si="6"/>
        <v>171000</v>
      </c>
      <c r="O97">
        <f t="shared" si="10"/>
        <v>149912.66963887651</v>
      </c>
      <c r="P97" s="3">
        <f t="shared" si="9"/>
        <v>378593.06963887648</v>
      </c>
    </row>
    <row r="98" spans="1:16" x14ac:dyDescent="0.25">
      <c r="A98" t="s">
        <v>191</v>
      </c>
      <c r="B98">
        <v>17</v>
      </c>
      <c r="C98">
        <v>160200</v>
      </c>
      <c r="I98">
        <v>10</v>
      </c>
      <c r="J98">
        <v>8</v>
      </c>
      <c r="L98">
        <v>849.33</v>
      </c>
      <c r="M98">
        <f t="shared" ref="M98:M107" si="11">$B$117*I98+$B$117*(J98/60)</f>
        <v>54882.133333333331</v>
      </c>
      <c r="N98">
        <f t="shared" si="6"/>
        <v>160200</v>
      </c>
      <c r="O98">
        <f t="shared" si="10"/>
        <v>143549.26571555954</v>
      </c>
      <c r="P98" s="3">
        <f t="shared" si="9"/>
        <v>358631.3990488929</v>
      </c>
    </row>
    <row r="99" spans="1:16" x14ac:dyDescent="0.25">
      <c r="A99" t="s">
        <v>192</v>
      </c>
      <c r="B99">
        <v>17</v>
      </c>
      <c r="C99">
        <v>168700</v>
      </c>
      <c r="I99">
        <v>11</v>
      </c>
      <c r="J99">
        <v>9</v>
      </c>
      <c r="L99">
        <v>923</v>
      </c>
      <c r="M99">
        <f t="shared" si="11"/>
        <v>60388.4</v>
      </c>
      <c r="N99">
        <f t="shared" si="6"/>
        <v>168700</v>
      </c>
      <c r="O99">
        <f t="shared" si="10"/>
        <v>156000.57958091842</v>
      </c>
      <c r="P99" s="3">
        <f t="shared" si="9"/>
        <v>385088.97958091844</v>
      </c>
    </row>
    <row r="100" spans="1:16" x14ac:dyDescent="0.25">
      <c r="A100" t="s">
        <v>193</v>
      </c>
      <c r="B100">
        <v>7</v>
      </c>
      <c r="C100">
        <v>60700</v>
      </c>
      <c r="I100">
        <v>8</v>
      </c>
      <c r="J100">
        <v>56</v>
      </c>
      <c r="L100">
        <v>712.74</v>
      </c>
      <c r="M100">
        <f t="shared" si="11"/>
        <v>48382.933333333334</v>
      </c>
      <c r="N100">
        <f t="shared" si="6"/>
        <v>60700</v>
      </c>
      <c r="O100">
        <f t="shared" si="10"/>
        <v>120463.54614355773</v>
      </c>
      <c r="P100" s="3">
        <f t="shared" si="9"/>
        <v>229546.47947689105</v>
      </c>
    </row>
    <row r="101" spans="1:16" x14ac:dyDescent="0.25">
      <c r="A101" t="s">
        <v>194</v>
      </c>
      <c r="B101">
        <v>5</v>
      </c>
      <c r="C101">
        <v>43500</v>
      </c>
      <c r="I101">
        <v>4</v>
      </c>
      <c r="J101">
        <v>39</v>
      </c>
      <c r="L101">
        <v>365.07</v>
      </c>
      <c r="M101">
        <f t="shared" si="11"/>
        <v>25184.400000000001</v>
      </c>
      <c r="N101">
        <f t="shared" si="6"/>
        <v>43500</v>
      </c>
      <c r="O101">
        <f t="shared" si="10"/>
        <v>61702.201069995543</v>
      </c>
      <c r="P101" s="3">
        <f t="shared" si="9"/>
        <v>130386.60106999554</v>
      </c>
    </row>
    <row r="102" spans="1:16" x14ac:dyDescent="0.25">
      <c r="A102" t="s">
        <v>195</v>
      </c>
      <c r="B102">
        <v>5</v>
      </c>
      <c r="C102">
        <v>43500</v>
      </c>
      <c r="I102">
        <v>4</v>
      </c>
      <c r="J102">
        <v>56</v>
      </c>
      <c r="L102">
        <v>369.96</v>
      </c>
      <c r="M102">
        <f t="shared" si="11"/>
        <v>26718.933333333334</v>
      </c>
      <c r="N102">
        <f t="shared" si="6"/>
        <v>43500</v>
      </c>
      <c r="O102">
        <f t="shared" si="10"/>
        <v>62528.683013820773</v>
      </c>
      <c r="P102" s="3">
        <f t="shared" si="9"/>
        <v>132747.61634715411</v>
      </c>
    </row>
    <row r="103" spans="1:16" x14ac:dyDescent="0.25">
      <c r="A103" t="s">
        <v>196</v>
      </c>
      <c r="B103">
        <v>6</v>
      </c>
      <c r="C103">
        <v>46300</v>
      </c>
      <c r="I103">
        <v>4</v>
      </c>
      <c r="J103">
        <v>29</v>
      </c>
      <c r="L103">
        <v>379.13</v>
      </c>
      <c r="M103">
        <f t="shared" si="11"/>
        <v>24281.733333333334</v>
      </c>
      <c r="N103">
        <f t="shared" si="6"/>
        <v>46300</v>
      </c>
      <c r="O103">
        <f t="shared" si="10"/>
        <v>64078.547926883635</v>
      </c>
      <c r="P103" s="3">
        <f t="shared" si="9"/>
        <v>134660.28126021696</v>
      </c>
    </row>
    <row r="104" spans="1:16" x14ac:dyDescent="0.25">
      <c r="A104" t="s">
        <v>197</v>
      </c>
      <c r="B104">
        <v>12</v>
      </c>
      <c r="C104">
        <v>126000</v>
      </c>
      <c r="I104">
        <v>8</v>
      </c>
      <c r="J104">
        <v>37</v>
      </c>
      <c r="L104">
        <v>726.87</v>
      </c>
      <c r="M104">
        <f t="shared" si="11"/>
        <v>46667.866666666669</v>
      </c>
      <c r="N104">
        <f t="shared" si="6"/>
        <v>126000</v>
      </c>
      <c r="O104">
        <f t="shared" si="10"/>
        <v>122851.72403031653</v>
      </c>
      <c r="P104" s="3">
        <f t="shared" si="9"/>
        <v>295519.59069698321</v>
      </c>
    </row>
    <row r="105" spans="1:16" x14ac:dyDescent="0.25">
      <c r="A105" t="s">
        <v>198</v>
      </c>
      <c r="B105">
        <v>9</v>
      </c>
      <c r="C105">
        <v>85100</v>
      </c>
      <c r="I105">
        <v>7</v>
      </c>
      <c r="J105">
        <v>26</v>
      </c>
      <c r="L105">
        <v>585.1</v>
      </c>
      <c r="M105">
        <f t="shared" si="11"/>
        <v>40258.933333333334</v>
      </c>
      <c r="N105">
        <f t="shared" si="6"/>
        <v>85100</v>
      </c>
      <c r="O105">
        <f t="shared" si="10"/>
        <v>98890.508247882302</v>
      </c>
      <c r="P105" s="3">
        <f t="shared" si="9"/>
        <v>224249.44158121565</v>
      </c>
    </row>
    <row r="106" spans="1:16" x14ac:dyDescent="0.25">
      <c r="A106" t="s">
        <v>199</v>
      </c>
      <c r="B106">
        <v>7</v>
      </c>
      <c r="C106">
        <v>66700</v>
      </c>
      <c r="I106">
        <v>8</v>
      </c>
      <c r="J106">
        <v>46</v>
      </c>
      <c r="L106">
        <v>707.43</v>
      </c>
      <c r="M106">
        <f t="shared" si="11"/>
        <v>47480.26666666667</v>
      </c>
      <c r="N106">
        <f t="shared" si="6"/>
        <v>66700</v>
      </c>
      <c r="O106">
        <f t="shared" si="10"/>
        <v>119566.07802050824</v>
      </c>
      <c r="P106" s="3">
        <f t="shared" si="9"/>
        <v>233746.34468717489</v>
      </c>
    </row>
    <row r="107" spans="1:16" x14ac:dyDescent="0.25">
      <c r="A107" t="s">
        <v>200</v>
      </c>
      <c r="B107">
        <v>9</v>
      </c>
      <c r="C107">
        <v>79900</v>
      </c>
      <c r="I107">
        <v>8</v>
      </c>
      <c r="J107">
        <v>6</v>
      </c>
      <c r="L107">
        <v>600.03</v>
      </c>
      <c r="M107">
        <f t="shared" si="11"/>
        <v>43869.599999999999</v>
      </c>
      <c r="N107">
        <f t="shared" ref="N107" si="12">C107</f>
        <v>79900</v>
      </c>
      <c r="O107">
        <f t="shared" ref="O107" si="13">$B$115*(L107/$B$114)</f>
        <v>101413.89790459206</v>
      </c>
      <c r="P107" s="3">
        <f t="shared" si="9"/>
        <v>225183.49790459208</v>
      </c>
    </row>
    <row r="112" spans="1:16" x14ac:dyDescent="0.25">
      <c r="A112" s="1" t="s">
        <v>82</v>
      </c>
      <c r="B112" t="s">
        <v>83</v>
      </c>
    </row>
    <row r="113" spans="1:2" x14ac:dyDescent="0.25">
      <c r="A113" s="1" t="s">
        <v>86</v>
      </c>
      <c r="B113">
        <v>23.7</v>
      </c>
    </row>
    <row r="114" spans="1:2" x14ac:dyDescent="0.25">
      <c r="A114" s="1" t="s">
        <v>92</v>
      </c>
      <c r="B114">
        <v>89.72</v>
      </c>
    </row>
    <row r="115" spans="1:2" x14ac:dyDescent="0.25">
      <c r="A115" s="1" t="s">
        <v>93</v>
      </c>
      <c r="B115">
        <v>15164</v>
      </c>
    </row>
    <row r="116" spans="1:2" x14ac:dyDescent="0.25">
      <c r="A116" s="1" t="s">
        <v>84</v>
      </c>
      <c r="B116">
        <v>1300000</v>
      </c>
    </row>
    <row r="117" spans="1:2" x14ac:dyDescent="0.25">
      <c r="A117" s="1" t="s">
        <v>85</v>
      </c>
      <c r="B117">
        <v>5416</v>
      </c>
    </row>
    <row r="119" spans="1:2" x14ac:dyDescent="0.25">
      <c r="A119" s="1" t="s">
        <v>96</v>
      </c>
      <c r="B119">
        <f>AVERAGE(P2:P43)</f>
        <v>169213.73984176523</v>
      </c>
    </row>
    <row r="120" spans="1:2" x14ac:dyDescent="0.25">
      <c r="A120" s="1" t="s">
        <v>97</v>
      </c>
      <c r="B120">
        <f>STDEV(P2:P43)</f>
        <v>94469.071326334626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E1F4-5B9D-4290-ACE1-F92243E54F87}">
  <dimension ref="A1:P16"/>
  <sheetViews>
    <sheetView workbookViewId="0">
      <selection activeCell="C20" sqref="C20"/>
    </sheetView>
  </sheetViews>
  <sheetFormatPr baseColWidth="10" defaultRowHeight="15" x14ac:dyDescent="0.25"/>
  <cols>
    <col min="1" max="1" width="14.7109375" bestFit="1" customWidth="1"/>
  </cols>
  <sheetData>
    <row r="1" spans="1:16" x14ac:dyDescent="0.25"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x14ac:dyDescent="0.25">
      <c r="A2" s="2" t="s">
        <v>10</v>
      </c>
      <c r="B2">
        <v>0</v>
      </c>
      <c r="C2">
        <f>'Calculo costos'!P2</f>
        <v>123583.621756576</v>
      </c>
      <c r="D2">
        <f>'Calculo costos'!P3</f>
        <v>35552.79141031357</v>
      </c>
      <c r="E2">
        <f>'Calculo costos'!P44</f>
        <v>184566.51062565017</v>
      </c>
      <c r="F2">
        <f>'Calculo costos'!P45</f>
        <v>76479.647436469022</v>
      </c>
      <c r="G2">
        <f>'Calculo costos'!P46</f>
        <v>67559.082716599791</v>
      </c>
      <c r="H2">
        <f>'Calculo costos'!P47</f>
        <v>99617.565284589102</v>
      </c>
      <c r="I2">
        <f>'Calculo costos'!P48</f>
        <v>386628.79016198544</v>
      </c>
      <c r="J2">
        <f>'Calculo costos'!P49</f>
        <v>364976.79887056025</v>
      </c>
      <c r="K2">
        <f>'Calculo costos'!P52</f>
        <v>468808.89939069701</v>
      </c>
      <c r="L2">
        <f>'Calculo costos'!P53</f>
        <v>448847.22880071332</v>
      </c>
      <c r="M2">
        <f>'Calculo costos'!P54</f>
        <v>475304.80933273892</v>
      </c>
      <c r="N2">
        <f>'Calculo costos'!P55</f>
        <v>179785.21863575571</v>
      </c>
      <c r="O2">
        <f>'Calculo costos'!P56</f>
        <v>265501.6680041611</v>
      </c>
      <c r="P2">
        <f>'Calculo costos'!P57</f>
        <v>334652.01711992867</v>
      </c>
    </row>
    <row r="3" spans="1:16" x14ac:dyDescent="0.25">
      <c r="A3" s="2" t="s">
        <v>11</v>
      </c>
      <c r="C3">
        <v>0</v>
      </c>
      <c r="D3">
        <f>'Calculo costos'!P58</f>
        <v>156456.33654331998</v>
      </c>
      <c r="E3">
        <f>'Calculo costos'!P16</f>
        <v>259935.78650616732</v>
      </c>
      <c r="F3">
        <f>'Calculo costos'!P59</f>
        <v>197483.19256947539</v>
      </c>
      <c r="G3">
        <f>'Calculo costos'!P60</f>
        <v>188462.62784960616</v>
      </c>
      <c r="H3">
        <f>'Calculo costos'!P61</f>
        <v>220521.11041759548</v>
      </c>
      <c r="I3">
        <f>'Calculo costos'!P62</f>
        <v>507622.60196165851</v>
      </c>
      <c r="J3">
        <f>'Calculo costos'!P63</f>
        <v>485880.34400356666</v>
      </c>
      <c r="K3">
        <f>'Calculo costos'!P64</f>
        <v>589712.44452370331</v>
      </c>
      <c r="L3">
        <f>'Calculo costos'!P65</f>
        <v>569841.04060038633</v>
      </c>
      <c r="M3">
        <f>'Calculo costos'!P66</f>
        <v>596208.35446574527</v>
      </c>
      <c r="N3">
        <f>'Calculo costos'!P67</f>
        <v>300688.76376876206</v>
      </c>
      <c r="O3">
        <f>'Calculo costos'!P68</f>
        <v>386405.21313716751</v>
      </c>
      <c r="P3">
        <f>'Calculo costos'!P69</f>
        <v>454196.68396492791</v>
      </c>
    </row>
    <row r="4" spans="1:16" x14ac:dyDescent="0.25">
      <c r="A4" s="2" t="s">
        <v>12</v>
      </c>
      <c r="D4">
        <v>0</v>
      </c>
      <c r="E4">
        <f>'Calculo costos'!P70</f>
        <v>151965.66116807848</v>
      </c>
      <c r="F4">
        <f>'Calculo costos'!P18</f>
        <v>43980.488126021693</v>
      </c>
      <c r="G4">
        <f>'Calculo costos'!P17</f>
        <v>34867.966592361423</v>
      </c>
      <c r="H4">
        <f>'Calculo costos'!P71</f>
        <v>67016.715827017382</v>
      </c>
      <c r="I4">
        <f>'Calculo costos'!P72</f>
        <v>354029.6308515381</v>
      </c>
      <c r="J4">
        <f>'Calculo costos'!P73</f>
        <v>332375.9494129885</v>
      </c>
      <c r="K4">
        <f>'Calculo costos'!P74</f>
        <v>436119.47341358301</v>
      </c>
      <c r="L4">
        <f>'Calculo costos'!P75</f>
        <v>416246.37934314163</v>
      </c>
      <c r="M4">
        <f>'Calculo costos'!P76</f>
        <v>442703.95987516717</v>
      </c>
      <c r="N4">
        <f>'Calculo costos'!P77</f>
        <v>147094.10251151733</v>
      </c>
      <c r="O4">
        <f>'Calculo costos'!P78</f>
        <v>232810.55187992274</v>
      </c>
      <c r="P4">
        <f>'Calculo costos'!P79</f>
        <v>302051.16766235698</v>
      </c>
    </row>
    <row r="5" spans="1:16" x14ac:dyDescent="0.25">
      <c r="A5" s="2" t="s">
        <v>13</v>
      </c>
      <c r="E5">
        <v>0</v>
      </c>
      <c r="F5">
        <f>'Calculo costos'!P80</f>
        <v>144108.61159161839</v>
      </c>
      <c r="G5">
        <f>'Calculo costos'!P25</f>
        <v>119197.80237776789</v>
      </c>
      <c r="H5">
        <f>'Calculo costos'!P26</f>
        <v>116278.403626096</v>
      </c>
      <c r="I5">
        <f>'Calculo costos'!P27</f>
        <v>277043.20496359043</v>
      </c>
      <c r="J5">
        <f>'Calculo costos'!P81</f>
        <v>356950.33217417146</v>
      </c>
      <c r="K5">
        <f>'Calculo costos'!P29</f>
        <v>340640.34878882451</v>
      </c>
      <c r="L5">
        <f>'Calculo costos'!P30</f>
        <v>348893.58237479569</v>
      </c>
      <c r="M5">
        <f>'Calculo costos'!P82</f>
        <v>343001.3640659831</v>
      </c>
      <c r="N5">
        <f>'Calculo costos'!P28</f>
        <v>179252.19111309259</v>
      </c>
      <c r="O5">
        <f>'Calculo costos'!P12</f>
        <v>143521.7176697875</v>
      </c>
      <c r="P5">
        <f>'Calculo costos'!P13</f>
        <v>174788.16174765938</v>
      </c>
    </row>
    <row r="6" spans="1:16" x14ac:dyDescent="0.25">
      <c r="A6" s="2" t="s">
        <v>14</v>
      </c>
      <c r="F6">
        <v>0</v>
      </c>
      <c r="G6">
        <f>'Calculo costos'!P23</f>
        <v>27553.766651805618</v>
      </c>
      <c r="H6">
        <f>'Calculo costos'!P4</f>
        <v>25460.779699806808</v>
      </c>
      <c r="I6">
        <f>'Calculo costos'!P83</f>
        <v>304845.80395303911</v>
      </c>
      <c r="J6">
        <f>'Calculo costos'!P84</f>
        <v>290820.013285778</v>
      </c>
      <c r="K6">
        <f>'Calculo costos'!P85</f>
        <v>394561.84713924804</v>
      </c>
      <c r="L6">
        <f>'Calculo costos'!P86</f>
        <v>374690.44321593107</v>
      </c>
      <c r="M6">
        <f>'Calculo costos'!P87</f>
        <v>401148.02374795661</v>
      </c>
      <c r="N6">
        <f>'Calculo costos'!P19</f>
        <v>105538.16638430672</v>
      </c>
      <c r="O6">
        <f>'Calculo costos'!P88</f>
        <v>183628.41512854808</v>
      </c>
      <c r="P6">
        <f>'Calculo costos'!P89</f>
        <v>252869.03091098231</v>
      </c>
    </row>
    <row r="7" spans="1:16" x14ac:dyDescent="0.25">
      <c r="A7" s="2" t="s">
        <v>15</v>
      </c>
      <c r="G7">
        <v>0</v>
      </c>
      <c r="H7">
        <f>'Calculo costos'!P50</f>
        <v>53104.813018279092</v>
      </c>
      <c r="I7">
        <f>'Calculo costos'!P24</f>
        <v>321261.77206122753</v>
      </c>
      <c r="J7">
        <f>'Calculo costos'!P90</f>
        <v>318464.04660425021</v>
      </c>
      <c r="K7">
        <f>'Calculo costos'!P91</f>
        <v>422205.88045772031</v>
      </c>
      <c r="L7">
        <f>'Calculo costos'!P92</f>
        <v>402334.47653440334</v>
      </c>
      <c r="M7">
        <f>'Calculo costos'!P93</f>
        <v>428701.79039976222</v>
      </c>
      <c r="N7">
        <f>'Calculo costos'!P94</f>
        <v>133180.50955565463</v>
      </c>
      <c r="O7">
        <f>'Calculo costos'!P15</f>
        <v>200132.95975627878</v>
      </c>
      <c r="P7">
        <f>'Calculo costos'!P95</f>
        <v>269283.30887204641</v>
      </c>
    </row>
    <row r="8" spans="1:16" x14ac:dyDescent="0.25">
      <c r="A8" s="2" t="s">
        <v>16</v>
      </c>
      <c r="H8">
        <v>0</v>
      </c>
      <c r="I8">
        <f>'Calculo costos'!P31</f>
        <v>281524.94266607222</v>
      </c>
      <c r="J8">
        <f>'Calculo costos'!P96</f>
        <v>274760.96911873977</v>
      </c>
      <c r="K8">
        <f>'Calculo costos'!P97</f>
        <v>378593.06963887648</v>
      </c>
      <c r="L8">
        <f>'Calculo costos'!P98</f>
        <v>358631.3990488929</v>
      </c>
      <c r="M8">
        <f>'Calculo costos'!P99</f>
        <v>385088.97958091844</v>
      </c>
      <c r="N8">
        <f>'Calculo costos'!P5</f>
        <v>89479.122217268537</v>
      </c>
      <c r="O8">
        <f>'Calculo costos'!P32</f>
        <v>160397.82050824788</v>
      </c>
      <c r="P8">
        <f>'Calculo costos'!P100</f>
        <v>229546.47947689105</v>
      </c>
    </row>
    <row r="9" spans="1:16" x14ac:dyDescent="0.25">
      <c r="A9" s="2" t="s">
        <v>17</v>
      </c>
      <c r="I9">
        <v>0</v>
      </c>
      <c r="J9">
        <f>'Calculo costos'!P33</f>
        <v>166667.01283994649</v>
      </c>
      <c r="K9">
        <f>'Calculo costos'!P101</f>
        <v>130386.60106999554</v>
      </c>
      <c r="L9">
        <f>'Calculo costos'!P34</f>
        <v>138639.83465596673</v>
      </c>
      <c r="M9">
        <f>'Calculo costos'!P102</f>
        <v>132747.61634715411</v>
      </c>
      <c r="N9">
        <f>'Calculo costos'!P35</f>
        <v>277161.96109377319</v>
      </c>
      <c r="O9">
        <f>'Calculo costos'!P36</f>
        <v>158381.5491454897</v>
      </c>
      <c r="P9">
        <f>'Calculo costos'!P10</f>
        <v>167788.18558478227</v>
      </c>
    </row>
    <row r="10" spans="1:16" x14ac:dyDescent="0.25">
      <c r="A10" s="2" t="s">
        <v>18</v>
      </c>
      <c r="J10">
        <v>0</v>
      </c>
      <c r="K10">
        <f>'Calculo costos'!P37</f>
        <v>128166.06146529946</v>
      </c>
      <c r="L10">
        <f>'Calculo costos'!P6</f>
        <v>128147.33401694159</v>
      </c>
      <c r="M10">
        <f>'Calculo costos'!P103</f>
        <v>134660.28126021696</v>
      </c>
      <c r="N10">
        <f>'Calculo costos'!P20</f>
        <v>185193.27038192897</v>
      </c>
      <c r="O10">
        <f>'Calculo costos'!P38</f>
        <v>258170.52822113241</v>
      </c>
      <c r="P10">
        <f>'Calculo costos'!P39</f>
        <v>267667.4313270917</v>
      </c>
    </row>
    <row r="11" spans="1:16" x14ac:dyDescent="0.25">
      <c r="A11" s="2" t="s">
        <v>19</v>
      </c>
      <c r="K11">
        <v>0</v>
      </c>
      <c r="L11">
        <f>'Calculo costos'!P7</f>
        <v>50378.206836082631</v>
      </c>
      <c r="M11">
        <f>'Calculo costos'!P9</f>
        <v>4758.5249219794914</v>
      </c>
      <c r="N11">
        <f>'Calculo costos'!P22</f>
        <v>289025.37090206565</v>
      </c>
      <c r="O11">
        <f>'Calculo costos'!P40</f>
        <v>221978.69297072373</v>
      </c>
      <c r="P11">
        <f>'Calculo costos'!P41</f>
        <v>231385.32941001636</v>
      </c>
    </row>
    <row r="12" spans="1:16" x14ac:dyDescent="0.25">
      <c r="A12" s="2" t="s">
        <v>20</v>
      </c>
      <c r="L12">
        <v>0</v>
      </c>
      <c r="M12">
        <f>'Calculo costos'!P8</f>
        <v>62092.682954376585</v>
      </c>
      <c r="N12">
        <f>'Calculo costos'!P21</f>
        <v>269062.01016495767</v>
      </c>
      <c r="O12">
        <f>'Calculo costos'!P42</f>
        <v>230143.35003715262</v>
      </c>
      <c r="P12">
        <f>'Calculo costos'!P43</f>
        <v>239549.98647644525</v>
      </c>
    </row>
    <row r="13" spans="1:16" x14ac:dyDescent="0.25">
      <c r="A13" s="2" t="s">
        <v>21</v>
      </c>
      <c r="M13">
        <v>0</v>
      </c>
      <c r="N13">
        <f>'Calculo costos'!P104</f>
        <v>295519.59069698321</v>
      </c>
      <c r="O13">
        <f>'Calculo costos'!P105</f>
        <v>224249.44158121565</v>
      </c>
      <c r="P13">
        <f>'Calculo costos'!P106</f>
        <v>233746.34468717489</v>
      </c>
    </row>
    <row r="14" spans="1:16" x14ac:dyDescent="0.25">
      <c r="A14" s="2" t="s">
        <v>22</v>
      </c>
      <c r="N14">
        <v>0</v>
      </c>
      <c r="O14">
        <f>'Calculo costos'!P14</f>
        <v>155942.88212215784</v>
      </c>
      <c r="P14">
        <f>'Calculo costos'!P107</f>
        <v>225183.49790459208</v>
      </c>
    </row>
    <row r="15" spans="1:16" x14ac:dyDescent="0.25">
      <c r="A15" s="2" t="s">
        <v>23</v>
      </c>
      <c r="O15">
        <v>0</v>
      </c>
      <c r="P15">
        <f>'Calculo costos'!P11</f>
        <v>67791.470827760437</v>
      </c>
    </row>
    <row r="16" spans="1:16" x14ac:dyDescent="0.25">
      <c r="A16" s="2" t="s">
        <v>24</v>
      </c>
      <c r="P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76A8-85DA-4D7C-A7AC-727AE1ABF761}">
  <dimension ref="A1:P16"/>
  <sheetViews>
    <sheetView workbookViewId="0"/>
  </sheetViews>
  <sheetFormatPr baseColWidth="10" defaultRowHeight="15" x14ac:dyDescent="0.25"/>
  <sheetData>
    <row r="1" spans="1:16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</row>
    <row r="2" spans="1:16" x14ac:dyDescent="0.25">
      <c r="A2" t="s">
        <v>10</v>
      </c>
      <c r="B2">
        <v>0</v>
      </c>
      <c r="C2">
        <v>123583.621756576</v>
      </c>
      <c r="D2">
        <v>35552.79141031357</v>
      </c>
      <c r="E2">
        <v>184566.51062565017</v>
      </c>
      <c r="F2">
        <v>76479.647436469022</v>
      </c>
      <c r="G2">
        <v>67559.082716599791</v>
      </c>
      <c r="H2">
        <v>99617.565284589102</v>
      </c>
      <c r="I2">
        <v>386628.79016198544</v>
      </c>
      <c r="J2">
        <v>364976.79887056025</v>
      </c>
      <c r="K2">
        <v>468808.89939069701</v>
      </c>
      <c r="L2">
        <v>448847.22880071332</v>
      </c>
      <c r="M2">
        <v>475304.80933273892</v>
      </c>
      <c r="N2">
        <v>179785.21863575571</v>
      </c>
      <c r="O2">
        <v>265501.6680041611</v>
      </c>
      <c r="P2">
        <v>334652.01711992867</v>
      </c>
    </row>
    <row r="3" spans="1:16" x14ac:dyDescent="0.25">
      <c r="A3" t="s">
        <v>11</v>
      </c>
      <c r="B3">
        <v>123583.621756576</v>
      </c>
      <c r="C3">
        <v>0</v>
      </c>
      <c r="D3">
        <v>156456.33654331998</v>
      </c>
      <c r="E3">
        <v>259935.78650616732</v>
      </c>
      <c r="F3">
        <v>197483.19256947539</v>
      </c>
      <c r="G3">
        <v>188462.62784960616</v>
      </c>
      <c r="H3">
        <v>220521.11041759548</v>
      </c>
      <c r="I3">
        <v>507622.60196165851</v>
      </c>
      <c r="J3">
        <v>485880.34400356666</v>
      </c>
      <c r="K3">
        <v>589712.44452370331</v>
      </c>
      <c r="L3">
        <v>569841.04060038633</v>
      </c>
      <c r="M3">
        <v>596208.35446574527</v>
      </c>
      <c r="N3">
        <v>300688.76376876206</v>
      </c>
      <c r="O3">
        <v>386405.21313716751</v>
      </c>
      <c r="P3">
        <v>454196.68396492791</v>
      </c>
    </row>
    <row r="4" spans="1:16" x14ac:dyDescent="0.25">
      <c r="A4" t="s">
        <v>12</v>
      </c>
      <c r="B4">
        <v>35552.79141031357</v>
      </c>
      <c r="C4">
        <v>156456.33654331998</v>
      </c>
      <c r="D4">
        <v>0</v>
      </c>
      <c r="E4">
        <v>151965.66116807848</v>
      </c>
      <c r="F4">
        <v>43980.488126021693</v>
      </c>
      <c r="G4">
        <v>34867.966592361423</v>
      </c>
      <c r="H4">
        <v>67016.715827017382</v>
      </c>
      <c r="I4">
        <v>354029.6308515381</v>
      </c>
      <c r="J4">
        <v>332375.9494129885</v>
      </c>
      <c r="K4">
        <v>436119.47341358301</v>
      </c>
      <c r="L4">
        <v>416246.37934314163</v>
      </c>
      <c r="M4">
        <v>442703.95987516717</v>
      </c>
      <c r="N4">
        <v>147094.10251151733</v>
      </c>
      <c r="O4">
        <v>232810.55187992274</v>
      </c>
      <c r="P4">
        <v>302051.16766235698</v>
      </c>
    </row>
    <row r="5" spans="1:16" x14ac:dyDescent="0.25">
      <c r="A5" t="s">
        <v>13</v>
      </c>
      <c r="B5">
        <v>184566.51062565017</v>
      </c>
      <c r="C5">
        <v>259935.78650616732</v>
      </c>
      <c r="D5">
        <v>151965.66116807848</v>
      </c>
      <c r="E5">
        <v>0</v>
      </c>
      <c r="F5">
        <v>144108.61159161839</v>
      </c>
      <c r="G5">
        <v>119197.80237776789</v>
      </c>
      <c r="H5">
        <v>116278.403626096</v>
      </c>
      <c r="I5">
        <v>277043.20496359043</v>
      </c>
      <c r="J5">
        <v>356950.33217417146</v>
      </c>
      <c r="K5">
        <v>340640.34878882451</v>
      </c>
      <c r="L5">
        <v>348893.58237479569</v>
      </c>
      <c r="M5">
        <v>343001.3640659831</v>
      </c>
      <c r="N5">
        <v>179252.19111309259</v>
      </c>
      <c r="O5">
        <v>143521.7176697875</v>
      </c>
      <c r="P5">
        <v>174788.16174765938</v>
      </c>
    </row>
    <row r="6" spans="1:16" x14ac:dyDescent="0.25">
      <c r="A6" t="s">
        <v>14</v>
      </c>
      <c r="B6">
        <v>76479.647436469022</v>
      </c>
      <c r="C6">
        <v>197483.19256947539</v>
      </c>
      <c r="D6">
        <v>43980.488126021693</v>
      </c>
      <c r="E6">
        <v>144108.61159161839</v>
      </c>
      <c r="F6">
        <v>0</v>
      </c>
      <c r="G6">
        <v>27553.766651805618</v>
      </c>
      <c r="H6">
        <v>25460.779699806808</v>
      </c>
      <c r="I6">
        <v>304845.80395303911</v>
      </c>
      <c r="J6">
        <v>290820.013285778</v>
      </c>
      <c r="K6">
        <v>394561.84713924804</v>
      </c>
      <c r="L6">
        <v>374690.44321593107</v>
      </c>
      <c r="M6">
        <v>401148.02374795661</v>
      </c>
      <c r="N6">
        <v>105538.16638430672</v>
      </c>
      <c r="O6">
        <v>183628.41512854808</v>
      </c>
      <c r="P6">
        <v>252869.03091098231</v>
      </c>
    </row>
    <row r="7" spans="1:16" x14ac:dyDescent="0.25">
      <c r="A7" t="s">
        <v>15</v>
      </c>
      <c r="B7">
        <v>67559.082716599791</v>
      </c>
      <c r="C7">
        <v>188462.62784960616</v>
      </c>
      <c r="D7">
        <v>34867.966592361423</v>
      </c>
      <c r="E7">
        <v>119197.80237776789</v>
      </c>
      <c r="F7">
        <v>27553.766651805618</v>
      </c>
      <c r="G7">
        <v>0</v>
      </c>
      <c r="H7">
        <v>53104.813018279092</v>
      </c>
      <c r="I7">
        <v>321261.77206122753</v>
      </c>
      <c r="J7">
        <v>318464.04660425021</v>
      </c>
      <c r="K7">
        <v>422205.88045772031</v>
      </c>
      <c r="L7">
        <v>402334.47653440334</v>
      </c>
      <c r="M7">
        <v>428701.79039976222</v>
      </c>
      <c r="N7">
        <v>133180.50955565463</v>
      </c>
      <c r="O7">
        <v>200132.95975627878</v>
      </c>
      <c r="P7">
        <v>269283.30887204641</v>
      </c>
    </row>
    <row r="8" spans="1:16" x14ac:dyDescent="0.25">
      <c r="A8" t="s">
        <v>16</v>
      </c>
      <c r="B8">
        <v>99617.565284589102</v>
      </c>
      <c r="C8">
        <v>220521.11041759548</v>
      </c>
      <c r="D8">
        <v>67016.715827017382</v>
      </c>
      <c r="E8">
        <v>116278.403626096</v>
      </c>
      <c r="F8">
        <v>25460.779699806808</v>
      </c>
      <c r="G8">
        <v>53104.813018279092</v>
      </c>
      <c r="H8">
        <v>0</v>
      </c>
      <c r="I8">
        <v>281524.94266607222</v>
      </c>
      <c r="J8">
        <v>274760.96911873977</v>
      </c>
      <c r="K8">
        <v>378593.06963887648</v>
      </c>
      <c r="L8">
        <v>358631.3990488929</v>
      </c>
      <c r="M8">
        <v>385088.97958091844</v>
      </c>
      <c r="N8">
        <v>89479.122217268537</v>
      </c>
      <c r="O8">
        <v>160397.82050824788</v>
      </c>
      <c r="P8">
        <v>229546.47947689105</v>
      </c>
    </row>
    <row r="9" spans="1:16" x14ac:dyDescent="0.25">
      <c r="A9" t="s">
        <v>17</v>
      </c>
      <c r="B9">
        <v>386628.79016198544</v>
      </c>
      <c r="C9">
        <v>507622.60196165851</v>
      </c>
      <c r="D9">
        <v>354029.6308515381</v>
      </c>
      <c r="E9">
        <v>277043.20496359043</v>
      </c>
      <c r="F9">
        <v>304845.80395303911</v>
      </c>
      <c r="G9">
        <v>321261.77206122753</v>
      </c>
      <c r="H9">
        <v>281524.94266607222</v>
      </c>
      <c r="I9">
        <v>0</v>
      </c>
      <c r="J9">
        <v>166667.01283994649</v>
      </c>
      <c r="K9">
        <v>130386.60106999554</v>
      </c>
      <c r="L9">
        <v>138639.83465596673</v>
      </c>
      <c r="M9">
        <v>132747.61634715411</v>
      </c>
      <c r="N9">
        <v>277161.96109377319</v>
      </c>
      <c r="O9">
        <v>158381.5491454897</v>
      </c>
      <c r="P9">
        <v>167788.18558478227</v>
      </c>
    </row>
    <row r="10" spans="1:16" x14ac:dyDescent="0.25">
      <c r="A10" t="s">
        <v>18</v>
      </c>
      <c r="B10">
        <v>364976.79887056025</v>
      </c>
      <c r="C10">
        <v>485880.34400356666</v>
      </c>
      <c r="D10">
        <v>332375.9494129885</v>
      </c>
      <c r="E10">
        <v>356950.33217417146</v>
      </c>
      <c r="F10">
        <v>290820.013285778</v>
      </c>
      <c r="G10">
        <v>318464.04660425021</v>
      </c>
      <c r="H10">
        <v>274760.96911873977</v>
      </c>
      <c r="I10">
        <v>166667.01283994649</v>
      </c>
      <c r="J10">
        <v>0</v>
      </c>
      <c r="K10">
        <v>128166.06146529946</v>
      </c>
      <c r="L10">
        <v>128147.33401694159</v>
      </c>
      <c r="M10">
        <v>134660.28126021696</v>
      </c>
      <c r="N10">
        <v>185193.27038192897</v>
      </c>
      <c r="O10">
        <v>258170.52822113241</v>
      </c>
      <c r="P10">
        <v>267667.4313270917</v>
      </c>
    </row>
    <row r="11" spans="1:16" x14ac:dyDescent="0.25">
      <c r="A11" t="s">
        <v>19</v>
      </c>
      <c r="B11">
        <v>468808.89939069701</v>
      </c>
      <c r="C11">
        <v>589712.44452370331</v>
      </c>
      <c r="D11">
        <v>436119.47341358301</v>
      </c>
      <c r="E11">
        <v>340640.34878882451</v>
      </c>
      <c r="F11">
        <v>394561.84713924804</v>
      </c>
      <c r="G11">
        <v>422205.88045772031</v>
      </c>
      <c r="H11">
        <v>378593.06963887648</v>
      </c>
      <c r="I11">
        <v>130386.60106999554</v>
      </c>
      <c r="J11">
        <v>128166.06146529946</v>
      </c>
      <c r="K11">
        <v>0</v>
      </c>
      <c r="L11">
        <v>50378.206836082631</v>
      </c>
      <c r="M11">
        <v>4758.5249219794914</v>
      </c>
      <c r="N11">
        <v>289025.37090206565</v>
      </c>
      <c r="O11">
        <v>221978.69297072373</v>
      </c>
      <c r="P11">
        <v>231385.32941001636</v>
      </c>
    </row>
    <row r="12" spans="1:16" x14ac:dyDescent="0.25">
      <c r="A12" t="s">
        <v>20</v>
      </c>
      <c r="B12">
        <v>448847.22880071332</v>
      </c>
      <c r="C12">
        <v>569841.04060038633</v>
      </c>
      <c r="D12">
        <v>416246.37934314163</v>
      </c>
      <c r="E12">
        <v>348893.58237479569</v>
      </c>
      <c r="F12">
        <v>374690.44321593107</v>
      </c>
      <c r="G12">
        <v>402334.47653440334</v>
      </c>
      <c r="H12">
        <v>358631.3990488929</v>
      </c>
      <c r="I12">
        <v>138639.83465596673</v>
      </c>
      <c r="J12">
        <v>128147.33401694159</v>
      </c>
      <c r="K12">
        <v>50378.206836082631</v>
      </c>
      <c r="L12">
        <v>0</v>
      </c>
      <c r="M12">
        <v>62092.682954376585</v>
      </c>
      <c r="N12">
        <v>269062.01016495767</v>
      </c>
      <c r="O12">
        <v>230143.35003715262</v>
      </c>
      <c r="P12">
        <v>239549.98647644525</v>
      </c>
    </row>
    <row r="13" spans="1:16" x14ac:dyDescent="0.25">
      <c r="A13" t="s">
        <v>21</v>
      </c>
      <c r="B13">
        <v>475304.80933273892</v>
      </c>
      <c r="C13">
        <v>596208.35446574527</v>
      </c>
      <c r="D13">
        <v>442703.95987516717</v>
      </c>
      <c r="E13">
        <v>343001.3640659831</v>
      </c>
      <c r="F13">
        <v>401148.02374795661</v>
      </c>
      <c r="G13">
        <v>428701.79039976222</v>
      </c>
      <c r="H13">
        <v>385088.97958091844</v>
      </c>
      <c r="I13">
        <v>132747.61634715411</v>
      </c>
      <c r="J13">
        <v>134660.28126021696</v>
      </c>
      <c r="K13">
        <v>4758.5249219794914</v>
      </c>
      <c r="L13">
        <v>62092.682954376585</v>
      </c>
      <c r="M13">
        <v>0</v>
      </c>
      <c r="N13">
        <v>295519.59069698321</v>
      </c>
      <c r="O13">
        <v>224249.44158121565</v>
      </c>
      <c r="P13">
        <v>233746.34468717489</v>
      </c>
    </row>
    <row r="14" spans="1:16" x14ac:dyDescent="0.25">
      <c r="A14" t="s">
        <v>22</v>
      </c>
      <c r="B14">
        <v>179785.21863575571</v>
      </c>
      <c r="C14">
        <v>300688.76376876206</v>
      </c>
      <c r="D14">
        <v>147094.10251151733</v>
      </c>
      <c r="E14">
        <v>179252.19111309259</v>
      </c>
      <c r="F14">
        <v>105538.16638430672</v>
      </c>
      <c r="G14">
        <v>133180.50955565463</v>
      </c>
      <c r="H14">
        <v>89479.122217268537</v>
      </c>
      <c r="I14">
        <v>277161.96109377319</v>
      </c>
      <c r="J14">
        <v>185193.27038192897</v>
      </c>
      <c r="K14">
        <v>289025.37090206565</v>
      </c>
      <c r="L14">
        <v>269062.01016495767</v>
      </c>
      <c r="M14">
        <v>295519.59069698321</v>
      </c>
      <c r="N14">
        <v>0</v>
      </c>
      <c r="O14">
        <v>155942.88212215784</v>
      </c>
      <c r="P14">
        <v>225183.49790459208</v>
      </c>
    </row>
    <row r="15" spans="1:16" x14ac:dyDescent="0.25">
      <c r="A15" t="s">
        <v>23</v>
      </c>
      <c r="B15">
        <v>265501.6680041611</v>
      </c>
      <c r="C15">
        <v>386405.21313716751</v>
      </c>
      <c r="D15">
        <v>232810.55187992274</v>
      </c>
      <c r="E15">
        <v>143521.7176697875</v>
      </c>
      <c r="F15">
        <v>183628.41512854808</v>
      </c>
      <c r="G15">
        <v>200132.95975627878</v>
      </c>
      <c r="H15">
        <v>160397.82050824788</v>
      </c>
      <c r="I15">
        <v>158381.5491454897</v>
      </c>
      <c r="J15">
        <v>258170.52822113241</v>
      </c>
      <c r="K15">
        <v>221978.69297072373</v>
      </c>
      <c r="L15">
        <v>230143.35003715262</v>
      </c>
      <c r="M15">
        <v>224249.44158121565</v>
      </c>
      <c r="N15">
        <v>155942.88212215784</v>
      </c>
      <c r="O15">
        <v>0</v>
      </c>
      <c r="P15">
        <v>67791.470827760437</v>
      </c>
    </row>
    <row r="16" spans="1:16" x14ac:dyDescent="0.25">
      <c r="A16" t="s">
        <v>24</v>
      </c>
      <c r="B16">
        <v>334652.01711992867</v>
      </c>
      <c r="C16">
        <v>454196.68396492791</v>
      </c>
      <c r="D16">
        <v>302051.16766235698</v>
      </c>
      <c r="E16">
        <v>174788.16174765938</v>
      </c>
      <c r="F16">
        <v>252869.03091098231</v>
      </c>
      <c r="G16">
        <v>269283.30887204641</v>
      </c>
      <c r="H16">
        <v>229546.47947689105</v>
      </c>
      <c r="I16">
        <v>167788.18558478227</v>
      </c>
      <c r="J16">
        <v>267667.4313270917</v>
      </c>
      <c r="K16">
        <v>231385.32941001636</v>
      </c>
      <c r="L16">
        <v>239549.98647644525</v>
      </c>
      <c r="M16">
        <v>233746.34468717489</v>
      </c>
      <c r="N16">
        <v>225183.49790459208</v>
      </c>
      <c r="O16">
        <v>67791.470827760437</v>
      </c>
      <c r="P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costos</vt:lpstr>
      <vt:lpstr>Matriz 1</vt:lpstr>
      <vt:lpstr>Matriz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Monsalve Marín</dc:creator>
  <cp:lastModifiedBy>Juan José Monsalve Marín</cp:lastModifiedBy>
  <dcterms:created xsi:type="dcterms:W3CDTF">2024-03-03T00:07:10Z</dcterms:created>
  <dcterms:modified xsi:type="dcterms:W3CDTF">2024-03-12T17:00:23Z</dcterms:modified>
</cp:coreProperties>
</file>