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in Arıtürk\Desktop\"/>
    </mc:Choice>
  </mc:AlternateContent>
  <xr:revisionPtr revIDLastSave="0" documentId="8_{33201431-D799-4071-B97C-42E0C65656BA}" xr6:coauthVersionLast="47" xr6:coauthVersionMax="47" xr10:uidLastSave="{00000000-0000-0000-0000-000000000000}"/>
  <bookViews>
    <workbookView xWindow="-120" yWindow="-120" windowWidth="29040" windowHeight="15720" activeTab="1" xr2:uid="{1A700544-11F2-4BC3-B5B5-212322A36447}"/>
  </bookViews>
  <sheets>
    <sheet name="Sayfa2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G33" i="1"/>
  <c r="G32" i="1"/>
  <c r="D7" i="2"/>
  <c r="D8" i="2"/>
  <c r="B6" i="1"/>
  <c r="K21" i="1"/>
  <c r="S23" i="1"/>
  <c r="S22" i="1"/>
  <c r="S21" i="1"/>
  <c r="Q23" i="1"/>
  <c r="Q22" i="1"/>
  <c r="Q21" i="1"/>
  <c r="O23" i="1"/>
  <c r="O22" i="1"/>
  <c r="O21" i="1"/>
  <c r="M23" i="1"/>
  <c r="M22" i="1"/>
  <c r="M21" i="1"/>
  <c r="K23" i="1"/>
  <c r="K22" i="1"/>
  <c r="I23" i="1"/>
  <c r="I22" i="1"/>
  <c r="I21" i="1"/>
  <c r="G23" i="1"/>
  <c r="G22" i="1"/>
  <c r="G21" i="1"/>
  <c r="C23" i="1"/>
  <c r="C22" i="1"/>
  <c r="C21" i="1"/>
  <c r="S12" i="1"/>
  <c r="S11" i="1"/>
  <c r="S10" i="1"/>
  <c r="Q12" i="1"/>
  <c r="Q11" i="1"/>
  <c r="Q10" i="1"/>
  <c r="O12" i="1"/>
  <c r="O11" i="1"/>
  <c r="O10" i="1"/>
  <c r="M12" i="1"/>
  <c r="M11" i="1"/>
  <c r="M10" i="1"/>
  <c r="K12" i="1"/>
  <c r="K11" i="1"/>
  <c r="K10" i="1"/>
  <c r="I12" i="1"/>
  <c r="I11" i="1"/>
  <c r="I10" i="1"/>
  <c r="G10" i="1"/>
  <c r="G12" i="1"/>
  <c r="G11" i="1"/>
  <c r="C11" i="1"/>
  <c r="C12" i="1"/>
  <c r="C10" i="1"/>
  <c r="I13" i="1" l="1"/>
  <c r="G13" i="1"/>
  <c r="T10" i="1"/>
  <c r="T12" i="1"/>
  <c r="T11" i="1"/>
  <c r="I24" i="1"/>
  <c r="Q24" i="1"/>
  <c r="Q25" i="1" s="1"/>
  <c r="S24" i="1"/>
  <c r="S25" i="1" s="1"/>
  <c r="M13" i="1"/>
  <c r="M14" i="1" s="1"/>
  <c r="O13" i="1"/>
  <c r="O14" i="1" s="1"/>
  <c r="Q13" i="1"/>
  <c r="Q14" i="1" s="1"/>
  <c r="K13" i="1"/>
  <c r="K14" i="1" s="1"/>
  <c r="S13" i="1"/>
  <c r="S14" i="1" s="1"/>
  <c r="T21" i="1"/>
  <c r="T22" i="1"/>
  <c r="K24" i="1"/>
  <c r="K25" i="1" s="1"/>
  <c r="M24" i="1"/>
  <c r="M25" i="1" s="1"/>
  <c r="O24" i="1"/>
  <c r="O25" i="1" s="1"/>
  <c r="T23" i="1"/>
  <c r="G24" i="1"/>
  <c r="T14" i="1" l="1"/>
  <c r="T13" i="1"/>
  <c r="T25" i="1"/>
  <c r="T24" i="1"/>
  <c r="G29" i="1" l="1"/>
  <c r="D4" i="2"/>
  <c r="D3" i="2"/>
  <c r="G28" i="1"/>
  <c r="G30" i="1" s="1"/>
  <c r="G34" i="1" s="1"/>
  <c r="D5" i="2" l="1"/>
  <c r="D9" i="2" s="1"/>
</calcChain>
</file>

<file path=xl/sharedStrings.xml><?xml version="1.0" encoding="utf-8"?>
<sst xmlns="http://schemas.openxmlformats.org/spreadsheetml/2006/main" count="85" uniqueCount="34">
  <si>
    <t>Kalıp</t>
  </si>
  <si>
    <t>Demir</t>
  </si>
  <si>
    <t>Beton</t>
  </si>
  <si>
    <t>Kasım</t>
  </si>
  <si>
    <t>Aralık</t>
  </si>
  <si>
    <t>Ocak</t>
  </si>
  <si>
    <t>Şubat</t>
  </si>
  <si>
    <t>Mart</t>
  </si>
  <si>
    <t>Nisan</t>
  </si>
  <si>
    <t>Mayıs</t>
  </si>
  <si>
    <t>Toplam</t>
  </si>
  <si>
    <t>Birim</t>
  </si>
  <si>
    <t>m²</t>
  </si>
  <si>
    <t>ton</t>
  </si>
  <si>
    <t>m³</t>
  </si>
  <si>
    <t>Miktar</t>
  </si>
  <si>
    <t>TOPLAM</t>
  </si>
  <si>
    <t>Fiyat</t>
  </si>
  <si>
    <t>İmalat</t>
  </si>
  <si>
    <t>Tutar</t>
  </si>
  <si>
    <t>Asgari Ücret Zammı</t>
  </si>
  <si>
    <t>Kalıpcı</t>
  </si>
  <si>
    <t>YÜKLENİCİ HESABI</t>
  </si>
  <si>
    <t>ASGARİ ÜCRETİN 1/5 İ ORANINDA FİYAT ARTIŞI</t>
  </si>
  <si>
    <t>ASGARİ ÜCRETİN 1/2 Sİ ORANINDA FİYAT ARTIŞI</t>
  </si>
  <si>
    <t>TAŞERON HESABI</t>
  </si>
  <si>
    <t>Genel Pozlara Etkisi</t>
  </si>
  <si>
    <t>İş Etki Oranı</t>
  </si>
  <si>
    <t>Alınan Fiyat Farkı</t>
  </si>
  <si>
    <t>Verilen Fiyat Farkı</t>
  </si>
  <si>
    <t>Verilen SGK Farkı</t>
  </si>
  <si>
    <t>İlave Gelir Vergisi</t>
  </si>
  <si>
    <t>Kalan</t>
  </si>
  <si>
    <t>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</si>
</sst>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10" fontId="2" fillId="0" borderId="0" xfId="2" applyNumberFormat="1" applyFont="1"/>
    <xf numFmtId="0" fontId="0" fillId="0" borderId="0" xfId="0" applyAlignment="1"/>
    <xf numFmtId="0" fontId="0" fillId="0" borderId="1" xfId="0" applyBorder="1"/>
    <xf numFmtId="9" fontId="0" fillId="0" borderId="1" xfId="2" applyFont="1" applyBorder="1"/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C25-15AF-47FE-BF46-27BE672DAD14}">
  <dimension ref="C3:D9"/>
  <sheetViews>
    <sheetView workbookViewId="0">
      <selection activeCell="C3" sqref="C3:D9"/>
    </sheetView>
  </sheetViews>
  <sheetFormatPr defaultRowHeight="15" x14ac:dyDescent="0.25"/>
  <cols>
    <col min="3" max="3" width="17" bestFit="1" customWidth="1"/>
    <col min="4" max="4" width="14.42578125" bestFit="1" customWidth="1"/>
  </cols>
  <sheetData>
    <row r="3" spans="3:4" x14ac:dyDescent="0.25">
      <c r="C3" t="s">
        <v>28</v>
      </c>
      <c r="D3" s="4">
        <f>Sayfa1!T14</f>
        <v>3530250</v>
      </c>
    </row>
    <row r="4" spans="3:4" x14ac:dyDescent="0.25">
      <c r="C4" t="s">
        <v>29</v>
      </c>
      <c r="D4" s="4">
        <f>Sayfa1!T25</f>
        <v>2769375</v>
      </c>
    </row>
    <row r="5" spans="3:4" x14ac:dyDescent="0.25">
      <c r="C5" t="s">
        <v>32</v>
      </c>
      <c r="D5" s="4">
        <f>D3-D4</f>
        <v>760875</v>
      </c>
    </row>
    <row r="6" spans="3:4" x14ac:dyDescent="0.25">
      <c r="D6" s="4"/>
    </row>
    <row r="7" spans="3:4" x14ac:dyDescent="0.25">
      <c r="C7" t="s">
        <v>30</v>
      </c>
      <c r="D7" s="3">
        <f>5*35*1100</f>
        <v>192500</v>
      </c>
    </row>
    <row r="8" spans="3:4" x14ac:dyDescent="0.25">
      <c r="C8" t="s">
        <v>31</v>
      </c>
      <c r="D8" s="3">
        <f>2941000*0.2</f>
        <v>588200</v>
      </c>
    </row>
    <row r="9" spans="3:4" x14ac:dyDescent="0.25">
      <c r="C9" t="s">
        <v>33</v>
      </c>
      <c r="D9" s="4">
        <f>D5-D7-D8</f>
        <v>-19825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C7BF-9955-409E-BA62-34E8E6BE3E59}">
  <dimension ref="A3:V34"/>
  <sheetViews>
    <sheetView tabSelected="1" workbookViewId="0">
      <selection activeCell="I22" sqref="I22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6.85546875" bestFit="1" customWidth="1"/>
    <col min="4" max="4" width="5.7109375" bestFit="1" customWidth="1"/>
    <col min="5" max="5" width="5.28515625" bestFit="1" customWidth="1"/>
    <col min="6" max="6" width="6.5703125" bestFit="1" customWidth="1"/>
    <col min="7" max="7" width="14.42578125" bestFit="1" customWidth="1"/>
    <col min="8" max="8" width="6.5703125" bestFit="1" customWidth="1"/>
    <col min="9" max="9" width="14.42578125" bestFit="1" customWidth="1"/>
    <col min="10" max="10" width="6.5703125" bestFit="1" customWidth="1"/>
    <col min="11" max="11" width="14.42578125" bestFit="1" customWidth="1"/>
    <col min="12" max="12" width="6.5703125" bestFit="1" customWidth="1"/>
    <col min="13" max="13" width="14.42578125" bestFit="1" customWidth="1"/>
    <col min="14" max="14" width="7" bestFit="1" customWidth="1"/>
    <col min="15" max="15" width="14.42578125" bestFit="1" customWidth="1"/>
    <col min="16" max="16" width="6.5703125" bestFit="1" customWidth="1"/>
    <col min="17" max="17" width="14.42578125" bestFit="1" customWidth="1"/>
    <col min="18" max="18" width="6.5703125" bestFit="1" customWidth="1"/>
    <col min="19" max="19" width="14.42578125" bestFit="1" customWidth="1"/>
    <col min="20" max="20" width="15.42578125" bestFit="1" customWidth="1"/>
    <col min="21" max="21" width="12.7109375" bestFit="1" customWidth="1"/>
  </cols>
  <sheetData>
    <row r="3" spans="1:22" x14ac:dyDescent="0.25">
      <c r="A3" t="s">
        <v>20</v>
      </c>
      <c r="B3" s="5">
        <v>0.3</v>
      </c>
    </row>
    <row r="4" spans="1:22" x14ac:dyDescent="0.25">
      <c r="B4" s="5"/>
    </row>
    <row r="5" spans="1:22" x14ac:dyDescent="0.25">
      <c r="A5" s="12" t="s">
        <v>27</v>
      </c>
      <c r="B5" s="13">
        <v>0.3</v>
      </c>
    </row>
    <row r="6" spans="1:22" x14ac:dyDescent="0.25">
      <c r="A6" s="12" t="s">
        <v>26</v>
      </c>
      <c r="B6" s="13">
        <f>B3*B5</f>
        <v>0.09</v>
      </c>
    </row>
    <row r="7" spans="1:22" s="7" customFormat="1" x14ac:dyDescent="0.25">
      <c r="B7" s="6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2" s="7" customFormat="1" x14ac:dyDescent="0.25">
      <c r="C8" s="7" t="s">
        <v>15</v>
      </c>
      <c r="D8" s="7" t="s">
        <v>11</v>
      </c>
      <c r="E8" s="7" t="s">
        <v>17</v>
      </c>
      <c r="F8" s="6" t="s">
        <v>3</v>
      </c>
      <c r="G8" s="6"/>
      <c r="H8" s="6" t="s">
        <v>4</v>
      </c>
      <c r="I8" s="6"/>
      <c r="J8" s="6" t="s">
        <v>5</v>
      </c>
      <c r="K8" s="6" t="s">
        <v>10</v>
      </c>
      <c r="L8" s="6" t="s">
        <v>6</v>
      </c>
      <c r="M8" s="6"/>
      <c r="N8" s="6" t="s">
        <v>7</v>
      </c>
      <c r="O8" s="6"/>
      <c r="P8" s="6" t="s">
        <v>8</v>
      </c>
      <c r="Q8" s="6"/>
      <c r="R8" s="6" t="s">
        <v>9</v>
      </c>
      <c r="S8" s="6"/>
      <c r="T8" s="7" t="s">
        <v>16</v>
      </c>
    </row>
    <row r="9" spans="1:22" x14ac:dyDescent="0.25">
      <c r="F9" s="1" t="s">
        <v>18</v>
      </c>
      <c r="G9" s="1" t="s">
        <v>19</v>
      </c>
      <c r="H9" s="1" t="s">
        <v>18</v>
      </c>
      <c r="I9" s="1" t="s">
        <v>19</v>
      </c>
      <c r="J9" s="1" t="s">
        <v>18</v>
      </c>
      <c r="K9" s="1" t="s">
        <v>19</v>
      </c>
      <c r="L9" s="1" t="s">
        <v>18</v>
      </c>
      <c r="M9" s="1" t="s">
        <v>19</v>
      </c>
      <c r="N9" s="1" t="s">
        <v>18</v>
      </c>
      <c r="O9" s="1" t="s">
        <v>19</v>
      </c>
      <c r="P9" s="1" t="s">
        <v>18</v>
      </c>
      <c r="Q9" s="1" t="s">
        <v>19</v>
      </c>
      <c r="R9" s="1" t="s">
        <v>18</v>
      </c>
      <c r="S9" s="1" t="s">
        <v>19</v>
      </c>
    </row>
    <row r="10" spans="1:22" x14ac:dyDescent="0.25">
      <c r="B10" s="7" t="s">
        <v>0</v>
      </c>
      <c r="C10">
        <f>F10+H10+J10+L10+N10+P10+R10</f>
        <v>26250</v>
      </c>
      <c r="D10" t="s">
        <v>12</v>
      </c>
      <c r="E10">
        <v>1500</v>
      </c>
      <c r="F10">
        <v>2500</v>
      </c>
      <c r="G10" s="3">
        <f>F10*$E$10</f>
        <v>3750000</v>
      </c>
      <c r="H10">
        <v>2500</v>
      </c>
      <c r="I10" s="3">
        <f>H10*$E$10</f>
        <v>3750000</v>
      </c>
      <c r="J10">
        <v>4250</v>
      </c>
      <c r="K10" s="3">
        <f>J10*$E$10</f>
        <v>6375000</v>
      </c>
      <c r="L10">
        <v>4250</v>
      </c>
      <c r="M10" s="3">
        <f>L10*$E$10</f>
        <v>6375000</v>
      </c>
      <c r="N10">
        <v>4250</v>
      </c>
      <c r="O10" s="3">
        <f>N10*$E$10</f>
        <v>6375000</v>
      </c>
      <c r="P10">
        <v>4250</v>
      </c>
      <c r="Q10" s="3">
        <f>P10*$E$10</f>
        <v>6375000</v>
      </c>
      <c r="R10">
        <v>4250</v>
      </c>
      <c r="S10" s="3">
        <f>R10*$E$10</f>
        <v>6375000</v>
      </c>
      <c r="T10" s="3">
        <f>G10+I10+K10+M10+O10+Q10+S10</f>
        <v>39375000</v>
      </c>
    </row>
    <row r="11" spans="1:22" x14ac:dyDescent="0.25">
      <c r="B11" s="7" t="s">
        <v>1</v>
      </c>
      <c r="C11">
        <f>F11+H11+J11+L11+N11+P11+R11</f>
        <v>1225</v>
      </c>
      <c r="D11" t="s">
        <v>13</v>
      </c>
      <c r="E11">
        <v>8000</v>
      </c>
      <c r="F11">
        <v>275</v>
      </c>
      <c r="G11" s="3">
        <f>F11*$E$11</f>
        <v>2200000</v>
      </c>
      <c r="H11">
        <v>200</v>
      </c>
      <c r="I11" s="3">
        <f>H11*$E$11</f>
        <v>1600000</v>
      </c>
      <c r="J11">
        <v>150</v>
      </c>
      <c r="K11" s="3">
        <f>J11*$E$11</f>
        <v>1200000</v>
      </c>
      <c r="L11">
        <v>150</v>
      </c>
      <c r="M11" s="3">
        <f>L11*$E$11</f>
        <v>1200000</v>
      </c>
      <c r="N11">
        <v>150</v>
      </c>
      <c r="O11" s="3">
        <f>N11*$E$11</f>
        <v>1200000</v>
      </c>
      <c r="P11">
        <v>150</v>
      </c>
      <c r="Q11" s="3">
        <f>P11*$E$11</f>
        <v>1200000</v>
      </c>
      <c r="R11">
        <v>150</v>
      </c>
      <c r="S11" s="3">
        <f>R11*$E$11</f>
        <v>1200000</v>
      </c>
      <c r="T11" s="3">
        <f t="shared" ref="T11" si="0">G11+I11+K11+M11+O11+Q11+S11</f>
        <v>9800000</v>
      </c>
    </row>
    <row r="12" spans="1:22" x14ac:dyDescent="0.25">
      <c r="B12" s="7" t="s">
        <v>2</v>
      </c>
      <c r="C12">
        <f>F12+H12+J12+L12+N12+P12+R12</f>
        <v>10000</v>
      </c>
      <c r="D12" t="s">
        <v>14</v>
      </c>
      <c r="E12">
        <v>225</v>
      </c>
      <c r="F12">
        <v>2000</v>
      </c>
      <c r="G12" s="3">
        <f>F12*$E$12</f>
        <v>450000</v>
      </c>
      <c r="H12">
        <v>2000</v>
      </c>
      <c r="I12" s="3">
        <f>H12*$E$12</f>
        <v>450000</v>
      </c>
      <c r="J12">
        <v>1500</v>
      </c>
      <c r="K12" s="3">
        <f>J12*$E$12</f>
        <v>337500</v>
      </c>
      <c r="L12">
        <v>1250</v>
      </c>
      <c r="M12" s="3">
        <f>L12*$E$12</f>
        <v>281250</v>
      </c>
      <c r="N12">
        <v>1250</v>
      </c>
      <c r="O12" s="3">
        <f>N12*$E$12</f>
        <v>281250</v>
      </c>
      <c r="P12">
        <v>1000</v>
      </c>
      <c r="Q12" s="3">
        <f>P12*$E$12</f>
        <v>225000</v>
      </c>
      <c r="R12">
        <v>1000</v>
      </c>
      <c r="S12" s="3">
        <f>R12*$E$12</f>
        <v>225000</v>
      </c>
      <c r="T12" s="3">
        <f>G12+I12+K12+M12+O12+Q12+S12</f>
        <v>2250000</v>
      </c>
    </row>
    <row r="13" spans="1:22" x14ac:dyDescent="0.25">
      <c r="G13" s="4">
        <f>SUM(G10:G12)</f>
        <v>6400000</v>
      </c>
      <c r="I13" s="4">
        <f>SUM(I10:I12)</f>
        <v>5800000</v>
      </c>
      <c r="K13" s="4">
        <f>SUM(K10:K12)</f>
        <v>7912500</v>
      </c>
      <c r="M13" s="4">
        <f>SUM(M10:M12)</f>
        <v>7856250</v>
      </c>
      <c r="O13" s="4">
        <f>SUM(O10:O12)</f>
        <v>7856250</v>
      </c>
      <c r="Q13" s="4">
        <f>SUM(Q10:Q12)</f>
        <v>7800000</v>
      </c>
      <c r="S13" s="4">
        <f>SUM(S10:S12)</f>
        <v>7800000</v>
      </c>
      <c r="T13" s="3">
        <f>SUM(G13:S13)</f>
        <v>51425000</v>
      </c>
    </row>
    <row r="14" spans="1:22" s="7" customFormat="1" x14ac:dyDescent="0.25">
      <c r="B14" s="6" t="s">
        <v>23</v>
      </c>
      <c r="C14" s="6"/>
      <c r="D14" s="6"/>
      <c r="E14" s="6"/>
      <c r="F14" s="6"/>
      <c r="G14" s="6"/>
      <c r="H14" s="6"/>
      <c r="I14" s="6"/>
      <c r="K14" s="8">
        <f>K13*$B$6</f>
        <v>712125</v>
      </c>
      <c r="M14" s="8">
        <f>M13*$B$6</f>
        <v>707062.5</v>
      </c>
      <c r="O14" s="8">
        <f>O13*$B$6</f>
        <v>707062.5</v>
      </c>
      <c r="Q14" s="8">
        <f>Q13*$B$6</f>
        <v>702000</v>
      </c>
      <c r="S14" s="8">
        <f>S13*$B$6</f>
        <v>702000</v>
      </c>
      <c r="T14" s="9">
        <f>SUM(C14:S14)</f>
        <v>3530250</v>
      </c>
      <c r="V14" s="10"/>
    </row>
    <row r="15" spans="1:22" x14ac:dyDescent="0.25">
      <c r="U15" s="4"/>
    </row>
    <row r="16" spans="1:22" x14ac:dyDescent="0.25">
      <c r="A16" s="12" t="s">
        <v>27</v>
      </c>
      <c r="B16" s="13">
        <v>0.5</v>
      </c>
    </row>
    <row r="17" spans="1:20" x14ac:dyDescent="0.25">
      <c r="A17" s="12" t="s">
        <v>26</v>
      </c>
      <c r="B17" s="13">
        <f>B3*B16</f>
        <v>0.15</v>
      </c>
    </row>
    <row r="18" spans="1:20" x14ac:dyDescent="0.25">
      <c r="B18" s="6" t="s">
        <v>25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s="7" customFormat="1" x14ac:dyDescent="0.25">
      <c r="C19" s="7" t="s">
        <v>15</v>
      </c>
      <c r="D19" s="7" t="s">
        <v>11</v>
      </c>
      <c r="E19" s="7" t="s">
        <v>17</v>
      </c>
      <c r="F19" s="6" t="s">
        <v>3</v>
      </c>
      <c r="G19" s="6"/>
      <c r="H19" s="6" t="s">
        <v>4</v>
      </c>
      <c r="I19" s="6"/>
      <c r="J19" s="6" t="s">
        <v>5</v>
      </c>
      <c r="K19" s="6" t="s">
        <v>10</v>
      </c>
      <c r="L19" s="6" t="s">
        <v>6</v>
      </c>
      <c r="M19" s="6"/>
      <c r="N19" s="6" t="s">
        <v>7</v>
      </c>
      <c r="O19" s="6"/>
      <c r="P19" s="6" t="s">
        <v>8</v>
      </c>
      <c r="Q19" s="6"/>
      <c r="R19" s="6" t="s">
        <v>9</v>
      </c>
      <c r="S19" s="6"/>
      <c r="T19" s="7" t="s">
        <v>16</v>
      </c>
    </row>
    <row r="20" spans="1:20" x14ac:dyDescent="0.25">
      <c r="F20" s="1" t="s">
        <v>18</v>
      </c>
      <c r="G20" s="1" t="s">
        <v>19</v>
      </c>
      <c r="H20" s="1" t="s">
        <v>18</v>
      </c>
      <c r="I20" s="1" t="s">
        <v>19</v>
      </c>
      <c r="J20" s="1" t="s">
        <v>18</v>
      </c>
      <c r="K20" s="1" t="s">
        <v>19</v>
      </c>
      <c r="L20" s="1" t="s">
        <v>18</v>
      </c>
      <c r="M20" s="1" t="s">
        <v>19</v>
      </c>
      <c r="N20" s="1" t="s">
        <v>18</v>
      </c>
      <c r="O20" s="1" t="s">
        <v>19</v>
      </c>
      <c r="P20" s="1" t="s">
        <v>18</v>
      </c>
      <c r="Q20" s="1" t="s">
        <v>19</v>
      </c>
      <c r="R20" s="1" t="s">
        <v>18</v>
      </c>
      <c r="S20" s="1" t="s">
        <v>19</v>
      </c>
    </row>
    <row r="21" spans="1:20" x14ac:dyDescent="0.25">
      <c r="B21" s="7" t="s">
        <v>21</v>
      </c>
      <c r="C21">
        <f>F21+H21+J21+L21+N21+P21+R21</f>
        <v>26250</v>
      </c>
      <c r="D21" t="s">
        <v>12</v>
      </c>
      <c r="E21">
        <v>650</v>
      </c>
      <c r="F21">
        <v>2500</v>
      </c>
      <c r="G21" s="3">
        <f>F21*$E$21</f>
        <v>1625000</v>
      </c>
      <c r="H21">
        <v>2500</v>
      </c>
      <c r="I21" s="3">
        <f>H21*$E$21</f>
        <v>1625000</v>
      </c>
      <c r="J21">
        <v>4250</v>
      </c>
      <c r="K21" s="3">
        <f>J21*$E$21</f>
        <v>2762500</v>
      </c>
      <c r="L21">
        <v>4250</v>
      </c>
      <c r="M21" s="3">
        <f>L21*$E$21</f>
        <v>2762500</v>
      </c>
      <c r="N21">
        <v>4250</v>
      </c>
      <c r="O21" s="3">
        <f>N21*$E$21</f>
        <v>2762500</v>
      </c>
      <c r="P21">
        <v>4250</v>
      </c>
      <c r="Q21" s="3">
        <f>P21*$E$21</f>
        <v>2762500</v>
      </c>
      <c r="R21">
        <v>4250</v>
      </c>
      <c r="S21" s="3">
        <f>R21*$E$21</f>
        <v>2762500</v>
      </c>
      <c r="T21" s="3">
        <f>G21+I21+K21+M21+O21+Q21+S21</f>
        <v>17062500</v>
      </c>
    </row>
    <row r="22" spans="1:20" x14ac:dyDescent="0.25">
      <c r="B22" s="7" t="s">
        <v>1</v>
      </c>
      <c r="C22">
        <f t="shared" ref="C22:C23" si="1">F22+H22+J22+L22+N22+P22+R22</f>
        <v>1225</v>
      </c>
      <c r="D22" t="s">
        <v>13</v>
      </c>
      <c r="E22">
        <v>5000</v>
      </c>
      <c r="F22">
        <v>275</v>
      </c>
      <c r="G22" s="3">
        <f>F22*$E$22</f>
        <v>1375000</v>
      </c>
      <c r="H22">
        <v>200</v>
      </c>
      <c r="I22" s="3">
        <f>H22*$E$22</f>
        <v>1000000</v>
      </c>
      <c r="J22">
        <v>150</v>
      </c>
      <c r="K22" s="3">
        <f>J22*$E$22</f>
        <v>750000</v>
      </c>
      <c r="L22">
        <v>150</v>
      </c>
      <c r="M22" s="3">
        <f>L22*$E$22</f>
        <v>750000</v>
      </c>
      <c r="N22">
        <v>150</v>
      </c>
      <c r="O22" s="3">
        <f>N22*$E$22</f>
        <v>750000</v>
      </c>
      <c r="P22">
        <v>150</v>
      </c>
      <c r="Q22" s="3">
        <f>P22*$E$22</f>
        <v>750000</v>
      </c>
      <c r="R22">
        <v>150</v>
      </c>
      <c r="S22" s="3">
        <f>R22*$E$22</f>
        <v>750000</v>
      </c>
      <c r="T22" s="3">
        <f t="shared" ref="T22" si="2">G22+I22+K22+M22+O22+Q22+S22</f>
        <v>6125000</v>
      </c>
    </row>
    <row r="23" spans="1:20" x14ac:dyDescent="0.25">
      <c r="B23" s="7" t="s">
        <v>2</v>
      </c>
      <c r="C23">
        <f t="shared" si="1"/>
        <v>10000</v>
      </c>
      <c r="D23" t="s">
        <v>14</v>
      </c>
      <c r="E23">
        <v>150</v>
      </c>
      <c r="F23">
        <v>2000</v>
      </c>
      <c r="G23" s="3">
        <f>F23*$E$23</f>
        <v>300000</v>
      </c>
      <c r="H23">
        <v>2000</v>
      </c>
      <c r="I23" s="3">
        <f>H23*$E$23</f>
        <v>300000</v>
      </c>
      <c r="J23">
        <v>1500</v>
      </c>
      <c r="K23" s="3">
        <f>J23*$E$23</f>
        <v>225000</v>
      </c>
      <c r="L23">
        <v>1250</v>
      </c>
      <c r="M23" s="3">
        <f>L23*$E$23</f>
        <v>187500</v>
      </c>
      <c r="N23">
        <v>1250</v>
      </c>
      <c r="O23" s="3">
        <f>N23*$E$23</f>
        <v>187500</v>
      </c>
      <c r="P23">
        <v>1000</v>
      </c>
      <c r="Q23" s="3">
        <f>P23*$E$23</f>
        <v>150000</v>
      </c>
      <c r="R23">
        <v>1000</v>
      </c>
      <c r="S23" s="3">
        <f>R23*$E$23</f>
        <v>150000</v>
      </c>
      <c r="T23" s="3">
        <f>G23+I23+K23+M23+O23+Q23+S23</f>
        <v>1500000</v>
      </c>
    </row>
    <row r="24" spans="1:20" x14ac:dyDescent="0.25">
      <c r="B24" s="7"/>
      <c r="G24" s="4">
        <f>SUM(G21:G23)</f>
        <v>3300000</v>
      </c>
      <c r="I24" s="4">
        <f>SUM(I21:I23)</f>
        <v>2925000</v>
      </c>
      <c r="K24" s="4">
        <f>SUM(K21:K23)</f>
        <v>3737500</v>
      </c>
      <c r="M24" s="4">
        <f>SUM(M21:M23)</f>
        <v>3700000</v>
      </c>
      <c r="O24" s="4">
        <f>SUM(O21:O23)</f>
        <v>3700000</v>
      </c>
      <c r="Q24" s="4">
        <f>SUM(Q21:Q23)</f>
        <v>3662500</v>
      </c>
      <c r="S24" s="4">
        <f>SUM(S21:S23)</f>
        <v>3662500</v>
      </c>
      <c r="T24" s="3">
        <f>SUM(G24:S24)</f>
        <v>24687500</v>
      </c>
    </row>
    <row r="25" spans="1:20" s="7" customFormat="1" x14ac:dyDescent="0.25">
      <c r="B25" s="6" t="s">
        <v>24</v>
      </c>
      <c r="C25" s="6"/>
      <c r="D25" s="6"/>
      <c r="E25" s="6"/>
      <c r="F25" s="6"/>
      <c r="G25" s="6"/>
      <c r="H25" s="6"/>
      <c r="I25" s="6"/>
      <c r="K25" s="8">
        <f>K24*$B$17</f>
        <v>560625</v>
      </c>
      <c r="M25" s="8">
        <f>M24*$B$17</f>
        <v>555000</v>
      </c>
      <c r="O25" s="8">
        <f>O24*$B$17</f>
        <v>555000</v>
      </c>
      <c r="Q25" s="8">
        <f>Q24*$B$17</f>
        <v>549375</v>
      </c>
      <c r="S25" s="8">
        <f>S24*$B$17</f>
        <v>549375</v>
      </c>
      <c r="T25" s="9">
        <f>SUM(F25:S25)</f>
        <v>2769375</v>
      </c>
    </row>
    <row r="27" spans="1:20" x14ac:dyDescent="0.25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4"/>
    </row>
    <row r="28" spans="1:20" x14ac:dyDescent="0.25">
      <c r="C28" s="2" t="s">
        <v>28</v>
      </c>
      <c r="D28" s="2"/>
      <c r="E28" s="2"/>
      <c r="F28" s="2"/>
      <c r="G28" s="4">
        <f>T14</f>
        <v>3530250</v>
      </c>
    </row>
    <row r="29" spans="1:20" x14ac:dyDescent="0.25">
      <c r="C29" s="2" t="s">
        <v>29</v>
      </c>
      <c r="D29" s="2"/>
      <c r="E29" s="2"/>
      <c r="F29" s="2"/>
      <c r="G29" s="4">
        <f>T25</f>
        <v>2769375</v>
      </c>
    </row>
    <row r="30" spans="1:20" x14ac:dyDescent="0.25">
      <c r="C30" s="2" t="s">
        <v>32</v>
      </c>
      <c r="D30" s="2"/>
      <c r="E30" s="2"/>
      <c r="F30" s="2"/>
      <c r="G30" s="4">
        <f>G28-G29</f>
        <v>760875</v>
      </c>
    </row>
    <row r="31" spans="1:20" x14ac:dyDescent="0.25">
      <c r="G31" s="4"/>
    </row>
    <row r="32" spans="1:20" x14ac:dyDescent="0.25">
      <c r="C32" s="2" t="s">
        <v>30</v>
      </c>
      <c r="D32" s="2"/>
      <c r="E32" s="2"/>
      <c r="F32" s="2"/>
      <c r="G32" s="3">
        <f>5*35*1100</f>
        <v>192500</v>
      </c>
    </row>
    <row r="33" spans="3:7" x14ac:dyDescent="0.25">
      <c r="C33" s="2" t="s">
        <v>31</v>
      </c>
      <c r="D33" s="2"/>
      <c r="E33" s="2"/>
      <c r="F33" s="2"/>
      <c r="G33" s="3">
        <f>2941000*0.2</f>
        <v>588200</v>
      </c>
    </row>
    <row r="34" spans="3:7" x14ac:dyDescent="0.25">
      <c r="C34" s="2" t="s">
        <v>33</v>
      </c>
      <c r="D34" s="2"/>
      <c r="E34" s="2"/>
      <c r="F34" s="2"/>
      <c r="G34" s="4">
        <f>G30-G32-G33</f>
        <v>-19825</v>
      </c>
    </row>
  </sheetData>
  <mergeCells count="24">
    <mergeCell ref="C30:F30"/>
    <mergeCell ref="C32:F32"/>
    <mergeCell ref="C33:F33"/>
    <mergeCell ref="C34:F34"/>
    <mergeCell ref="C29:F29"/>
    <mergeCell ref="B7:T7"/>
    <mergeCell ref="B14:I14"/>
    <mergeCell ref="B25:I25"/>
    <mergeCell ref="B18:T18"/>
    <mergeCell ref="C28:F28"/>
    <mergeCell ref="R8:S8"/>
    <mergeCell ref="F19:G19"/>
    <mergeCell ref="H19:I19"/>
    <mergeCell ref="J19:K19"/>
    <mergeCell ref="L19:M19"/>
    <mergeCell ref="N19:O19"/>
    <mergeCell ref="P19:Q19"/>
    <mergeCell ref="R19:S19"/>
    <mergeCell ref="F8:G8"/>
    <mergeCell ref="H8:I8"/>
    <mergeCell ref="J8:K8"/>
    <mergeCell ref="L8:M8"/>
    <mergeCell ref="N8:O8"/>
    <mergeCell ref="P8:Q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Metin ARITÜRK</dc:creator>
  <cp:lastModifiedBy>B. Metin ARITÜRK</cp:lastModifiedBy>
  <dcterms:created xsi:type="dcterms:W3CDTF">2023-10-09T15:45:57Z</dcterms:created>
  <dcterms:modified xsi:type="dcterms:W3CDTF">2023-10-09T16:29:39Z</dcterms:modified>
</cp:coreProperties>
</file>