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omer.karatas.DESKTOP-NGNPQJV\Desktop\control surfaces\"/>
    </mc:Choice>
  </mc:AlternateContent>
  <xr:revisionPtr revIDLastSave="0" documentId="13_ncr:1_{B259D62B-E584-4084-B2F0-F6E6150C6C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7" i="1"/>
  <c r="E13" i="1"/>
  <c r="F13" i="1"/>
  <c r="E12" i="1"/>
  <c r="E7" i="1"/>
  <c r="D12" i="1"/>
  <c r="D7" i="1"/>
  <c r="B12" i="1"/>
  <c r="B7" i="1"/>
  <c r="C7" i="1"/>
  <c r="F11" i="1" l="1"/>
  <c r="F10" i="1"/>
  <c r="F6" i="1"/>
  <c r="F8" i="1" s="1"/>
  <c r="F5" i="1"/>
  <c r="E11" i="1"/>
  <c r="E10" i="1"/>
  <c r="E6" i="1"/>
  <c r="E8" i="1" s="1"/>
  <c r="E5" i="1"/>
  <c r="D11" i="1"/>
  <c r="D13" i="1" s="1"/>
  <c r="D10" i="1"/>
  <c r="D6" i="1"/>
  <c r="D8" i="1" s="1"/>
  <c r="C6" i="1"/>
  <c r="C8" i="1" s="1"/>
  <c r="D5" i="1"/>
  <c r="C5" i="1" l="1"/>
  <c r="B11" i="1" l="1"/>
  <c r="B13" i="1" s="1"/>
  <c r="B10" i="1"/>
  <c r="B6" i="1"/>
  <c r="B8" i="1" s="1"/>
  <c r="B5" i="1"/>
</calcChain>
</file>

<file path=xl/sharedStrings.xml><?xml version="1.0" encoding="utf-8"?>
<sst xmlns="http://schemas.openxmlformats.org/spreadsheetml/2006/main" count="20" uniqueCount="20">
  <si>
    <t>stallion vtol</t>
  </si>
  <si>
    <t>aileron A / wing A</t>
  </si>
  <si>
    <t>aileron aspect ratio</t>
  </si>
  <si>
    <t>wing span (mm)</t>
  </si>
  <si>
    <t>E-flite Mini Convergence VTOL BNF Basic</t>
  </si>
  <si>
    <t>elavon A / elavator A</t>
  </si>
  <si>
    <t>elavon aspect ratio</t>
  </si>
  <si>
    <t>https://flightory.com/wp-content/uploads/2024/04/STALLION-VTOL-MANUAL.pdf</t>
  </si>
  <si>
    <t>https://www.horizonhobby.com/on/demandware.static/Sites-horizon-us-Site/Sites-horizon-master/default/Manuals/EFL11050-Manual-EN.pdf</t>
  </si>
  <si>
    <t>omphobby zmo vtol</t>
  </si>
  <si>
    <t>https://rcdrone.top/tr/products/omphobby-zmo-vtol-rc-airplane</t>
  </si>
  <si>
    <t>t drone va17 vtol</t>
  </si>
  <si>
    <t>https://rcdrone.top/tr/products/t-drone-va17-sabit-kanatli-vtol-drone</t>
  </si>
  <si>
    <t>Makeflyeasy Striver mini</t>
  </si>
  <si>
    <t>https://www.uavmodel.com/products/makeflyeasy-striver-mini-4-1-4-2-2100mm-vtol-uav?srsltid=AfmBOoqDrYTCrIyXWFdAyrTUUSUbupHH7Q7jQ_bfyTPgcvhmwFU5CJCS</t>
  </si>
  <si>
    <t>fusalage to aileron / wingspan</t>
  </si>
  <si>
    <t>tail span (mm)</t>
  </si>
  <si>
    <t>fusalage to elevon  / tailspan</t>
  </si>
  <si>
    <t>elevon torque coefficent (elevon middle point to fusalage distance * elevon area / tailspan * tail area)</t>
  </si>
  <si>
    <t>aileron torque coefficent (aileron middle point to fusalage distance * aileron area / wingspan * wing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</si>
</sst>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1" max="1" width="28.42578125" bestFit="1" customWidth="1"/>
    <col min="2" max="2" width="11.42578125" bestFit="1" customWidth="1"/>
    <col min="3" max="3" width="37.5703125" bestFit="1" customWidth="1"/>
    <col min="4" max="4" width="18.85546875" bestFit="1" customWidth="1"/>
    <col min="5" max="5" width="15.85546875" bestFit="1" customWidth="1"/>
    <col min="6" max="6" width="23.28515625" bestFit="1" customWidth="1"/>
  </cols>
  <sheetData>
    <row r="1" spans="1:6" x14ac:dyDescent="0.25">
      <c r="A1" s="1"/>
      <c r="B1" s="1" t="s">
        <v>0</v>
      </c>
      <c r="C1" s="1" t="s">
        <v>4</v>
      </c>
      <c r="D1" s="1" t="s">
        <v>9</v>
      </c>
      <c r="E1" s="1" t="s">
        <v>11</v>
      </c>
      <c r="F1" s="1" t="s">
        <v>13</v>
      </c>
    </row>
    <row r="2" spans="1:6" x14ac:dyDescent="0.25">
      <c r="A2" s="1" t="s">
        <v>3</v>
      </c>
      <c r="B2" s="1">
        <v>1340</v>
      </c>
      <c r="C2" s="1">
        <v>410</v>
      </c>
      <c r="D2" s="1">
        <v>1200</v>
      </c>
      <c r="E2" s="1">
        <v>1680</v>
      </c>
      <c r="F2" s="1">
        <v>2100</v>
      </c>
    </row>
    <row r="3" spans="1:6" x14ac:dyDescent="0.25">
      <c r="A3" s="1" t="s">
        <v>16</v>
      </c>
      <c r="B3" s="1">
        <v>450</v>
      </c>
      <c r="C3" s="1"/>
      <c r="D3" s="1">
        <v>360</v>
      </c>
      <c r="E3" s="1">
        <v>445</v>
      </c>
      <c r="F3" s="1">
        <v>650</v>
      </c>
    </row>
    <row r="5" spans="1:6" x14ac:dyDescent="0.25">
      <c r="A5" s="1" t="s">
        <v>1</v>
      </c>
      <c r="B5" s="2">
        <f>(50*250)/(((157+236)/2)*464+((102+157)/2)*92)</f>
        <v>0.12125327383839364</v>
      </c>
      <c r="C5" s="2">
        <f>((27+34)*97)/((46+131)*83+(103+192)*67+24*28+20*57)</f>
        <v>0.16314657549354802</v>
      </c>
      <c r="D5" s="2">
        <f>(((32+45)/2)*341)/(((120+198)/2)*498)</f>
        <v>0.16580157106413074</v>
      </c>
      <c r="E5" s="2">
        <f>(((27+44)/2)*411)/(((152+238)/2)*700)</f>
        <v>0.10689010989010989</v>
      </c>
      <c r="F5" s="2">
        <f>(((60+70)/2)*367)/(((267+288)/2)*893+((162+267)/2)*70)</f>
        <v>9.0764679584129968E-2</v>
      </c>
    </row>
    <row r="6" spans="1:6" x14ac:dyDescent="0.25">
      <c r="A6" s="1" t="s">
        <v>2</v>
      </c>
      <c r="B6" s="1">
        <f>250/50</f>
        <v>5</v>
      </c>
      <c r="C6" s="3">
        <f>97/((27+34)/2)</f>
        <v>3.180327868852459</v>
      </c>
      <c r="D6" s="3">
        <f>341/((32+45)/2)</f>
        <v>8.8571428571428577</v>
      </c>
      <c r="E6" s="3">
        <f>411/((27+44)/2)</f>
        <v>11.577464788732394</v>
      </c>
      <c r="F6" s="3">
        <f>367/((60+70)/2)</f>
        <v>5.6461538461538465</v>
      </c>
    </row>
    <row r="7" spans="1:6" x14ac:dyDescent="0.25">
      <c r="A7" s="1" t="s">
        <v>15</v>
      </c>
      <c r="B7" s="5">
        <f>436/B2</f>
        <v>0.32537313432835818</v>
      </c>
      <c r="C7" s="5">
        <f>120/C2</f>
        <v>0.29268292682926828</v>
      </c>
      <c r="D7" s="5">
        <f>380/D2</f>
        <v>0.31666666666666665</v>
      </c>
      <c r="E7" s="5">
        <f>535/E2</f>
        <v>0.31845238095238093</v>
      </c>
      <c r="F7" s="5">
        <f>770/F2</f>
        <v>0.36666666666666664</v>
      </c>
    </row>
    <row r="8" spans="1:6" x14ac:dyDescent="0.25">
      <c r="A8" s="6" t="s">
        <v>19</v>
      </c>
      <c r="B8" s="5">
        <f>B6*B7</f>
        <v>1.6268656716417909</v>
      </c>
      <c r="C8" s="5">
        <f t="shared" ref="C8:F8" si="0">C6*C7</f>
        <v>0.93082766893242697</v>
      </c>
      <c r="D8" s="5">
        <f t="shared" si="0"/>
        <v>2.804761904761905</v>
      </c>
      <c r="E8" s="5">
        <f t="shared" si="0"/>
        <v>3.6868712273641848</v>
      </c>
      <c r="F8" s="5">
        <f t="shared" si="0"/>
        <v>2.0702564102564103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5</v>
      </c>
      <c r="B10" s="2">
        <f>(((30+37)/2)*183)/(((74+133)/2)*203)</f>
        <v>0.29178268008852715</v>
      </c>
      <c r="C10" s="1"/>
      <c r="D10" s="2">
        <f>(175*28)/(62*(37/2)+100*(82/2)+96*(30/2)+((62+96)/2)*112)</f>
        <v>0.31541680077244932</v>
      </c>
      <c r="E10" s="2">
        <f>(210*21)/(((132+67)/2)*206)</f>
        <v>0.21515343708835438</v>
      </c>
      <c r="F10" s="2">
        <f>(((47+44)/2)*203)/(((162+196)/2)*248+((92+162)/2)*20)</f>
        <v>0.1968060172163982</v>
      </c>
    </row>
    <row r="11" spans="1:6" x14ac:dyDescent="0.25">
      <c r="A11" s="1" t="s">
        <v>6</v>
      </c>
      <c r="B11" s="3">
        <f>183/((30+37)/2)</f>
        <v>5.4626865671641793</v>
      </c>
      <c r="C11" s="1"/>
      <c r="D11" s="3">
        <f>175/32</f>
        <v>5.46875</v>
      </c>
      <c r="E11" s="3">
        <f>210/24</f>
        <v>8.75</v>
      </c>
      <c r="F11" s="3">
        <f>203/((47+44)/2)</f>
        <v>4.4615384615384617</v>
      </c>
    </row>
    <row r="12" spans="1:6" x14ac:dyDescent="0.25">
      <c r="A12" s="1" t="s">
        <v>17</v>
      </c>
      <c r="B12" s="5">
        <f>115/B3</f>
        <v>0.25555555555555554</v>
      </c>
      <c r="C12" s="4"/>
      <c r="D12" s="5">
        <f>100/D3</f>
        <v>0.27777777777777779</v>
      </c>
      <c r="E12" s="5">
        <f>132/E3</f>
        <v>0.29662921348314608</v>
      </c>
      <c r="F12" s="5">
        <f>190/F3</f>
        <v>0.29230769230769232</v>
      </c>
    </row>
    <row r="13" spans="1:6" x14ac:dyDescent="0.25">
      <c r="A13" s="6" t="s">
        <v>18</v>
      </c>
      <c r="B13" s="5">
        <f>B11*B12</f>
        <v>1.3960199004975125</v>
      </c>
      <c r="C13" s="1"/>
      <c r="D13" s="5">
        <f t="shared" ref="C13:F13" si="1">D11*D12</f>
        <v>1.5190972222222223</v>
      </c>
      <c r="E13" s="5">
        <f t="shared" ref="E13" si="2">E11*E12</f>
        <v>2.595505617977528</v>
      </c>
      <c r="F13" s="5">
        <f t="shared" ref="F13" si="3">F11*F12</f>
        <v>1.3041420118343197</v>
      </c>
    </row>
    <row r="14" spans="1:6" x14ac:dyDescent="0.25">
      <c r="A14" s="1"/>
      <c r="B14" s="1" t="s">
        <v>7</v>
      </c>
      <c r="C14" s="1" t="s">
        <v>8</v>
      </c>
      <c r="D14" s="1" t="s">
        <v>10</v>
      </c>
      <c r="E14" s="1" t="s">
        <v>12</v>
      </c>
      <c r="F14" s="1" t="s">
        <v>14</v>
      </c>
    </row>
    <row r="16" spans="1:6" x14ac:dyDescent="0.25">
      <c r="E16" s="1"/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omer.karatas</dc:creator>
  <cp:lastModifiedBy>omer.karatas</cp:lastModifiedBy>
  <dcterms:created xsi:type="dcterms:W3CDTF">2015-06-05T18:19:34Z</dcterms:created>
  <dcterms:modified xsi:type="dcterms:W3CDTF">2025-03-09T12:28:12Z</dcterms:modified>
</cp:coreProperties>
</file>