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600" windowHeight="8190" activeTab="1"/>
  </bookViews>
  <sheets>
    <sheet name="Sayfa1-4GelişmişlikDüzeyi" sheetId="1" r:id="rId1"/>
    <sheet name="n1" sheetId="3" r:id="rId2"/>
    <sheet name="niteldeğişken" sheetId="4" r:id="rId3"/>
    <sheet name="G Şıkı" sheetId="6" r:id="rId4"/>
    <sheet name="G Şıkı_1" sheetId="7" r:id="rId5"/>
    <sheet name="G Şıkı_2" sheetId="8" r:id="rId6"/>
    <sheet name="G şıkı 5.kısım" sheetId="15" r:id="rId7"/>
  </sheets>
  <definedNames>
    <definedName name="_xlnm._FilterDatabase" localSheetId="2" hidden="1">niteldeğişken!$C$1:$C$121</definedName>
  </definedNames>
  <calcPr calcId="124519"/>
</workbook>
</file>

<file path=xl/calcChain.xml><?xml version="1.0" encoding="utf-8"?>
<calcChain xmlns="http://schemas.openxmlformats.org/spreadsheetml/2006/main">
  <c r="Q10" i="15"/>
  <c r="K10"/>
  <c r="U5"/>
  <c r="T5"/>
  <c r="S5"/>
  <c r="R5"/>
  <c r="M5"/>
  <c r="N5"/>
  <c r="O5"/>
  <c r="L5"/>
  <c r="B15" i="8" l="1"/>
  <c r="D31" i="6"/>
  <c r="D30"/>
  <c r="O3" i="8" l="1"/>
  <c r="O4"/>
  <c r="O5"/>
  <c r="O6"/>
  <c r="N3"/>
  <c r="N4"/>
  <c r="N5"/>
  <c r="N6"/>
  <c r="O2"/>
  <c r="O8" s="1"/>
  <c r="O9" s="1"/>
  <c r="N2"/>
  <c r="N8" s="1"/>
  <c r="N9" s="1"/>
  <c r="M3"/>
  <c r="M4"/>
  <c r="M5"/>
  <c r="M6"/>
  <c r="M2"/>
  <c r="M8" s="1"/>
  <c r="M9" s="1"/>
  <c r="L3"/>
  <c r="L4"/>
  <c r="L5"/>
  <c r="L6"/>
  <c r="L2"/>
  <c r="L8" s="1"/>
  <c r="L9" s="1"/>
  <c r="M11" s="1"/>
  <c r="O3" i="7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"/>
  <c r="O28" s="1"/>
  <c r="O29" s="1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"/>
  <c r="N28" s="1"/>
  <c r="N29" s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"/>
  <c r="M28" s="1"/>
  <c r="M29" s="1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"/>
  <c r="L28" s="1"/>
  <c r="L29" s="1"/>
  <c r="M31" s="1"/>
  <c r="G3" i="8"/>
  <c r="H3"/>
  <c r="I3"/>
  <c r="J3"/>
  <c r="G4"/>
  <c r="H4"/>
  <c r="I4"/>
  <c r="J4"/>
  <c r="G5"/>
  <c r="H5"/>
  <c r="I5"/>
  <c r="J5"/>
  <c r="G6"/>
  <c r="H6"/>
  <c r="I6"/>
  <c r="J6"/>
  <c r="H2"/>
  <c r="I2"/>
  <c r="J2"/>
  <c r="G2"/>
  <c r="H8" s="1"/>
  <c r="E8"/>
  <c r="D8"/>
  <c r="C8"/>
  <c r="B8"/>
  <c r="E7"/>
  <c r="D7"/>
  <c r="C7"/>
  <c r="B7"/>
  <c r="G3" i="7"/>
  <c r="H3"/>
  <c r="I3"/>
  <c r="J3"/>
  <c r="G4"/>
  <c r="H4"/>
  <c r="I4"/>
  <c r="J4"/>
  <c r="G5"/>
  <c r="H5"/>
  <c r="I5"/>
  <c r="J5"/>
  <c r="G6"/>
  <c r="H6"/>
  <c r="I6"/>
  <c r="J6"/>
  <c r="G7"/>
  <c r="H7"/>
  <c r="I7"/>
  <c r="J7"/>
  <c r="G8"/>
  <c r="H8"/>
  <c r="I8"/>
  <c r="J8"/>
  <c r="G9"/>
  <c r="H9"/>
  <c r="I9"/>
  <c r="J9"/>
  <c r="G10"/>
  <c r="H10"/>
  <c r="I10"/>
  <c r="J10"/>
  <c r="G11"/>
  <c r="H11"/>
  <c r="I11"/>
  <c r="J11"/>
  <c r="G12"/>
  <c r="H12"/>
  <c r="I12"/>
  <c r="J12"/>
  <c r="G13"/>
  <c r="H13"/>
  <c r="I13"/>
  <c r="J13"/>
  <c r="G14"/>
  <c r="H14"/>
  <c r="I14"/>
  <c r="J14"/>
  <c r="G15"/>
  <c r="H15"/>
  <c r="I15"/>
  <c r="J15"/>
  <c r="G16"/>
  <c r="H16"/>
  <c r="I16"/>
  <c r="J16"/>
  <c r="G17"/>
  <c r="H17"/>
  <c r="I17"/>
  <c r="J17"/>
  <c r="G18"/>
  <c r="H18"/>
  <c r="I18"/>
  <c r="J18"/>
  <c r="G19"/>
  <c r="H19"/>
  <c r="I19"/>
  <c r="J19"/>
  <c r="G20"/>
  <c r="H20"/>
  <c r="I20"/>
  <c r="J20"/>
  <c r="G21"/>
  <c r="H21"/>
  <c r="I21"/>
  <c r="J21"/>
  <c r="G22"/>
  <c r="H22"/>
  <c r="I22"/>
  <c r="J22"/>
  <c r="G23"/>
  <c r="H23"/>
  <c r="I23"/>
  <c r="J23"/>
  <c r="G24"/>
  <c r="H24"/>
  <c r="I24"/>
  <c r="J24"/>
  <c r="G25"/>
  <c r="H25"/>
  <c r="I25"/>
  <c r="J25"/>
  <c r="G26"/>
  <c r="H26"/>
  <c r="I26"/>
  <c r="J26"/>
  <c r="H2"/>
  <c r="I2"/>
  <c r="J2"/>
  <c r="G2"/>
  <c r="H28" s="1"/>
  <c r="E28"/>
  <c r="D28"/>
  <c r="C28"/>
  <c r="B28"/>
  <c r="B37" s="1"/>
  <c r="D40" i="6" s="1"/>
  <c r="E27" i="7"/>
  <c r="D27"/>
  <c r="C27"/>
  <c r="B27"/>
  <c r="H26" i="6" l="1"/>
  <c r="H25"/>
  <c r="D25"/>
  <c r="D26"/>
  <c r="S9"/>
  <c r="T9"/>
  <c r="U9"/>
  <c r="R9"/>
  <c r="S8"/>
  <c r="T8"/>
  <c r="U8"/>
  <c r="R8"/>
  <c r="N29"/>
  <c r="O29"/>
  <c r="D37" s="1"/>
  <c r="P29"/>
  <c r="M29"/>
  <c r="N28"/>
  <c r="O28"/>
  <c r="P28"/>
  <c r="M28"/>
  <c r="C29" i="3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M2"/>
  <c r="N2"/>
  <c r="O2"/>
  <c r="P2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"/>
  <c r="K23" s="1"/>
  <c r="K24" s="1"/>
  <c r="D25"/>
  <c r="E25"/>
  <c r="F25"/>
  <c r="G25"/>
  <c r="H25"/>
  <c r="C25"/>
  <c r="C27" s="1"/>
  <c r="D24"/>
  <c r="E24"/>
  <c r="F24"/>
  <c r="G24"/>
  <c r="H24"/>
  <c r="C24"/>
  <c r="D23"/>
  <c r="E23"/>
  <c r="F23"/>
  <c r="G23"/>
  <c r="H23"/>
  <c r="C23"/>
  <c r="C28" s="1"/>
</calcChain>
</file>

<file path=xl/sharedStrings.xml><?xml version="1.0" encoding="utf-8"?>
<sst xmlns="http://schemas.openxmlformats.org/spreadsheetml/2006/main" count="686" uniqueCount="220">
  <si>
    <t>ADANA</t>
  </si>
  <si>
    <t>ADIYAMAN</t>
  </si>
  <si>
    <t>ANTALYA</t>
  </si>
  <si>
    <t>BOLU</t>
  </si>
  <si>
    <t>ÇANKIRI</t>
  </si>
  <si>
    <t>ÇORUM</t>
  </si>
  <si>
    <t>DENİZLİ</t>
  </si>
  <si>
    <t>DİYARBAKIR</t>
  </si>
  <si>
    <t>ELAZIĞ</t>
  </si>
  <si>
    <t>ESKİŞEHİR</t>
  </si>
  <si>
    <t>GİRESUN</t>
  </si>
  <si>
    <t>İSTANBUL</t>
  </si>
  <si>
    <t>KARS</t>
  </si>
  <si>
    <t>KASTAMONU</t>
  </si>
  <si>
    <t>KAYSERİ</t>
  </si>
  <si>
    <t>KIRKLARELİ</t>
  </si>
  <si>
    <t>KONYA</t>
  </si>
  <si>
    <t>MALATYA</t>
  </si>
  <si>
    <t>ORDU</t>
  </si>
  <si>
    <t>RİZE</t>
  </si>
  <si>
    <t>SİİRT</t>
  </si>
  <si>
    <t>SİVAS</t>
  </si>
  <si>
    <t>TRABZON</t>
  </si>
  <si>
    <t>ŞANLIURFA</t>
  </si>
  <si>
    <t>KARAMAN</t>
  </si>
  <si>
    <t>KİLİS</t>
  </si>
  <si>
    <t>OSMANİYE</t>
  </si>
  <si>
    <t>DÜZCE</t>
  </si>
  <si>
    <t>MERKEZ</t>
  </si>
  <si>
    <t>AMASYA</t>
  </si>
  <si>
    <t>ANKARA</t>
  </si>
  <si>
    <t>ARTVİN</t>
  </si>
  <si>
    <t>BALIKESİR</t>
  </si>
  <si>
    <t>BİNGÖL</t>
  </si>
  <si>
    <t>BURSA</t>
  </si>
  <si>
    <t>ERZİNCAN</t>
  </si>
  <si>
    <t>ERZURUM</t>
  </si>
  <si>
    <t>HATAY</t>
  </si>
  <si>
    <t>MERSİN</t>
  </si>
  <si>
    <t>İZMİR</t>
  </si>
  <si>
    <t>MUĞLA</t>
  </si>
  <si>
    <t>SAKARYA</t>
  </si>
  <si>
    <t>SAMSUN</t>
  </si>
  <si>
    <t>TOKAT</t>
  </si>
  <si>
    <t>TUNCELİ</t>
  </si>
  <si>
    <t>YOZGAT</t>
  </si>
  <si>
    <t>AKSARAY</t>
  </si>
  <si>
    <t>ARDAHAN</t>
  </si>
  <si>
    <t>IĞDIR</t>
  </si>
  <si>
    <t>YALOVA</t>
  </si>
  <si>
    <t>AFYONKARAHİSAR</t>
  </si>
  <si>
    <t>AYDIN</t>
  </si>
  <si>
    <t>EDİRNE</t>
  </si>
  <si>
    <t>ISPARTA</t>
  </si>
  <si>
    <t>KOCAELİ</t>
  </si>
  <si>
    <t>KÜTAHYA</t>
  </si>
  <si>
    <t>MANİSA</t>
  </si>
  <si>
    <t>NEVŞEHİR</t>
  </si>
  <si>
    <t>NİĞDE</t>
  </si>
  <si>
    <t>CEYHAN</t>
  </si>
  <si>
    <t>GÖLBAŞI</t>
  </si>
  <si>
    <t>ŞUHUT</t>
  </si>
  <si>
    <t>HOCALAR</t>
  </si>
  <si>
    <t>HAMAMÖZÜ</t>
  </si>
  <si>
    <t>BEYPAZARI</t>
  </si>
  <si>
    <t>ELMADAĞ</t>
  </si>
  <si>
    <t>KEÇİÖREN</t>
  </si>
  <si>
    <t>POLATLI</t>
  </si>
  <si>
    <t>SİNCAN</t>
  </si>
  <si>
    <t>GAZİPAŞA</t>
  </si>
  <si>
    <t>KAŞ</t>
  </si>
  <si>
    <t>MANAVGAT</t>
  </si>
  <si>
    <t>KEMER</t>
  </si>
  <si>
    <t>BORÇKA</t>
  </si>
  <si>
    <t>BUHARKENT</t>
  </si>
  <si>
    <t>GERMENCİK</t>
  </si>
  <si>
    <t>SULTANHİSAR</t>
  </si>
  <si>
    <t>BALYA</t>
  </si>
  <si>
    <t>KARLIOVA</t>
  </si>
  <si>
    <t>YEDİSU</t>
  </si>
  <si>
    <t>GÖYNÜK</t>
  </si>
  <si>
    <t>İZNİK</t>
  </si>
  <si>
    <t>MUDANYA</t>
  </si>
  <si>
    <t>ORHANGAZİ</t>
  </si>
  <si>
    <t>YENİŞEHİR</t>
  </si>
  <si>
    <t>KIZILIRMAK</t>
  </si>
  <si>
    <t>İSKİLİP</t>
  </si>
  <si>
    <t>OSMANCIK</t>
  </si>
  <si>
    <t>ACIPAYAM</t>
  </si>
  <si>
    <t>BAKLAN</t>
  </si>
  <si>
    <t>LİCE</t>
  </si>
  <si>
    <t>MERİÇ</t>
  </si>
  <si>
    <t>SÜLOĞLU</t>
  </si>
  <si>
    <t>KOVANCILAR</t>
  </si>
  <si>
    <t>ÇAYIRLI</t>
  </si>
  <si>
    <t>AŞKALE</t>
  </si>
  <si>
    <t>PASİNLER</t>
  </si>
  <si>
    <t>DERELİ</t>
  </si>
  <si>
    <t>ŞEBİNKARAHİSAR</t>
  </si>
  <si>
    <t>HASSA</t>
  </si>
  <si>
    <t>REYHANLI</t>
  </si>
  <si>
    <t>BELEN</t>
  </si>
  <si>
    <t>ŞARKIKARAAĞAÇ</t>
  </si>
  <si>
    <t>ANAMUR</t>
  </si>
  <si>
    <t>ERDEMLİ</t>
  </si>
  <si>
    <t>ADALAR</t>
  </si>
  <si>
    <t>BEYOĞLU</t>
  </si>
  <si>
    <t>GÜNGÖREN</t>
  </si>
  <si>
    <t>KARABURUN</t>
  </si>
  <si>
    <t>MENEMEN</t>
  </si>
  <si>
    <t>SELÇUK</t>
  </si>
  <si>
    <t>ARPAÇAY</t>
  </si>
  <si>
    <t>KAĞIZMAN</t>
  </si>
  <si>
    <t>TAŞKÖPRÜ</t>
  </si>
  <si>
    <t>HANÖNÜ</t>
  </si>
  <si>
    <t>SARIZ</t>
  </si>
  <si>
    <t>TOMARZA</t>
  </si>
  <si>
    <t>AKKIŞLA</t>
  </si>
  <si>
    <t>DEMİRKÖY</t>
  </si>
  <si>
    <t>İZMİT</t>
  </si>
  <si>
    <t>KARAMÜRSEL</t>
  </si>
  <si>
    <t>KÖRFEZ</t>
  </si>
  <si>
    <t>ÇUMRA</t>
  </si>
  <si>
    <t>GÜNEYSINIR</t>
  </si>
  <si>
    <t>TUZLUKÇU</t>
  </si>
  <si>
    <t>ASLANAPA</t>
  </si>
  <si>
    <t>BATTALGAZİ</t>
  </si>
  <si>
    <t>KULUNCAK</t>
  </si>
  <si>
    <t>GÖRDES</t>
  </si>
  <si>
    <t>SELENDİ</t>
  </si>
  <si>
    <t>TURGUTLU</t>
  </si>
  <si>
    <t>KÖPRÜBAŞI</t>
  </si>
  <si>
    <t>BODRUM</t>
  </si>
  <si>
    <t>MARMARİS</t>
  </si>
  <si>
    <t>KOZAKLI</t>
  </si>
  <si>
    <t>ULUKIŞLA</t>
  </si>
  <si>
    <t>FATSA</t>
  </si>
  <si>
    <t>KABATAŞ</t>
  </si>
  <si>
    <t>İYİDERE</t>
  </si>
  <si>
    <t>ADAPAZARI</t>
  </si>
  <si>
    <t>HENDEK</t>
  </si>
  <si>
    <t>SAPANCA</t>
  </si>
  <si>
    <t>BAFRA</t>
  </si>
  <si>
    <t>ÇARŞAMBA</t>
  </si>
  <si>
    <t>KAVAK</t>
  </si>
  <si>
    <t>SALIPAZARI</t>
  </si>
  <si>
    <t>YAKAKENT</t>
  </si>
  <si>
    <t>AYDINLAR</t>
  </si>
  <si>
    <t>GÜRÜN</t>
  </si>
  <si>
    <t>KOYULHİSAR</t>
  </si>
  <si>
    <t>ŞARKIŞLA</t>
  </si>
  <si>
    <t>ALTINYAYLA</t>
  </si>
  <si>
    <t>ERBAA</t>
  </si>
  <si>
    <t>AKÇAABAT</t>
  </si>
  <si>
    <t>VAKFIKEBİR</t>
  </si>
  <si>
    <t>HOZAT</t>
  </si>
  <si>
    <t>AKÇAKALE</t>
  </si>
  <si>
    <t>ÇEKEREK</t>
  </si>
  <si>
    <t>ÇANDIR</t>
  </si>
  <si>
    <t>SARAYKENT</t>
  </si>
  <si>
    <t>GÜLAĞAÇ</t>
  </si>
  <si>
    <t>SARIVELİLER</t>
  </si>
  <si>
    <t>BARTIN</t>
  </si>
  <si>
    <t>KURUCAŞİLE</t>
  </si>
  <si>
    <t>ULUS</t>
  </si>
  <si>
    <t>ARMUTLU</t>
  </si>
  <si>
    <t>KADİRLİ</t>
  </si>
  <si>
    <t>AKDENİZ</t>
  </si>
  <si>
    <t>GÜNEYDOĞU ANADOLU</t>
  </si>
  <si>
    <t>EGE</t>
  </si>
  <si>
    <t>BATI KARADENİZ</t>
  </si>
  <si>
    <t>BATI ANADOLU</t>
  </si>
  <si>
    <t>DOĞU KARADENİZ</t>
  </si>
  <si>
    <t>BATI MARMARA</t>
  </si>
  <si>
    <t>ORTADOĞU ANADOLU</t>
  </si>
  <si>
    <t>DOĞU MARMARA</t>
  </si>
  <si>
    <t>KUZEYDOĞU ANADOLU</t>
  </si>
  <si>
    <t>ORTA ANADOLU</t>
  </si>
  <si>
    <t>Toplam</t>
  </si>
  <si>
    <t>Ort.</t>
  </si>
  <si>
    <t>Sp^2</t>
  </si>
  <si>
    <t>S(iç)</t>
  </si>
  <si>
    <t>S^2</t>
  </si>
  <si>
    <t>Y (Ort)</t>
  </si>
  <si>
    <t>t1</t>
  </si>
  <si>
    <t>t2</t>
  </si>
  <si>
    <t>t3</t>
  </si>
  <si>
    <t>t4</t>
  </si>
  <si>
    <t>t5</t>
  </si>
  <si>
    <t>t6</t>
  </si>
  <si>
    <t>İlköğretim Okullarındaki Fen Laboratuvarı Sayısı</t>
  </si>
  <si>
    <t xml:space="preserve"> 24’ten Büyük</t>
  </si>
  <si>
    <t>1.Tabaka (Olmayanlar)</t>
  </si>
  <si>
    <t>2. Tabaka (Olanlar)</t>
  </si>
  <si>
    <t>I. Tabaka</t>
  </si>
  <si>
    <t>II. Tabaka</t>
  </si>
  <si>
    <t>Ortalama</t>
  </si>
  <si>
    <t>Y1 Ort</t>
  </si>
  <si>
    <t>Y2 Ort</t>
  </si>
  <si>
    <t>Y1 Toplam</t>
  </si>
  <si>
    <t>Y2 Toplam</t>
  </si>
  <si>
    <t>Siç(1)</t>
  </si>
  <si>
    <t>w1</t>
  </si>
  <si>
    <t>w2</t>
  </si>
  <si>
    <t>iii şıkı</t>
  </si>
  <si>
    <t>S1^2</t>
  </si>
  <si>
    <t>S2^2</t>
  </si>
  <si>
    <t>Siç(2)</t>
  </si>
  <si>
    <t>v(ytbsis1)</t>
  </si>
  <si>
    <t>v(ytbsis2)</t>
  </si>
  <si>
    <t>v(ytbsis)</t>
  </si>
  <si>
    <t>1. Tabaka</t>
  </si>
  <si>
    <t>ortaokul kutup</t>
  </si>
  <si>
    <t>ilk fen lab</t>
  </si>
  <si>
    <t>+</t>
  </si>
  <si>
    <t>1 Tabaka</t>
  </si>
  <si>
    <t>2. Tabaka</t>
  </si>
  <si>
    <t>a</t>
  </si>
  <si>
    <t>p</t>
  </si>
  <si>
    <t>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</si>
</sst>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20"/>
  <sheetViews>
    <sheetView topLeftCell="M1" workbookViewId="0">
      <selection activeCell="AE1" activeCellId="1" sqref="Y1:Y1048576 AE1:AE1048576"/>
    </sheetView>
  </sheetViews>
  <sheetFormatPr defaultRowHeight="15"/>
  <cols>
    <col min="4" max="4" width="18.28515625" bestFit="1" customWidth="1"/>
    <col min="5" max="5" width="20.5703125" bestFit="1" customWidth="1"/>
    <col min="70" max="70" width="22" bestFit="1" customWidth="1"/>
  </cols>
  <sheetData>
    <row r="1" spans="1:80">
      <c r="A1">
        <v>1</v>
      </c>
      <c r="B1">
        <v>104</v>
      </c>
      <c r="C1" t="s">
        <v>0</v>
      </c>
      <c r="D1" t="s">
        <v>59</v>
      </c>
      <c r="E1">
        <v>21</v>
      </c>
      <c r="F1">
        <v>461</v>
      </c>
      <c r="G1">
        <v>227</v>
      </c>
      <c r="H1">
        <v>234</v>
      </c>
      <c r="I1">
        <v>23</v>
      </c>
      <c r="J1">
        <v>13</v>
      </c>
      <c r="K1">
        <v>10</v>
      </c>
      <c r="L1">
        <v>680</v>
      </c>
      <c r="M1">
        <v>74</v>
      </c>
      <c r="N1">
        <v>30</v>
      </c>
      <c r="O1">
        <v>44</v>
      </c>
      <c r="P1">
        <v>27239</v>
      </c>
      <c r="Q1">
        <v>14236</v>
      </c>
      <c r="R1">
        <v>13003</v>
      </c>
      <c r="S1">
        <v>945</v>
      </c>
      <c r="T1">
        <v>503</v>
      </c>
      <c r="U1">
        <v>442</v>
      </c>
      <c r="V1">
        <v>29</v>
      </c>
      <c r="W1">
        <v>30</v>
      </c>
      <c r="X1">
        <v>0</v>
      </c>
      <c r="Y1">
        <v>25</v>
      </c>
      <c r="Z1">
        <v>0</v>
      </c>
      <c r="AA1">
        <v>0</v>
      </c>
      <c r="AB1">
        <v>0</v>
      </c>
      <c r="AC1">
        <v>4</v>
      </c>
      <c r="AD1">
        <v>1</v>
      </c>
      <c r="AE1">
        <v>16</v>
      </c>
      <c r="AF1">
        <v>22</v>
      </c>
      <c r="AG1">
        <v>5</v>
      </c>
      <c r="AH1">
        <v>6</v>
      </c>
      <c r="AI1">
        <v>6</v>
      </c>
      <c r="AJ1">
        <v>5</v>
      </c>
      <c r="AK1">
        <v>6</v>
      </c>
      <c r="AL1">
        <v>7</v>
      </c>
      <c r="AM1">
        <v>0</v>
      </c>
      <c r="AN1">
        <v>18</v>
      </c>
      <c r="AO1">
        <v>77</v>
      </c>
      <c r="AP1">
        <v>2501</v>
      </c>
      <c r="AQ1">
        <v>1249</v>
      </c>
      <c r="AR1">
        <v>1252</v>
      </c>
      <c r="AS1">
        <v>468</v>
      </c>
      <c r="AT1">
        <v>264</v>
      </c>
      <c r="AU1">
        <v>155</v>
      </c>
      <c r="AV1">
        <v>419</v>
      </c>
      <c r="AW1">
        <v>288</v>
      </c>
      <c r="AX1">
        <v>4594</v>
      </c>
      <c r="AY1">
        <v>3283</v>
      </c>
      <c r="AZ1">
        <v>544</v>
      </c>
      <c r="BA1">
        <v>5011</v>
      </c>
      <c r="BB1">
        <v>1633</v>
      </c>
      <c r="BC1">
        <v>1827</v>
      </c>
      <c r="BD1">
        <v>514</v>
      </c>
      <c r="BE1">
        <v>17</v>
      </c>
      <c r="BF1">
        <v>1425</v>
      </c>
      <c r="BG1">
        <v>140</v>
      </c>
      <c r="BH1">
        <v>47</v>
      </c>
      <c r="BI1">
        <v>6</v>
      </c>
      <c r="BJ1">
        <v>5</v>
      </c>
      <c r="BK1">
        <v>5</v>
      </c>
      <c r="BL1">
        <v>26</v>
      </c>
      <c r="BM1">
        <v>186</v>
      </c>
      <c r="BN1">
        <v>3</v>
      </c>
      <c r="BO1">
        <v>0.50077000000000005</v>
      </c>
      <c r="BP1">
        <v>1</v>
      </c>
      <c r="BQ1">
        <v>3</v>
      </c>
      <c r="BR1" t="s">
        <v>167</v>
      </c>
      <c r="BS1">
        <v>6</v>
      </c>
      <c r="BT1">
        <v>1</v>
      </c>
      <c r="BU1">
        <v>2.8881380000000002E-3</v>
      </c>
      <c r="BV1">
        <v>363</v>
      </c>
      <c r="BW1">
        <v>1.434788964E-3</v>
      </c>
      <c r="BX1">
        <v>1.6788442039999999E-3</v>
      </c>
      <c r="BY1" s="1">
        <v>0</v>
      </c>
      <c r="BZ1">
        <v>4</v>
      </c>
      <c r="CA1">
        <v>4</v>
      </c>
      <c r="CB1">
        <v>4</v>
      </c>
    </row>
    <row r="2" spans="1:80">
      <c r="A2">
        <v>2</v>
      </c>
      <c r="B2">
        <v>205</v>
      </c>
      <c r="C2" t="s">
        <v>1</v>
      </c>
      <c r="D2" t="s">
        <v>60</v>
      </c>
      <c r="E2">
        <v>24</v>
      </c>
      <c r="F2">
        <v>822</v>
      </c>
      <c r="G2">
        <v>435</v>
      </c>
      <c r="H2">
        <v>387</v>
      </c>
      <c r="I2">
        <v>54</v>
      </c>
      <c r="J2">
        <v>35</v>
      </c>
      <c r="K2">
        <v>19</v>
      </c>
      <c r="L2">
        <v>293</v>
      </c>
      <c r="M2">
        <v>46</v>
      </c>
      <c r="N2">
        <v>6</v>
      </c>
      <c r="O2">
        <v>40</v>
      </c>
      <c r="P2">
        <v>7681</v>
      </c>
      <c r="Q2">
        <v>3919</v>
      </c>
      <c r="R2">
        <v>3762</v>
      </c>
      <c r="S2">
        <v>370</v>
      </c>
      <c r="T2">
        <v>280</v>
      </c>
      <c r="U2">
        <v>90</v>
      </c>
      <c r="V2">
        <v>9</v>
      </c>
      <c r="W2">
        <v>16</v>
      </c>
      <c r="X2">
        <v>0</v>
      </c>
      <c r="Y2">
        <v>16</v>
      </c>
      <c r="Z2">
        <v>0</v>
      </c>
      <c r="AA2">
        <v>0</v>
      </c>
      <c r="AB2">
        <v>0</v>
      </c>
      <c r="AC2">
        <v>4</v>
      </c>
      <c r="AD2">
        <v>0</v>
      </c>
      <c r="AE2">
        <v>3</v>
      </c>
      <c r="AF2">
        <v>9</v>
      </c>
      <c r="AG2">
        <v>0</v>
      </c>
      <c r="AH2">
        <v>1</v>
      </c>
      <c r="AI2">
        <v>0</v>
      </c>
      <c r="AJ2">
        <v>0</v>
      </c>
      <c r="AK2">
        <v>0</v>
      </c>
      <c r="AL2">
        <v>2</v>
      </c>
      <c r="AM2">
        <v>0</v>
      </c>
      <c r="AN2">
        <v>2</v>
      </c>
      <c r="AO2">
        <v>20</v>
      </c>
      <c r="AP2">
        <v>242</v>
      </c>
      <c r="AQ2">
        <v>138</v>
      </c>
      <c r="AR2">
        <v>104</v>
      </c>
      <c r="AS2">
        <v>91</v>
      </c>
      <c r="AT2">
        <v>103</v>
      </c>
      <c r="AU2">
        <v>30</v>
      </c>
      <c r="AV2">
        <v>133</v>
      </c>
      <c r="AW2">
        <v>61</v>
      </c>
      <c r="AX2">
        <v>1157</v>
      </c>
      <c r="AY2">
        <v>775</v>
      </c>
      <c r="AZ2">
        <v>292</v>
      </c>
      <c r="BA2">
        <v>1656</v>
      </c>
      <c r="BB2">
        <v>415</v>
      </c>
      <c r="BC2">
        <v>467</v>
      </c>
      <c r="BD2">
        <v>98</v>
      </c>
      <c r="BE2">
        <v>1</v>
      </c>
      <c r="BF2">
        <v>421</v>
      </c>
      <c r="BG2">
        <v>38</v>
      </c>
      <c r="BH2">
        <v>4</v>
      </c>
      <c r="BI2">
        <v>1</v>
      </c>
      <c r="BJ2">
        <v>2</v>
      </c>
      <c r="BK2">
        <v>4</v>
      </c>
      <c r="BL2">
        <v>6</v>
      </c>
      <c r="BM2">
        <v>408</v>
      </c>
      <c r="BN2">
        <v>3</v>
      </c>
      <c r="BO2">
        <v>-0.16572999999999999</v>
      </c>
      <c r="BP2">
        <v>2</v>
      </c>
      <c r="BQ2">
        <v>18</v>
      </c>
      <c r="BR2" t="s">
        <v>168</v>
      </c>
      <c r="BS2">
        <v>12</v>
      </c>
      <c r="BT2">
        <v>2</v>
      </c>
      <c r="BU2">
        <v>3.5404700000000002E-4</v>
      </c>
      <c r="BV2">
        <v>851</v>
      </c>
      <c r="BW2">
        <v>2.3076548300000001E-4</v>
      </c>
      <c r="BX2">
        <v>3.3033192599999999E-4</v>
      </c>
      <c r="BY2" s="1">
        <v>0</v>
      </c>
      <c r="BZ2">
        <v>4</v>
      </c>
      <c r="CA2">
        <v>4</v>
      </c>
      <c r="CB2">
        <v>4</v>
      </c>
    </row>
    <row r="3" spans="1:80">
      <c r="A3">
        <v>3</v>
      </c>
      <c r="B3">
        <v>314</v>
      </c>
      <c r="C3" t="s">
        <v>50</v>
      </c>
      <c r="D3" t="s">
        <v>61</v>
      </c>
      <c r="E3">
        <v>10</v>
      </c>
      <c r="F3">
        <v>448</v>
      </c>
      <c r="G3">
        <v>235</v>
      </c>
      <c r="H3">
        <v>213</v>
      </c>
      <c r="I3">
        <v>17</v>
      </c>
      <c r="J3">
        <v>9</v>
      </c>
      <c r="K3">
        <v>8</v>
      </c>
      <c r="L3">
        <v>296</v>
      </c>
      <c r="M3">
        <v>34</v>
      </c>
      <c r="N3">
        <v>2</v>
      </c>
      <c r="O3">
        <v>32</v>
      </c>
      <c r="P3">
        <v>5526</v>
      </c>
      <c r="Q3">
        <v>2811</v>
      </c>
      <c r="R3">
        <v>2715</v>
      </c>
      <c r="S3">
        <v>204</v>
      </c>
      <c r="T3">
        <v>117</v>
      </c>
      <c r="U3">
        <v>87</v>
      </c>
      <c r="V3">
        <v>8</v>
      </c>
      <c r="W3">
        <v>12</v>
      </c>
      <c r="X3">
        <v>0</v>
      </c>
      <c r="Y3">
        <v>11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6</v>
      </c>
      <c r="AG3">
        <v>1</v>
      </c>
      <c r="AH3">
        <v>0</v>
      </c>
      <c r="AI3">
        <v>2</v>
      </c>
      <c r="AJ3">
        <v>1</v>
      </c>
      <c r="AK3">
        <v>3</v>
      </c>
      <c r="AL3">
        <v>2</v>
      </c>
      <c r="AM3">
        <v>1</v>
      </c>
      <c r="AN3">
        <v>4</v>
      </c>
      <c r="AO3">
        <v>10</v>
      </c>
      <c r="AP3">
        <v>257</v>
      </c>
      <c r="AQ3">
        <v>134</v>
      </c>
      <c r="AR3">
        <v>123</v>
      </c>
      <c r="AS3">
        <v>120</v>
      </c>
      <c r="AT3">
        <v>68</v>
      </c>
      <c r="AU3">
        <v>26</v>
      </c>
      <c r="AV3">
        <v>94</v>
      </c>
      <c r="AW3">
        <v>62</v>
      </c>
      <c r="AX3">
        <v>734</v>
      </c>
      <c r="AY3">
        <v>508</v>
      </c>
      <c r="AZ3">
        <v>229</v>
      </c>
      <c r="BA3">
        <v>571</v>
      </c>
      <c r="BB3">
        <v>191</v>
      </c>
      <c r="BC3">
        <v>324</v>
      </c>
      <c r="BD3">
        <v>81</v>
      </c>
      <c r="BE3">
        <v>10</v>
      </c>
      <c r="BF3">
        <v>279</v>
      </c>
      <c r="BG3">
        <v>23</v>
      </c>
      <c r="BH3">
        <v>14</v>
      </c>
      <c r="BI3">
        <v>1</v>
      </c>
      <c r="BJ3">
        <v>1</v>
      </c>
      <c r="BK3">
        <v>1</v>
      </c>
      <c r="BL3">
        <v>7</v>
      </c>
      <c r="BM3">
        <v>574</v>
      </c>
      <c r="BN3">
        <v>4</v>
      </c>
      <c r="BO3">
        <v>-0.46040999999999999</v>
      </c>
      <c r="BP3">
        <v>3</v>
      </c>
      <c r="BQ3">
        <v>36</v>
      </c>
      <c r="BR3" t="s">
        <v>169</v>
      </c>
      <c r="BS3">
        <v>3</v>
      </c>
      <c r="BT3">
        <v>3</v>
      </c>
      <c r="BU3">
        <v>5.8138299999999999E-4</v>
      </c>
      <c r="BV3">
        <v>103</v>
      </c>
      <c r="BW3">
        <v>5.7069321499999995E-4</v>
      </c>
      <c r="BX3">
        <v>4.82042343E-4</v>
      </c>
      <c r="BY3" s="1">
        <v>0</v>
      </c>
      <c r="BZ3">
        <v>4</v>
      </c>
      <c r="CA3">
        <v>4</v>
      </c>
      <c r="CB3">
        <v>4</v>
      </c>
    </row>
    <row r="4" spans="1:80">
      <c r="A4">
        <v>4</v>
      </c>
      <c r="B4">
        <v>317</v>
      </c>
      <c r="C4" t="s">
        <v>50</v>
      </c>
      <c r="D4" t="s">
        <v>62</v>
      </c>
      <c r="E4">
        <v>10</v>
      </c>
      <c r="F4">
        <v>345</v>
      </c>
      <c r="G4">
        <v>170</v>
      </c>
      <c r="H4">
        <v>175</v>
      </c>
      <c r="I4">
        <v>15</v>
      </c>
      <c r="J4">
        <v>5</v>
      </c>
      <c r="K4">
        <v>10</v>
      </c>
      <c r="L4">
        <v>93</v>
      </c>
      <c r="M4">
        <v>16</v>
      </c>
      <c r="N4">
        <v>0</v>
      </c>
      <c r="O4">
        <v>16</v>
      </c>
      <c r="P4">
        <v>1674</v>
      </c>
      <c r="Q4">
        <v>813</v>
      </c>
      <c r="R4">
        <v>861</v>
      </c>
      <c r="S4">
        <v>84</v>
      </c>
      <c r="T4">
        <v>54</v>
      </c>
      <c r="U4">
        <v>30</v>
      </c>
      <c r="V4">
        <v>3</v>
      </c>
      <c r="W4">
        <v>3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10</v>
      </c>
      <c r="AP4">
        <v>215</v>
      </c>
      <c r="AQ4">
        <v>112</v>
      </c>
      <c r="AR4">
        <v>103</v>
      </c>
      <c r="AS4">
        <v>44</v>
      </c>
      <c r="AT4">
        <v>8</v>
      </c>
      <c r="AU4">
        <v>4</v>
      </c>
      <c r="AV4">
        <v>12</v>
      </c>
      <c r="AW4">
        <v>18</v>
      </c>
      <c r="AX4">
        <v>161</v>
      </c>
      <c r="AY4">
        <v>76</v>
      </c>
      <c r="AZ4">
        <v>81</v>
      </c>
      <c r="BA4">
        <v>101</v>
      </c>
      <c r="BB4">
        <v>28</v>
      </c>
      <c r="BC4">
        <v>115</v>
      </c>
      <c r="BD4">
        <v>24</v>
      </c>
      <c r="BE4">
        <v>6</v>
      </c>
      <c r="BF4">
        <v>94</v>
      </c>
      <c r="BG4">
        <v>13</v>
      </c>
      <c r="BH4">
        <v>13</v>
      </c>
      <c r="BI4">
        <v>0</v>
      </c>
      <c r="BJ4">
        <v>0</v>
      </c>
      <c r="BK4">
        <v>0</v>
      </c>
      <c r="BL4">
        <v>2</v>
      </c>
      <c r="BM4">
        <v>736</v>
      </c>
      <c r="BN4">
        <v>5</v>
      </c>
      <c r="BO4">
        <v>-0.76229000000000002</v>
      </c>
      <c r="BP4">
        <v>3</v>
      </c>
      <c r="BQ4">
        <v>39</v>
      </c>
      <c r="BR4" t="s">
        <v>169</v>
      </c>
      <c r="BS4">
        <v>3</v>
      </c>
      <c r="BT4">
        <v>3</v>
      </c>
      <c r="BU4">
        <v>1.6933900000000001E-4</v>
      </c>
      <c r="BV4">
        <v>106</v>
      </c>
      <c r="BW4">
        <v>1.4626928199999999E-4</v>
      </c>
      <c r="BX4">
        <v>1.2325625600000001E-4</v>
      </c>
      <c r="BY4" s="1">
        <v>0</v>
      </c>
      <c r="BZ4">
        <v>4</v>
      </c>
      <c r="CA4">
        <v>4</v>
      </c>
      <c r="CB4">
        <v>4</v>
      </c>
    </row>
    <row r="5" spans="1:80">
      <c r="A5">
        <v>5</v>
      </c>
      <c r="B5">
        <v>507</v>
      </c>
      <c r="C5" t="s">
        <v>29</v>
      </c>
      <c r="D5" t="s">
        <v>63</v>
      </c>
      <c r="E5">
        <v>3</v>
      </c>
      <c r="F5">
        <v>87</v>
      </c>
      <c r="G5">
        <v>48</v>
      </c>
      <c r="H5">
        <v>39</v>
      </c>
      <c r="I5">
        <v>5</v>
      </c>
      <c r="J5">
        <v>1</v>
      </c>
      <c r="K5">
        <v>4</v>
      </c>
      <c r="L5">
        <v>34</v>
      </c>
      <c r="M5">
        <v>5</v>
      </c>
      <c r="N5">
        <v>0</v>
      </c>
      <c r="O5">
        <v>5</v>
      </c>
      <c r="P5">
        <v>629</v>
      </c>
      <c r="Q5">
        <v>317</v>
      </c>
      <c r="R5">
        <v>312</v>
      </c>
      <c r="S5">
        <v>32</v>
      </c>
      <c r="T5">
        <v>21</v>
      </c>
      <c r="U5">
        <v>11</v>
      </c>
      <c r="V5">
        <v>1</v>
      </c>
      <c r="W5">
        <v>2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2</v>
      </c>
      <c r="AO5">
        <v>37</v>
      </c>
      <c r="AP5">
        <v>320</v>
      </c>
      <c r="AQ5">
        <v>161</v>
      </c>
      <c r="AR5">
        <v>159</v>
      </c>
      <c r="AS5">
        <v>13</v>
      </c>
      <c r="AT5">
        <v>13</v>
      </c>
      <c r="AU5">
        <v>4</v>
      </c>
      <c r="AV5">
        <v>17</v>
      </c>
      <c r="AW5">
        <v>10</v>
      </c>
      <c r="AX5">
        <v>92</v>
      </c>
      <c r="AY5">
        <v>40</v>
      </c>
      <c r="AZ5">
        <v>43</v>
      </c>
      <c r="BA5">
        <v>85</v>
      </c>
      <c r="BB5">
        <v>24</v>
      </c>
      <c r="BC5">
        <v>44</v>
      </c>
      <c r="BD5">
        <v>7</v>
      </c>
      <c r="BE5">
        <v>0</v>
      </c>
      <c r="BF5">
        <v>40</v>
      </c>
      <c r="BG5">
        <v>8</v>
      </c>
      <c r="BH5">
        <v>0</v>
      </c>
      <c r="BI5">
        <v>0</v>
      </c>
      <c r="BJ5">
        <v>0</v>
      </c>
      <c r="BK5">
        <v>0</v>
      </c>
      <c r="BL5">
        <v>1</v>
      </c>
      <c r="BM5">
        <v>734</v>
      </c>
      <c r="BN5">
        <v>5</v>
      </c>
      <c r="BO5">
        <v>-0.75302000000000002</v>
      </c>
      <c r="BP5">
        <v>5</v>
      </c>
      <c r="BQ5">
        <v>55</v>
      </c>
      <c r="BR5" t="s">
        <v>170</v>
      </c>
      <c r="BS5">
        <v>8</v>
      </c>
      <c r="BT5">
        <v>5</v>
      </c>
      <c r="BU5">
        <v>5.5417999999999997E-5</v>
      </c>
      <c r="BV5">
        <v>542</v>
      </c>
      <c r="BW5">
        <v>4.6033252000000001E-5</v>
      </c>
      <c r="BX5">
        <v>1.17183419E-4</v>
      </c>
      <c r="BY5" s="1">
        <v>0</v>
      </c>
      <c r="BZ5">
        <v>4</v>
      </c>
      <c r="CA5">
        <v>4</v>
      </c>
      <c r="CB5">
        <v>4</v>
      </c>
    </row>
    <row r="6" spans="1:80">
      <c r="A6">
        <v>6</v>
      </c>
      <c r="B6">
        <v>604</v>
      </c>
      <c r="C6" t="s">
        <v>30</v>
      </c>
      <c r="D6" t="s">
        <v>64</v>
      </c>
      <c r="E6">
        <v>4</v>
      </c>
      <c r="F6">
        <v>82</v>
      </c>
      <c r="G6">
        <v>38</v>
      </c>
      <c r="H6">
        <v>44</v>
      </c>
      <c r="I6">
        <v>7</v>
      </c>
      <c r="J6">
        <v>3</v>
      </c>
      <c r="K6">
        <v>4</v>
      </c>
      <c r="L6">
        <v>242</v>
      </c>
      <c r="M6">
        <v>20</v>
      </c>
      <c r="N6">
        <v>0</v>
      </c>
      <c r="O6">
        <v>20</v>
      </c>
      <c r="P6">
        <v>5627</v>
      </c>
      <c r="Q6">
        <v>2873</v>
      </c>
      <c r="R6">
        <v>2754</v>
      </c>
      <c r="S6">
        <v>261</v>
      </c>
      <c r="T6">
        <v>125</v>
      </c>
      <c r="U6">
        <v>136</v>
      </c>
      <c r="V6">
        <v>10</v>
      </c>
      <c r="W6">
        <v>18</v>
      </c>
      <c r="X6">
        <v>0</v>
      </c>
      <c r="Y6">
        <v>13</v>
      </c>
      <c r="Z6">
        <v>0</v>
      </c>
      <c r="AA6">
        <v>0</v>
      </c>
      <c r="AB6">
        <v>0</v>
      </c>
      <c r="AC6">
        <v>0</v>
      </c>
      <c r="AD6">
        <v>2</v>
      </c>
      <c r="AE6">
        <v>6</v>
      </c>
      <c r="AF6">
        <v>7</v>
      </c>
      <c r="AG6">
        <v>2</v>
      </c>
      <c r="AH6">
        <v>1</v>
      </c>
      <c r="AI6">
        <v>2</v>
      </c>
      <c r="AJ6">
        <v>2</v>
      </c>
      <c r="AK6">
        <v>1</v>
      </c>
      <c r="AL6">
        <v>2</v>
      </c>
      <c r="AM6">
        <v>1</v>
      </c>
      <c r="AN6">
        <v>3</v>
      </c>
      <c r="AO6">
        <v>43</v>
      </c>
      <c r="AP6">
        <v>567</v>
      </c>
      <c r="AQ6">
        <v>278</v>
      </c>
      <c r="AR6">
        <v>289</v>
      </c>
      <c r="AS6">
        <v>233</v>
      </c>
      <c r="AT6">
        <v>101</v>
      </c>
      <c r="AU6">
        <v>98</v>
      </c>
      <c r="AV6">
        <v>199</v>
      </c>
      <c r="AW6">
        <v>89</v>
      </c>
      <c r="AX6">
        <v>1332</v>
      </c>
      <c r="AY6">
        <v>1086</v>
      </c>
      <c r="AZ6">
        <v>257</v>
      </c>
      <c r="BA6">
        <v>1476</v>
      </c>
      <c r="BB6">
        <v>677</v>
      </c>
      <c r="BC6">
        <v>520</v>
      </c>
      <c r="BD6">
        <v>112</v>
      </c>
      <c r="BE6">
        <v>0</v>
      </c>
      <c r="BF6">
        <v>454</v>
      </c>
      <c r="BG6">
        <v>26</v>
      </c>
      <c r="BH6">
        <v>2</v>
      </c>
      <c r="BI6">
        <v>4</v>
      </c>
      <c r="BJ6">
        <v>4</v>
      </c>
      <c r="BK6">
        <v>3</v>
      </c>
      <c r="BL6">
        <v>9</v>
      </c>
      <c r="BM6">
        <v>158</v>
      </c>
      <c r="BN6">
        <v>2</v>
      </c>
      <c r="BO6">
        <v>0.67674000000000001</v>
      </c>
      <c r="BP6">
        <v>6</v>
      </c>
      <c r="BQ6">
        <v>59</v>
      </c>
      <c r="BR6" t="s">
        <v>171</v>
      </c>
      <c r="BS6">
        <v>5</v>
      </c>
      <c r="BT6">
        <v>6</v>
      </c>
      <c r="BU6">
        <v>7.6066299999999996E-4</v>
      </c>
      <c r="BV6">
        <v>303</v>
      </c>
      <c r="BW6">
        <v>9.9563675600000006E-4</v>
      </c>
      <c r="BX6">
        <v>1.032020115E-3</v>
      </c>
      <c r="BY6">
        <v>6.1224008499999999E-4</v>
      </c>
      <c r="BZ6">
        <v>4</v>
      </c>
      <c r="CA6">
        <v>4</v>
      </c>
      <c r="CB6">
        <v>4</v>
      </c>
    </row>
    <row r="7" spans="1:80">
      <c r="A7">
        <v>7</v>
      </c>
      <c r="B7">
        <v>609</v>
      </c>
      <c r="C7" t="s">
        <v>30</v>
      </c>
      <c r="D7" t="s">
        <v>65</v>
      </c>
      <c r="E7">
        <v>2</v>
      </c>
      <c r="F7">
        <v>47</v>
      </c>
      <c r="G7">
        <v>23</v>
      </c>
      <c r="H7">
        <v>24</v>
      </c>
      <c r="I7">
        <v>4</v>
      </c>
      <c r="J7">
        <v>3</v>
      </c>
      <c r="K7">
        <v>1</v>
      </c>
      <c r="L7">
        <v>269</v>
      </c>
      <c r="M7">
        <v>20</v>
      </c>
      <c r="N7">
        <v>5</v>
      </c>
      <c r="O7">
        <v>15</v>
      </c>
      <c r="P7">
        <v>7123</v>
      </c>
      <c r="Q7">
        <v>3684</v>
      </c>
      <c r="R7">
        <v>3439</v>
      </c>
      <c r="S7">
        <v>325</v>
      </c>
      <c r="T7">
        <v>144</v>
      </c>
      <c r="U7">
        <v>181</v>
      </c>
      <c r="V7">
        <v>11</v>
      </c>
      <c r="W7">
        <v>23</v>
      </c>
      <c r="X7">
        <v>0</v>
      </c>
      <c r="Y7">
        <v>15</v>
      </c>
      <c r="Z7">
        <v>0</v>
      </c>
      <c r="AA7">
        <v>0</v>
      </c>
      <c r="AB7">
        <v>0</v>
      </c>
      <c r="AC7">
        <v>2</v>
      </c>
      <c r="AD7">
        <v>0</v>
      </c>
      <c r="AE7">
        <v>6</v>
      </c>
      <c r="AF7">
        <v>8</v>
      </c>
      <c r="AG7">
        <v>2</v>
      </c>
      <c r="AH7">
        <v>2</v>
      </c>
      <c r="AI7">
        <v>3</v>
      </c>
      <c r="AJ7">
        <v>4</v>
      </c>
      <c r="AK7">
        <v>1</v>
      </c>
      <c r="AL7">
        <v>3</v>
      </c>
      <c r="AM7">
        <v>1</v>
      </c>
      <c r="AN7">
        <v>2</v>
      </c>
      <c r="AO7">
        <v>10</v>
      </c>
      <c r="AP7">
        <v>243</v>
      </c>
      <c r="AQ7">
        <v>119</v>
      </c>
      <c r="AR7">
        <v>124</v>
      </c>
      <c r="AS7">
        <v>172</v>
      </c>
      <c r="AT7">
        <v>111</v>
      </c>
      <c r="AU7">
        <v>114</v>
      </c>
      <c r="AV7">
        <v>225</v>
      </c>
      <c r="AW7">
        <v>86</v>
      </c>
      <c r="AX7">
        <v>1524</v>
      </c>
      <c r="AY7">
        <v>1320</v>
      </c>
      <c r="AZ7">
        <v>275</v>
      </c>
      <c r="BA7">
        <v>1514</v>
      </c>
      <c r="BB7">
        <v>584</v>
      </c>
      <c r="BC7">
        <v>630</v>
      </c>
      <c r="BD7">
        <v>107</v>
      </c>
      <c r="BE7">
        <v>14</v>
      </c>
      <c r="BF7">
        <v>571</v>
      </c>
      <c r="BG7">
        <v>67</v>
      </c>
      <c r="BH7">
        <v>17</v>
      </c>
      <c r="BI7">
        <v>5</v>
      </c>
      <c r="BJ7">
        <v>4</v>
      </c>
      <c r="BK7">
        <v>5</v>
      </c>
      <c r="BL7">
        <v>7</v>
      </c>
      <c r="BM7">
        <v>92</v>
      </c>
      <c r="BN7">
        <v>2</v>
      </c>
      <c r="BO7">
        <v>1.1530800000000001</v>
      </c>
      <c r="BP7">
        <v>6</v>
      </c>
      <c r="BQ7">
        <v>63</v>
      </c>
      <c r="BR7" t="s">
        <v>171</v>
      </c>
      <c r="BS7">
        <v>5</v>
      </c>
      <c r="BT7">
        <v>6</v>
      </c>
      <c r="BU7">
        <v>9.5551999999999996E-4</v>
      </c>
      <c r="BV7">
        <v>307</v>
      </c>
      <c r="BW7">
        <v>1.2285410929999999E-3</v>
      </c>
      <c r="BX7">
        <v>1.313991817E-3</v>
      </c>
      <c r="BY7" s="1">
        <v>0</v>
      </c>
      <c r="BZ7">
        <v>4</v>
      </c>
      <c r="CA7">
        <v>4</v>
      </c>
      <c r="CB7">
        <v>4</v>
      </c>
    </row>
    <row r="8" spans="1:80">
      <c r="A8">
        <v>8</v>
      </c>
      <c r="B8">
        <v>610</v>
      </c>
      <c r="C8" t="s">
        <v>30</v>
      </c>
      <c r="D8" t="s">
        <v>60</v>
      </c>
      <c r="E8">
        <v>13</v>
      </c>
      <c r="F8">
        <v>317</v>
      </c>
      <c r="G8">
        <v>168</v>
      </c>
      <c r="H8">
        <v>149</v>
      </c>
      <c r="I8">
        <v>17</v>
      </c>
      <c r="J8">
        <v>9</v>
      </c>
      <c r="K8">
        <v>8</v>
      </c>
      <c r="L8">
        <v>491</v>
      </c>
      <c r="M8">
        <v>38</v>
      </c>
      <c r="N8">
        <v>3</v>
      </c>
      <c r="O8">
        <v>35</v>
      </c>
      <c r="P8">
        <v>15695</v>
      </c>
      <c r="Q8">
        <v>8113</v>
      </c>
      <c r="R8">
        <v>7582</v>
      </c>
      <c r="S8">
        <v>840</v>
      </c>
      <c r="T8">
        <v>179</v>
      </c>
      <c r="U8">
        <v>661</v>
      </c>
      <c r="V8">
        <v>16</v>
      </c>
      <c r="W8">
        <v>39</v>
      </c>
      <c r="X8">
        <v>1</v>
      </c>
      <c r="Y8">
        <v>24</v>
      </c>
      <c r="Z8">
        <v>1</v>
      </c>
      <c r="AA8">
        <v>1</v>
      </c>
      <c r="AB8">
        <v>1</v>
      </c>
      <c r="AC8">
        <v>2</v>
      </c>
      <c r="AD8">
        <v>1</v>
      </c>
      <c r="AE8">
        <v>12</v>
      </c>
      <c r="AF8">
        <v>18</v>
      </c>
      <c r="AG8">
        <v>9</v>
      </c>
      <c r="AH8">
        <v>5</v>
      </c>
      <c r="AI8">
        <v>10</v>
      </c>
      <c r="AJ8">
        <v>9</v>
      </c>
      <c r="AK8">
        <v>4</v>
      </c>
      <c r="AL8">
        <v>5</v>
      </c>
      <c r="AM8">
        <v>4</v>
      </c>
      <c r="AN8">
        <v>11</v>
      </c>
      <c r="AO8">
        <v>27</v>
      </c>
      <c r="AP8">
        <v>807</v>
      </c>
      <c r="AQ8">
        <v>404</v>
      </c>
      <c r="AR8">
        <v>403</v>
      </c>
      <c r="AS8">
        <v>226</v>
      </c>
      <c r="AT8">
        <v>196</v>
      </c>
      <c r="AU8">
        <v>354</v>
      </c>
      <c r="AV8">
        <v>550</v>
      </c>
      <c r="AW8">
        <v>234</v>
      </c>
      <c r="AX8">
        <v>2990</v>
      </c>
      <c r="AY8">
        <v>2851</v>
      </c>
      <c r="AZ8">
        <v>304</v>
      </c>
      <c r="BA8">
        <v>2275</v>
      </c>
      <c r="BB8">
        <v>1131</v>
      </c>
      <c r="BC8">
        <v>1443</v>
      </c>
      <c r="BD8">
        <v>483</v>
      </c>
      <c r="BE8">
        <v>27</v>
      </c>
      <c r="BF8">
        <v>1219</v>
      </c>
      <c r="BG8">
        <v>186</v>
      </c>
      <c r="BH8">
        <v>17</v>
      </c>
      <c r="BI8">
        <v>3</v>
      </c>
      <c r="BJ8">
        <v>3</v>
      </c>
      <c r="BK8">
        <v>4</v>
      </c>
      <c r="BL8">
        <v>17</v>
      </c>
      <c r="BM8">
        <v>0</v>
      </c>
      <c r="BN8">
        <v>0</v>
      </c>
      <c r="BO8">
        <v>0</v>
      </c>
      <c r="BP8">
        <v>0</v>
      </c>
      <c r="BQ8">
        <v>64</v>
      </c>
      <c r="BR8" t="s">
        <v>171</v>
      </c>
      <c r="BS8">
        <v>5</v>
      </c>
      <c r="BT8">
        <v>6</v>
      </c>
      <c r="BU8">
        <v>1.9279760000000001E-3</v>
      </c>
      <c r="BV8">
        <v>308</v>
      </c>
      <c r="BW8">
        <v>2.6712976779999999E-3</v>
      </c>
      <c r="BX8">
        <v>1.6672008410000001E-3</v>
      </c>
      <c r="BY8">
        <v>2.1894425382999998E-2</v>
      </c>
      <c r="BZ8">
        <v>4</v>
      </c>
      <c r="CA8">
        <v>4</v>
      </c>
      <c r="CB8">
        <v>4</v>
      </c>
    </row>
    <row r="9" spans="1:80">
      <c r="A9">
        <v>9</v>
      </c>
      <c r="B9">
        <v>615</v>
      </c>
      <c r="C9" t="s">
        <v>30</v>
      </c>
      <c r="D9" t="s">
        <v>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2154</v>
      </c>
      <c r="M9">
        <v>100</v>
      </c>
      <c r="N9">
        <v>63</v>
      </c>
      <c r="O9">
        <v>37</v>
      </c>
      <c r="P9">
        <v>112596</v>
      </c>
      <c r="Q9">
        <v>58137</v>
      </c>
      <c r="R9">
        <v>54459</v>
      </c>
      <c r="S9">
        <v>4494</v>
      </c>
      <c r="T9">
        <v>1510</v>
      </c>
      <c r="U9">
        <v>2984</v>
      </c>
      <c r="V9">
        <v>68</v>
      </c>
      <c r="W9">
        <v>132</v>
      </c>
      <c r="X9">
        <v>2</v>
      </c>
      <c r="Y9">
        <v>85</v>
      </c>
      <c r="Z9">
        <v>2</v>
      </c>
      <c r="AA9">
        <v>1</v>
      </c>
      <c r="AB9">
        <v>0</v>
      </c>
      <c r="AC9">
        <v>51</v>
      </c>
      <c r="AD9">
        <v>7</v>
      </c>
      <c r="AE9">
        <v>43</v>
      </c>
      <c r="AF9">
        <v>83</v>
      </c>
      <c r="AG9">
        <v>21</v>
      </c>
      <c r="AH9">
        <v>8</v>
      </c>
      <c r="AI9">
        <v>23</v>
      </c>
      <c r="AJ9">
        <v>21</v>
      </c>
      <c r="AK9">
        <v>8</v>
      </c>
      <c r="AL9">
        <v>42</v>
      </c>
      <c r="AM9">
        <v>7</v>
      </c>
      <c r="AN9">
        <v>2</v>
      </c>
      <c r="AO9">
        <v>3</v>
      </c>
      <c r="AP9">
        <v>125</v>
      </c>
      <c r="AQ9">
        <v>62</v>
      </c>
      <c r="AR9">
        <v>63</v>
      </c>
      <c r="AS9">
        <v>1172</v>
      </c>
      <c r="AT9">
        <v>978</v>
      </c>
      <c r="AU9">
        <v>1466</v>
      </c>
      <c r="AV9">
        <v>2444</v>
      </c>
      <c r="AW9">
        <v>823</v>
      </c>
      <c r="AX9">
        <v>17671</v>
      </c>
      <c r="AY9">
        <v>18131</v>
      </c>
      <c r="AZ9">
        <v>1775</v>
      </c>
      <c r="BA9">
        <v>21292</v>
      </c>
      <c r="BB9">
        <v>9284</v>
      </c>
      <c r="BC9">
        <v>10348</v>
      </c>
      <c r="BD9">
        <v>2524</v>
      </c>
      <c r="BE9">
        <v>214</v>
      </c>
      <c r="BF9">
        <v>8750</v>
      </c>
      <c r="BG9">
        <v>813</v>
      </c>
      <c r="BH9">
        <v>325</v>
      </c>
      <c r="BI9">
        <v>30</v>
      </c>
      <c r="BJ9">
        <v>21</v>
      </c>
      <c r="BK9">
        <v>24</v>
      </c>
      <c r="BL9">
        <v>65</v>
      </c>
      <c r="BM9">
        <v>0</v>
      </c>
      <c r="BN9">
        <v>0</v>
      </c>
      <c r="BO9">
        <v>0</v>
      </c>
      <c r="BP9">
        <v>0</v>
      </c>
      <c r="BQ9">
        <v>69</v>
      </c>
      <c r="BR9" t="s">
        <v>171</v>
      </c>
      <c r="BS9">
        <v>5</v>
      </c>
      <c r="BT9">
        <v>6</v>
      </c>
      <c r="BU9">
        <v>1.3806451000000001E-2</v>
      </c>
      <c r="BV9">
        <v>313</v>
      </c>
      <c r="BW9">
        <v>1.5391200216E-2</v>
      </c>
      <c r="BX9">
        <v>1.5662887173999999E-2</v>
      </c>
      <c r="BY9">
        <v>1.3433472883E-2</v>
      </c>
      <c r="BZ9">
        <v>4</v>
      </c>
      <c r="CA9">
        <v>4</v>
      </c>
      <c r="CB9">
        <v>4</v>
      </c>
    </row>
    <row r="10" spans="1:80">
      <c r="A10">
        <v>10</v>
      </c>
      <c r="B10">
        <v>621</v>
      </c>
      <c r="C10" t="s">
        <v>30</v>
      </c>
      <c r="D10" t="s">
        <v>67</v>
      </c>
      <c r="E10">
        <v>22</v>
      </c>
      <c r="F10">
        <v>617</v>
      </c>
      <c r="G10">
        <v>302</v>
      </c>
      <c r="H10">
        <v>315</v>
      </c>
      <c r="I10">
        <v>53</v>
      </c>
      <c r="J10">
        <v>20</v>
      </c>
      <c r="K10">
        <v>33</v>
      </c>
      <c r="L10">
        <v>527</v>
      </c>
      <c r="M10">
        <v>56</v>
      </c>
      <c r="N10">
        <v>15</v>
      </c>
      <c r="O10">
        <v>41</v>
      </c>
      <c r="P10">
        <v>18024</v>
      </c>
      <c r="Q10">
        <v>9266</v>
      </c>
      <c r="R10">
        <v>8758</v>
      </c>
      <c r="S10">
        <v>773</v>
      </c>
      <c r="T10">
        <v>302</v>
      </c>
      <c r="U10">
        <v>471</v>
      </c>
      <c r="V10">
        <v>22</v>
      </c>
      <c r="W10">
        <v>35</v>
      </c>
      <c r="X10">
        <v>1</v>
      </c>
      <c r="Y10">
        <v>21</v>
      </c>
      <c r="Z10">
        <v>1</v>
      </c>
      <c r="AA10">
        <v>0</v>
      </c>
      <c r="AB10">
        <v>1</v>
      </c>
      <c r="AC10">
        <v>6</v>
      </c>
      <c r="AD10">
        <v>2</v>
      </c>
      <c r="AE10">
        <v>10</v>
      </c>
      <c r="AF10">
        <v>16</v>
      </c>
      <c r="AG10">
        <v>4</v>
      </c>
      <c r="AH10">
        <v>4</v>
      </c>
      <c r="AI10">
        <v>4</v>
      </c>
      <c r="AJ10">
        <v>4</v>
      </c>
      <c r="AK10">
        <v>2</v>
      </c>
      <c r="AL10">
        <v>4</v>
      </c>
      <c r="AM10">
        <v>2</v>
      </c>
      <c r="AN10">
        <v>12</v>
      </c>
      <c r="AO10">
        <v>82</v>
      </c>
      <c r="AP10">
        <v>1569</v>
      </c>
      <c r="AQ10">
        <v>884</v>
      </c>
      <c r="AR10">
        <v>685</v>
      </c>
      <c r="AS10">
        <v>285</v>
      </c>
      <c r="AT10">
        <v>227</v>
      </c>
      <c r="AU10">
        <v>242</v>
      </c>
      <c r="AV10">
        <v>469</v>
      </c>
      <c r="AW10">
        <v>237</v>
      </c>
      <c r="AX10">
        <v>3665</v>
      </c>
      <c r="AY10">
        <v>2987</v>
      </c>
      <c r="AZ10">
        <v>399</v>
      </c>
      <c r="BA10">
        <v>3156</v>
      </c>
      <c r="BB10">
        <v>1444</v>
      </c>
      <c r="BC10">
        <v>1609</v>
      </c>
      <c r="BD10">
        <v>439</v>
      </c>
      <c r="BE10">
        <v>35</v>
      </c>
      <c r="BF10">
        <v>1317</v>
      </c>
      <c r="BG10">
        <v>140</v>
      </c>
      <c r="BH10">
        <v>51</v>
      </c>
      <c r="BI10">
        <v>6</v>
      </c>
      <c r="BJ10">
        <v>7</v>
      </c>
      <c r="BK10">
        <v>6</v>
      </c>
      <c r="BL10">
        <v>18</v>
      </c>
      <c r="BM10">
        <v>105</v>
      </c>
      <c r="BN10">
        <v>2</v>
      </c>
      <c r="BO10">
        <v>1.06823</v>
      </c>
      <c r="BP10">
        <v>6</v>
      </c>
      <c r="BQ10">
        <v>73</v>
      </c>
      <c r="BR10" t="s">
        <v>171</v>
      </c>
      <c r="BS10">
        <v>5</v>
      </c>
      <c r="BT10">
        <v>6</v>
      </c>
      <c r="BU10">
        <v>2.344152E-3</v>
      </c>
      <c r="BV10">
        <v>317</v>
      </c>
      <c r="BW10">
        <v>2.8678614670000001E-3</v>
      </c>
      <c r="BX10">
        <v>2.9087063930000002E-3</v>
      </c>
      <c r="BY10">
        <v>2.6186233599999999E-3</v>
      </c>
      <c r="BZ10">
        <v>4</v>
      </c>
      <c r="CA10">
        <v>4</v>
      </c>
      <c r="CB10">
        <v>4</v>
      </c>
    </row>
    <row r="11" spans="1:80">
      <c r="A11">
        <v>11</v>
      </c>
      <c r="B11">
        <v>622</v>
      </c>
      <c r="C11" t="s">
        <v>30</v>
      </c>
      <c r="D11" t="s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1056</v>
      </c>
      <c r="M11">
        <v>45</v>
      </c>
      <c r="N11">
        <v>36</v>
      </c>
      <c r="O11">
        <v>9</v>
      </c>
      <c r="P11">
        <v>63407</v>
      </c>
      <c r="Q11">
        <v>32503</v>
      </c>
      <c r="R11">
        <v>30904</v>
      </c>
      <c r="S11">
        <v>2152</v>
      </c>
      <c r="T11">
        <v>767</v>
      </c>
      <c r="U11">
        <v>1385</v>
      </c>
      <c r="V11">
        <v>27</v>
      </c>
      <c r="W11">
        <v>66</v>
      </c>
      <c r="X11">
        <v>0</v>
      </c>
      <c r="Y11">
        <v>46</v>
      </c>
      <c r="Z11">
        <v>0</v>
      </c>
      <c r="AA11">
        <v>0</v>
      </c>
      <c r="AB11">
        <v>0</v>
      </c>
      <c r="AC11">
        <v>4</v>
      </c>
      <c r="AD11">
        <v>3</v>
      </c>
      <c r="AE11">
        <v>12</v>
      </c>
      <c r="AF11">
        <v>25</v>
      </c>
      <c r="AG11">
        <v>8</v>
      </c>
      <c r="AH11">
        <v>2</v>
      </c>
      <c r="AI11">
        <v>7</v>
      </c>
      <c r="AJ11">
        <v>6</v>
      </c>
      <c r="AK11">
        <v>4</v>
      </c>
      <c r="AL11">
        <v>9</v>
      </c>
      <c r="AM11">
        <v>1</v>
      </c>
      <c r="AN11">
        <v>5</v>
      </c>
      <c r="AO11">
        <v>17</v>
      </c>
      <c r="AP11">
        <v>474</v>
      </c>
      <c r="AQ11">
        <v>232</v>
      </c>
      <c r="AR11">
        <v>242</v>
      </c>
      <c r="AS11">
        <v>550</v>
      </c>
      <c r="AT11">
        <v>471</v>
      </c>
      <c r="AU11">
        <v>562</v>
      </c>
      <c r="AV11">
        <v>1033</v>
      </c>
      <c r="AW11">
        <v>368</v>
      </c>
      <c r="AX11">
        <v>9306</v>
      </c>
      <c r="AY11">
        <v>8797</v>
      </c>
      <c r="AZ11">
        <v>977</v>
      </c>
      <c r="BA11">
        <v>8563</v>
      </c>
      <c r="BB11">
        <v>3240</v>
      </c>
      <c r="BC11">
        <v>5052</v>
      </c>
      <c r="BD11">
        <v>1176</v>
      </c>
      <c r="BE11">
        <v>105</v>
      </c>
      <c r="BF11">
        <v>4256</v>
      </c>
      <c r="BG11">
        <v>456</v>
      </c>
      <c r="BH11">
        <v>128</v>
      </c>
      <c r="BI11">
        <v>17</v>
      </c>
      <c r="BJ11">
        <v>14</v>
      </c>
      <c r="BK11">
        <v>17</v>
      </c>
      <c r="BL11">
        <v>25</v>
      </c>
      <c r="BM11">
        <v>0</v>
      </c>
      <c r="BN11">
        <v>0</v>
      </c>
      <c r="BO11">
        <v>0</v>
      </c>
      <c r="BP11">
        <v>0</v>
      </c>
      <c r="BQ11">
        <v>74</v>
      </c>
      <c r="BR11" t="s">
        <v>171</v>
      </c>
      <c r="BS11">
        <v>5</v>
      </c>
      <c r="BT11">
        <v>6</v>
      </c>
      <c r="BU11">
        <v>7.2771579999999997E-3</v>
      </c>
      <c r="BV11">
        <v>318</v>
      </c>
      <c r="BW11">
        <v>7.5796896969999999E-3</v>
      </c>
      <c r="BX11">
        <v>7.9707243329999993E-3</v>
      </c>
      <c r="BY11">
        <v>1.926445748E-3</v>
      </c>
      <c r="BZ11">
        <v>4</v>
      </c>
      <c r="CA11">
        <v>4</v>
      </c>
      <c r="CB11">
        <v>4</v>
      </c>
    </row>
    <row r="12" spans="1:80">
      <c r="A12">
        <v>12</v>
      </c>
      <c r="B12">
        <v>706</v>
      </c>
      <c r="C12" t="s">
        <v>2</v>
      </c>
      <c r="D12" t="s">
        <v>69</v>
      </c>
      <c r="E12">
        <v>15</v>
      </c>
      <c r="F12">
        <v>320</v>
      </c>
      <c r="G12">
        <v>176</v>
      </c>
      <c r="H12">
        <v>144</v>
      </c>
      <c r="I12">
        <v>21</v>
      </c>
      <c r="J12">
        <v>11</v>
      </c>
      <c r="K12">
        <v>10</v>
      </c>
      <c r="L12">
        <v>324</v>
      </c>
      <c r="M12">
        <v>44</v>
      </c>
      <c r="N12">
        <v>3</v>
      </c>
      <c r="O12">
        <v>41</v>
      </c>
      <c r="P12">
        <v>7025</v>
      </c>
      <c r="Q12">
        <v>3685</v>
      </c>
      <c r="R12">
        <v>3340</v>
      </c>
      <c r="S12">
        <v>321</v>
      </c>
      <c r="T12">
        <v>204</v>
      </c>
      <c r="U12">
        <v>117</v>
      </c>
      <c r="V12">
        <v>10</v>
      </c>
      <c r="W12">
        <v>14</v>
      </c>
      <c r="X12">
        <v>0</v>
      </c>
      <c r="Y12">
        <v>15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3</v>
      </c>
      <c r="AF12">
        <v>4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0</v>
      </c>
      <c r="AN12">
        <v>7</v>
      </c>
      <c r="AO12">
        <v>50</v>
      </c>
      <c r="AP12">
        <v>1451</v>
      </c>
      <c r="AQ12">
        <v>750</v>
      </c>
      <c r="AR12">
        <v>701</v>
      </c>
      <c r="AS12">
        <v>84</v>
      </c>
      <c r="AT12">
        <v>65</v>
      </c>
      <c r="AU12">
        <v>53</v>
      </c>
      <c r="AV12">
        <v>118</v>
      </c>
      <c r="AW12">
        <v>79</v>
      </c>
      <c r="AX12">
        <v>1091</v>
      </c>
      <c r="AY12">
        <v>1081</v>
      </c>
      <c r="AZ12">
        <v>179</v>
      </c>
      <c r="BA12">
        <v>1097</v>
      </c>
      <c r="BB12">
        <v>394</v>
      </c>
      <c r="BC12">
        <v>623</v>
      </c>
      <c r="BD12">
        <v>181</v>
      </c>
      <c r="BE12">
        <v>67</v>
      </c>
      <c r="BF12">
        <v>453</v>
      </c>
      <c r="BG12">
        <v>20</v>
      </c>
      <c r="BH12">
        <v>63</v>
      </c>
      <c r="BI12">
        <v>3</v>
      </c>
      <c r="BJ12">
        <v>3</v>
      </c>
      <c r="BK12">
        <v>3</v>
      </c>
      <c r="BL12">
        <v>3</v>
      </c>
      <c r="BM12">
        <v>337</v>
      </c>
      <c r="BN12">
        <v>3</v>
      </c>
      <c r="BO12">
        <v>-2.41E-2</v>
      </c>
      <c r="BP12">
        <v>7</v>
      </c>
      <c r="BQ12">
        <v>85</v>
      </c>
      <c r="BR12" t="s">
        <v>167</v>
      </c>
      <c r="BS12">
        <v>6</v>
      </c>
      <c r="BT12">
        <v>7</v>
      </c>
      <c r="BU12">
        <v>7.3803400000000004E-4</v>
      </c>
      <c r="BV12">
        <v>379</v>
      </c>
      <c r="BW12">
        <v>4.2254612599999997E-4</v>
      </c>
      <c r="BX12">
        <v>4.8220150700000001E-4</v>
      </c>
      <c r="BY12">
        <v>3.28595581E-4</v>
      </c>
      <c r="BZ12">
        <v>4</v>
      </c>
      <c r="CA12">
        <v>4</v>
      </c>
      <c r="CB12">
        <v>4</v>
      </c>
    </row>
    <row r="13" spans="1:80">
      <c r="A13">
        <v>13</v>
      </c>
      <c r="B13">
        <v>709</v>
      </c>
      <c r="C13" t="s">
        <v>2</v>
      </c>
      <c r="D13" t="s">
        <v>70</v>
      </c>
      <c r="E13">
        <v>5</v>
      </c>
      <c r="F13">
        <v>81</v>
      </c>
      <c r="G13">
        <v>31</v>
      </c>
      <c r="H13">
        <v>50</v>
      </c>
      <c r="I13">
        <v>4</v>
      </c>
      <c r="J13">
        <v>2</v>
      </c>
      <c r="K13">
        <v>2</v>
      </c>
      <c r="L13">
        <v>291</v>
      </c>
      <c r="M13">
        <v>24</v>
      </c>
      <c r="N13">
        <v>2</v>
      </c>
      <c r="O13">
        <v>22</v>
      </c>
      <c r="P13">
        <v>6487</v>
      </c>
      <c r="Q13">
        <v>3347</v>
      </c>
      <c r="R13">
        <v>3140</v>
      </c>
      <c r="S13">
        <v>288</v>
      </c>
      <c r="T13">
        <v>147</v>
      </c>
      <c r="U13">
        <v>141</v>
      </c>
      <c r="V13">
        <v>14</v>
      </c>
      <c r="W13">
        <v>18</v>
      </c>
      <c r="X13">
        <v>0</v>
      </c>
      <c r="Y13">
        <v>13</v>
      </c>
      <c r="Z13">
        <v>0</v>
      </c>
      <c r="AA13">
        <v>0</v>
      </c>
      <c r="AB13">
        <v>10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15</v>
      </c>
      <c r="AO13">
        <v>47</v>
      </c>
      <c r="AP13">
        <v>1606</v>
      </c>
      <c r="AQ13">
        <v>822</v>
      </c>
      <c r="AR13">
        <v>784</v>
      </c>
      <c r="AS13">
        <v>81</v>
      </c>
      <c r="AT13">
        <v>45</v>
      </c>
      <c r="AU13">
        <v>23</v>
      </c>
      <c r="AV13">
        <v>68</v>
      </c>
      <c r="AW13">
        <v>59</v>
      </c>
      <c r="AX13">
        <v>452</v>
      </c>
      <c r="AY13">
        <v>307</v>
      </c>
      <c r="AZ13">
        <v>257</v>
      </c>
      <c r="BA13">
        <v>301</v>
      </c>
      <c r="BB13">
        <v>117</v>
      </c>
      <c r="BC13">
        <v>432</v>
      </c>
      <c r="BD13">
        <v>97</v>
      </c>
      <c r="BE13">
        <v>29</v>
      </c>
      <c r="BF13">
        <v>355</v>
      </c>
      <c r="BG13">
        <v>38</v>
      </c>
      <c r="BH13">
        <v>117</v>
      </c>
      <c r="BI13">
        <v>1</v>
      </c>
      <c r="BJ13">
        <v>1</v>
      </c>
      <c r="BK13">
        <v>1</v>
      </c>
      <c r="BL13">
        <v>5</v>
      </c>
      <c r="BM13">
        <v>321</v>
      </c>
      <c r="BN13">
        <v>3</v>
      </c>
      <c r="BO13">
        <v>3.0269999999999998E-2</v>
      </c>
      <c r="BP13">
        <v>7</v>
      </c>
      <c r="BQ13">
        <v>87</v>
      </c>
      <c r="BR13" t="s">
        <v>167</v>
      </c>
      <c r="BS13">
        <v>6</v>
      </c>
      <c r="BT13">
        <v>7</v>
      </c>
      <c r="BU13">
        <v>5.8318200000000001E-4</v>
      </c>
      <c r="BV13">
        <v>381</v>
      </c>
      <c r="BW13">
        <v>3.2154338400000002E-4</v>
      </c>
      <c r="BX13">
        <v>3.7685814799999999E-4</v>
      </c>
      <c r="BY13" s="1">
        <v>0</v>
      </c>
      <c r="BZ13">
        <v>4</v>
      </c>
      <c r="CA13">
        <v>4</v>
      </c>
      <c r="CB13">
        <v>4</v>
      </c>
    </row>
    <row r="14" spans="1:80">
      <c r="A14">
        <v>14</v>
      </c>
      <c r="B14">
        <v>712</v>
      </c>
      <c r="C14" t="s">
        <v>2</v>
      </c>
      <c r="D14" t="s">
        <v>71</v>
      </c>
      <c r="E14">
        <v>43</v>
      </c>
      <c r="F14">
        <v>1541</v>
      </c>
      <c r="G14">
        <v>792</v>
      </c>
      <c r="H14">
        <v>749</v>
      </c>
      <c r="I14">
        <v>193</v>
      </c>
      <c r="J14">
        <v>105</v>
      </c>
      <c r="K14">
        <v>88</v>
      </c>
      <c r="L14">
        <v>750</v>
      </c>
      <c r="M14">
        <v>84</v>
      </c>
      <c r="N14">
        <v>12</v>
      </c>
      <c r="O14">
        <v>72</v>
      </c>
      <c r="P14">
        <v>23253</v>
      </c>
      <c r="Q14">
        <v>12064</v>
      </c>
      <c r="R14">
        <v>11189</v>
      </c>
      <c r="S14">
        <v>888</v>
      </c>
      <c r="T14">
        <v>425</v>
      </c>
      <c r="U14">
        <v>463</v>
      </c>
      <c r="V14">
        <v>25</v>
      </c>
      <c r="W14">
        <v>32</v>
      </c>
      <c r="X14">
        <v>2</v>
      </c>
      <c r="Y14">
        <v>31</v>
      </c>
      <c r="Z14">
        <v>1</v>
      </c>
      <c r="AA14">
        <v>1</v>
      </c>
      <c r="AB14">
        <v>0</v>
      </c>
      <c r="AC14">
        <v>6</v>
      </c>
      <c r="AD14">
        <v>4</v>
      </c>
      <c r="AE14">
        <v>13</v>
      </c>
      <c r="AF14">
        <v>18</v>
      </c>
      <c r="AG14">
        <v>6</v>
      </c>
      <c r="AH14">
        <v>3</v>
      </c>
      <c r="AI14">
        <v>5</v>
      </c>
      <c r="AJ14">
        <v>5</v>
      </c>
      <c r="AK14">
        <v>5</v>
      </c>
      <c r="AL14">
        <v>7</v>
      </c>
      <c r="AM14">
        <v>2</v>
      </c>
      <c r="AN14">
        <v>24</v>
      </c>
      <c r="AO14">
        <v>140</v>
      </c>
      <c r="AP14">
        <v>3338</v>
      </c>
      <c r="AQ14">
        <v>1678</v>
      </c>
      <c r="AR14">
        <v>1660</v>
      </c>
      <c r="AS14">
        <v>367</v>
      </c>
      <c r="AT14">
        <v>213</v>
      </c>
      <c r="AU14">
        <v>171</v>
      </c>
      <c r="AV14">
        <v>384</v>
      </c>
      <c r="AW14">
        <v>262</v>
      </c>
      <c r="AX14">
        <v>3444</v>
      </c>
      <c r="AY14">
        <v>2925</v>
      </c>
      <c r="AZ14">
        <v>493</v>
      </c>
      <c r="BA14">
        <v>2531</v>
      </c>
      <c r="BB14">
        <v>1115</v>
      </c>
      <c r="BC14">
        <v>1713</v>
      </c>
      <c r="BD14">
        <v>520</v>
      </c>
      <c r="BE14">
        <v>61</v>
      </c>
      <c r="BF14">
        <v>1316</v>
      </c>
      <c r="BG14">
        <v>106</v>
      </c>
      <c r="BH14">
        <v>63</v>
      </c>
      <c r="BI14">
        <v>8</v>
      </c>
      <c r="BJ14">
        <v>7</v>
      </c>
      <c r="BK14">
        <v>7</v>
      </c>
      <c r="BL14">
        <v>18</v>
      </c>
      <c r="BM14">
        <v>65</v>
      </c>
      <c r="BN14">
        <v>2</v>
      </c>
      <c r="BO14">
        <v>1.45821</v>
      </c>
      <c r="BP14">
        <v>7</v>
      </c>
      <c r="BQ14">
        <v>90</v>
      </c>
      <c r="BR14" t="s">
        <v>167</v>
      </c>
      <c r="BS14">
        <v>6</v>
      </c>
      <c r="BT14">
        <v>7</v>
      </c>
      <c r="BU14">
        <v>2.329991E-3</v>
      </c>
      <c r="BV14">
        <v>384</v>
      </c>
      <c r="BW14">
        <v>1.2452952959999999E-3</v>
      </c>
      <c r="BX14">
        <v>1.3767460050000001E-3</v>
      </c>
      <c r="BY14">
        <v>2.0716989559999999E-3</v>
      </c>
      <c r="BZ14">
        <v>4</v>
      </c>
      <c r="CA14">
        <v>4</v>
      </c>
      <c r="CB14">
        <v>4</v>
      </c>
    </row>
    <row r="15" spans="1:80">
      <c r="A15">
        <v>15</v>
      </c>
      <c r="B15">
        <v>715</v>
      </c>
      <c r="C15" t="s">
        <v>2</v>
      </c>
      <c r="D15" t="s">
        <v>72</v>
      </c>
      <c r="E15">
        <v>1</v>
      </c>
      <c r="F15">
        <v>35</v>
      </c>
      <c r="G15">
        <v>16</v>
      </c>
      <c r="H15">
        <v>19</v>
      </c>
      <c r="I15">
        <v>2</v>
      </c>
      <c r="J15">
        <v>2</v>
      </c>
      <c r="K15">
        <v>0</v>
      </c>
      <c r="L15">
        <v>194</v>
      </c>
      <c r="M15">
        <v>12</v>
      </c>
      <c r="N15">
        <v>1</v>
      </c>
      <c r="O15">
        <v>11</v>
      </c>
      <c r="P15">
        <v>4203</v>
      </c>
      <c r="Q15">
        <v>2159</v>
      </c>
      <c r="R15">
        <v>2044</v>
      </c>
      <c r="S15">
        <v>194</v>
      </c>
      <c r="T15">
        <v>74</v>
      </c>
      <c r="U15">
        <v>120</v>
      </c>
      <c r="V15">
        <v>8</v>
      </c>
      <c r="W15">
        <v>13</v>
      </c>
      <c r="X15">
        <v>0</v>
      </c>
      <c r="Y15">
        <v>9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1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10</v>
      </c>
      <c r="AP15">
        <v>88</v>
      </c>
      <c r="AQ15">
        <v>46</v>
      </c>
      <c r="AR15">
        <v>42</v>
      </c>
      <c r="AS15">
        <v>51</v>
      </c>
      <c r="AT15">
        <v>16</v>
      </c>
      <c r="AU15">
        <v>20</v>
      </c>
      <c r="AV15">
        <v>36</v>
      </c>
      <c r="AW15">
        <v>46</v>
      </c>
      <c r="AX15">
        <v>609</v>
      </c>
      <c r="AY15">
        <v>446</v>
      </c>
      <c r="AZ15">
        <v>186</v>
      </c>
      <c r="BA15">
        <v>510</v>
      </c>
      <c r="BB15">
        <v>199</v>
      </c>
      <c r="BC15">
        <v>326</v>
      </c>
      <c r="BD15">
        <v>65</v>
      </c>
      <c r="BE15">
        <v>43</v>
      </c>
      <c r="BF15">
        <v>270</v>
      </c>
      <c r="BG15">
        <v>28</v>
      </c>
      <c r="BH15">
        <v>35</v>
      </c>
      <c r="BI15">
        <v>1</v>
      </c>
      <c r="BJ15">
        <v>1</v>
      </c>
      <c r="BK15">
        <v>1</v>
      </c>
      <c r="BL15">
        <v>3</v>
      </c>
      <c r="BM15">
        <v>16</v>
      </c>
      <c r="BN15">
        <v>2</v>
      </c>
      <c r="BO15">
        <v>2.7939799999999999</v>
      </c>
      <c r="BP15">
        <v>7</v>
      </c>
      <c r="BQ15">
        <v>93</v>
      </c>
      <c r="BR15" t="s">
        <v>167</v>
      </c>
      <c r="BS15">
        <v>6</v>
      </c>
      <c r="BT15">
        <v>7</v>
      </c>
      <c r="BU15">
        <v>4.00808E-4</v>
      </c>
      <c r="BV15">
        <v>387</v>
      </c>
      <c r="BW15">
        <v>2.2564318699999999E-4</v>
      </c>
      <c r="BX15">
        <v>2.30578951E-4</v>
      </c>
      <c r="BY15">
        <v>7.51430321E-4</v>
      </c>
      <c r="BZ15">
        <v>4</v>
      </c>
      <c r="CA15">
        <v>4</v>
      </c>
      <c r="CB15">
        <v>4</v>
      </c>
    </row>
    <row r="16" spans="1:80">
      <c r="A16">
        <v>16</v>
      </c>
      <c r="B16">
        <v>804</v>
      </c>
      <c r="C16" t="s">
        <v>31</v>
      </c>
      <c r="D16" t="s">
        <v>73</v>
      </c>
      <c r="E16">
        <v>15</v>
      </c>
      <c r="F16">
        <v>282</v>
      </c>
      <c r="G16">
        <v>135</v>
      </c>
      <c r="H16">
        <v>147</v>
      </c>
      <c r="I16">
        <v>20</v>
      </c>
      <c r="J16">
        <v>15</v>
      </c>
      <c r="K16">
        <v>5</v>
      </c>
      <c r="L16">
        <v>197</v>
      </c>
      <c r="M16">
        <v>29</v>
      </c>
      <c r="N16">
        <v>0</v>
      </c>
      <c r="O16">
        <v>29</v>
      </c>
      <c r="P16">
        <v>3582</v>
      </c>
      <c r="Q16">
        <v>1868</v>
      </c>
      <c r="R16">
        <v>1714</v>
      </c>
      <c r="S16">
        <v>162</v>
      </c>
      <c r="T16">
        <v>97</v>
      </c>
      <c r="U16">
        <v>65</v>
      </c>
      <c r="V16">
        <v>12</v>
      </c>
      <c r="W16">
        <v>15</v>
      </c>
      <c r="X16">
        <v>0</v>
      </c>
      <c r="Y16">
        <v>11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4</v>
      </c>
      <c r="AF16">
        <v>4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9</v>
      </c>
      <c r="AO16">
        <v>30</v>
      </c>
      <c r="AP16">
        <v>689</v>
      </c>
      <c r="AQ16">
        <v>348</v>
      </c>
      <c r="AR16">
        <v>341</v>
      </c>
      <c r="AS16">
        <v>90</v>
      </c>
      <c r="AT16">
        <v>40</v>
      </c>
      <c r="AU16">
        <v>24</v>
      </c>
      <c r="AV16">
        <v>64</v>
      </c>
      <c r="AW16">
        <v>30</v>
      </c>
      <c r="AX16">
        <v>571</v>
      </c>
      <c r="AY16">
        <v>478</v>
      </c>
      <c r="AZ16">
        <v>289</v>
      </c>
      <c r="BA16">
        <v>588</v>
      </c>
      <c r="BB16">
        <v>293</v>
      </c>
      <c r="BC16">
        <v>339</v>
      </c>
      <c r="BD16">
        <v>72</v>
      </c>
      <c r="BE16">
        <v>8</v>
      </c>
      <c r="BF16">
        <v>298</v>
      </c>
      <c r="BG16">
        <v>25</v>
      </c>
      <c r="BH16">
        <v>12</v>
      </c>
      <c r="BI16">
        <v>1</v>
      </c>
      <c r="BJ16">
        <v>1</v>
      </c>
      <c r="BK16">
        <v>1</v>
      </c>
      <c r="BL16">
        <v>6</v>
      </c>
      <c r="BM16">
        <v>295</v>
      </c>
      <c r="BN16">
        <v>3</v>
      </c>
      <c r="BO16">
        <v>7.5999999999999998E-2</v>
      </c>
      <c r="BP16">
        <v>8</v>
      </c>
      <c r="BQ16">
        <v>98</v>
      </c>
      <c r="BR16" t="s">
        <v>172</v>
      </c>
      <c r="BS16">
        <v>9</v>
      </c>
      <c r="BT16">
        <v>8</v>
      </c>
      <c r="BU16">
        <v>4.3085999999999998E-4</v>
      </c>
      <c r="BV16">
        <v>644</v>
      </c>
      <c r="BW16">
        <v>1.8557493399999999E-4</v>
      </c>
      <c r="BX16">
        <v>4.6383174300000001E-4</v>
      </c>
      <c r="BY16" s="1">
        <v>0</v>
      </c>
      <c r="BZ16">
        <v>4</v>
      </c>
      <c r="CA16">
        <v>4</v>
      </c>
      <c r="CB16">
        <v>4</v>
      </c>
    </row>
    <row r="17" spans="1:80">
      <c r="A17">
        <v>17</v>
      </c>
      <c r="B17">
        <v>903</v>
      </c>
      <c r="C17" t="s">
        <v>51</v>
      </c>
      <c r="D17" t="s">
        <v>74</v>
      </c>
      <c r="E17">
        <v>1</v>
      </c>
      <c r="F17">
        <v>40</v>
      </c>
      <c r="G17">
        <v>24</v>
      </c>
      <c r="H17">
        <v>16</v>
      </c>
      <c r="I17">
        <v>2</v>
      </c>
      <c r="J17">
        <v>2</v>
      </c>
      <c r="K17">
        <v>0</v>
      </c>
      <c r="L17">
        <v>74</v>
      </c>
      <c r="M17">
        <v>8</v>
      </c>
      <c r="N17">
        <v>0</v>
      </c>
      <c r="O17">
        <v>8</v>
      </c>
      <c r="P17">
        <v>1645</v>
      </c>
      <c r="Q17">
        <v>861</v>
      </c>
      <c r="R17">
        <v>784</v>
      </c>
      <c r="S17">
        <v>77</v>
      </c>
      <c r="T17">
        <v>39</v>
      </c>
      <c r="U17">
        <v>38</v>
      </c>
      <c r="V17">
        <v>4</v>
      </c>
      <c r="W17">
        <v>7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6</v>
      </c>
      <c r="AO17">
        <v>8</v>
      </c>
      <c r="AP17">
        <v>459</v>
      </c>
      <c r="AQ17">
        <v>220</v>
      </c>
      <c r="AR17">
        <v>239</v>
      </c>
      <c r="AS17">
        <v>30</v>
      </c>
      <c r="AT17">
        <v>15</v>
      </c>
      <c r="AU17">
        <v>6</v>
      </c>
      <c r="AV17">
        <v>21</v>
      </c>
      <c r="AW17">
        <v>15</v>
      </c>
      <c r="AX17">
        <v>150</v>
      </c>
      <c r="AY17">
        <v>78</v>
      </c>
      <c r="AZ17">
        <v>114</v>
      </c>
      <c r="BA17">
        <v>112</v>
      </c>
      <c r="BB17">
        <v>39</v>
      </c>
      <c r="BC17">
        <v>132</v>
      </c>
      <c r="BD17">
        <v>40</v>
      </c>
      <c r="BE17">
        <v>8</v>
      </c>
      <c r="BF17">
        <v>109</v>
      </c>
      <c r="BG17">
        <v>16</v>
      </c>
      <c r="BH17">
        <v>17</v>
      </c>
      <c r="BI17">
        <v>0</v>
      </c>
      <c r="BJ17">
        <v>0</v>
      </c>
      <c r="BK17">
        <v>0</v>
      </c>
      <c r="BL17">
        <v>1</v>
      </c>
      <c r="BM17">
        <v>223</v>
      </c>
      <c r="BN17">
        <v>3</v>
      </c>
      <c r="BO17">
        <v>0.31566</v>
      </c>
      <c r="BP17">
        <v>9</v>
      </c>
      <c r="BQ17">
        <v>105</v>
      </c>
      <c r="BR17" t="s">
        <v>169</v>
      </c>
      <c r="BS17">
        <v>3</v>
      </c>
      <c r="BT17">
        <v>9</v>
      </c>
      <c r="BU17">
        <v>1.54239E-4</v>
      </c>
      <c r="BV17">
        <v>110</v>
      </c>
      <c r="BW17">
        <v>1.49614037E-4</v>
      </c>
      <c r="BX17">
        <v>1.26346998E-4</v>
      </c>
      <c r="BY17" s="1">
        <v>0</v>
      </c>
      <c r="BZ17">
        <v>4</v>
      </c>
      <c r="CA17">
        <v>4</v>
      </c>
      <c r="CB17">
        <v>4</v>
      </c>
    </row>
    <row r="18" spans="1:80">
      <c r="A18">
        <v>18</v>
      </c>
      <c r="B18">
        <v>905</v>
      </c>
      <c r="C18" t="s">
        <v>51</v>
      </c>
      <c r="D18" t="s">
        <v>75</v>
      </c>
      <c r="E18">
        <v>10</v>
      </c>
      <c r="F18">
        <v>348</v>
      </c>
      <c r="G18">
        <v>176</v>
      </c>
      <c r="H18">
        <v>172</v>
      </c>
      <c r="I18">
        <v>16</v>
      </c>
      <c r="J18">
        <v>12</v>
      </c>
      <c r="K18">
        <v>4</v>
      </c>
      <c r="L18">
        <v>272</v>
      </c>
      <c r="M18">
        <v>27</v>
      </c>
      <c r="N18">
        <v>1</v>
      </c>
      <c r="O18">
        <v>26</v>
      </c>
      <c r="P18">
        <v>6181</v>
      </c>
      <c r="Q18">
        <v>3178</v>
      </c>
      <c r="R18">
        <v>3003</v>
      </c>
      <c r="S18">
        <v>281</v>
      </c>
      <c r="T18">
        <v>143</v>
      </c>
      <c r="U18">
        <v>138</v>
      </c>
      <c r="V18">
        <v>7</v>
      </c>
      <c r="W18">
        <v>12</v>
      </c>
      <c r="X18">
        <v>0</v>
      </c>
      <c r="Y18">
        <v>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7</v>
      </c>
      <c r="AG18">
        <v>2</v>
      </c>
      <c r="AH18">
        <v>0</v>
      </c>
      <c r="AI18">
        <v>4</v>
      </c>
      <c r="AJ18">
        <v>2</v>
      </c>
      <c r="AK18">
        <v>0</v>
      </c>
      <c r="AL18">
        <v>2</v>
      </c>
      <c r="AM18">
        <v>0</v>
      </c>
      <c r="AN18">
        <v>4</v>
      </c>
      <c r="AO18">
        <v>18</v>
      </c>
      <c r="AP18">
        <v>644</v>
      </c>
      <c r="AQ18">
        <v>340</v>
      </c>
      <c r="AR18">
        <v>304</v>
      </c>
      <c r="AS18">
        <v>130</v>
      </c>
      <c r="AT18">
        <v>65</v>
      </c>
      <c r="AU18">
        <v>49</v>
      </c>
      <c r="AV18">
        <v>114</v>
      </c>
      <c r="AW18">
        <v>96</v>
      </c>
      <c r="AX18">
        <v>812</v>
      </c>
      <c r="AY18">
        <v>767</v>
      </c>
      <c r="AZ18">
        <v>165</v>
      </c>
      <c r="BA18">
        <v>614</v>
      </c>
      <c r="BB18">
        <v>282</v>
      </c>
      <c r="BC18">
        <v>364</v>
      </c>
      <c r="BD18">
        <v>115</v>
      </c>
      <c r="BE18">
        <v>18</v>
      </c>
      <c r="BF18">
        <v>281</v>
      </c>
      <c r="BG18">
        <v>32</v>
      </c>
      <c r="BH18">
        <v>24</v>
      </c>
      <c r="BI18">
        <v>1</v>
      </c>
      <c r="BJ18">
        <v>1</v>
      </c>
      <c r="BK18">
        <v>1</v>
      </c>
      <c r="BL18">
        <v>4</v>
      </c>
      <c r="BM18">
        <v>320</v>
      </c>
      <c r="BN18">
        <v>3</v>
      </c>
      <c r="BO18">
        <v>3.2579999999999998E-2</v>
      </c>
      <c r="BP18">
        <v>9</v>
      </c>
      <c r="BQ18">
        <v>107</v>
      </c>
      <c r="BR18" t="s">
        <v>169</v>
      </c>
      <c r="BS18">
        <v>3</v>
      </c>
      <c r="BT18">
        <v>9</v>
      </c>
      <c r="BU18">
        <v>6.6319399999999998E-4</v>
      </c>
      <c r="BV18">
        <v>112</v>
      </c>
      <c r="BW18">
        <v>6.4742051999999999E-4</v>
      </c>
      <c r="BX18">
        <v>5.46798578E-4</v>
      </c>
      <c r="BY18" s="1">
        <v>0</v>
      </c>
      <c r="BZ18">
        <v>4</v>
      </c>
      <c r="CA18">
        <v>4</v>
      </c>
      <c r="CB18">
        <v>4</v>
      </c>
    </row>
    <row r="19" spans="1:80">
      <c r="A19">
        <v>19</v>
      </c>
      <c r="B19">
        <v>913</v>
      </c>
      <c r="C19" t="s">
        <v>51</v>
      </c>
      <c r="D19" t="s">
        <v>76</v>
      </c>
      <c r="E19">
        <v>5</v>
      </c>
      <c r="F19">
        <v>235</v>
      </c>
      <c r="G19">
        <v>112</v>
      </c>
      <c r="H19">
        <v>123</v>
      </c>
      <c r="I19">
        <v>10</v>
      </c>
      <c r="J19">
        <v>8</v>
      </c>
      <c r="K19">
        <v>2</v>
      </c>
      <c r="L19">
        <v>143</v>
      </c>
      <c r="M19">
        <v>16</v>
      </c>
      <c r="N19">
        <v>0</v>
      </c>
      <c r="O19">
        <v>16</v>
      </c>
      <c r="P19">
        <v>2438</v>
      </c>
      <c r="Q19">
        <v>1233</v>
      </c>
      <c r="R19">
        <v>1205</v>
      </c>
      <c r="S19">
        <v>151</v>
      </c>
      <c r="T19">
        <v>89</v>
      </c>
      <c r="U19">
        <v>62</v>
      </c>
      <c r="V19">
        <v>7</v>
      </c>
      <c r="W19">
        <v>8</v>
      </c>
      <c r="X19">
        <v>0</v>
      </c>
      <c r="Y19">
        <v>7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3</v>
      </c>
      <c r="AF19">
        <v>3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</v>
      </c>
      <c r="AM19">
        <v>0</v>
      </c>
      <c r="AN19">
        <v>3</v>
      </c>
      <c r="AO19">
        <v>10</v>
      </c>
      <c r="AP19">
        <v>267</v>
      </c>
      <c r="AQ19">
        <v>127</v>
      </c>
      <c r="AR19">
        <v>140</v>
      </c>
      <c r="AS19">
        <v>61</v>
      </c>
      <c r="AT19">
        <v>35</v>
      </c>
      <c r="AU19">
        <v>25</v>
      </c>
      <c r="AV19">
        <v>60</v>
      </c>
      <c r="AW19">
        <v>27</v>
      </c>
      <c r="AX19">
        <v>174</v>
      </c>
      <c r="AY19">
        <v>191</v>
      </c>
      <c r="AZ19">
        <v>177</v>
      </c>
      <c r="BA19">
        <v>272</v>
      </c>
      <c r="BB19">
        <v>107</v>
      </c>
      <c r="BC19">
        <v>194</v>
      </c>
      <c r="BD19">
        <v>66</v>
      </c>
      <c r="BE19">
        <v>8</v>
      </c>
      <c r="BF19">
        <v>147</v>
      </c>
      <c r="BG19">
        <v>15</v>
      </c>
      <c r="BH19">
        <v>6</v>
      </c>
      <c r="BI19">
        <v>0</v>
      </c>
      <c r="BJ19">
        <v>0</v>
      </c>
      <c r="BK19">
        <v>0</v>
      </c>
      <c r="BL19">
        <v>4</v>
      </c>
      <c r="BM19">
        <v>330</v>
      </c>
      <c r="BN19">
        <v>3</v>
      </c>
      <c r="BO19">
        <v>-6.0200000000000002E-3</v>
      </c>
      <c r="BP19">
        <v>9</v>
      </c>
      <c r="BQ19">
        <v>115</v>
      </c>
      <c r="BR19" t="s">
        <v>169</v>
      </c>
      <c r="BS19">
        <v>3</v>
      </c>
      <c r="BT19">
        <v>9</v>
      </c>
      <c r="BU19">
        <v>2.5149200000000002E-4</v>
      </c>
      <c r="BV19">
        <v>120</v>
      </c>
      <c r="BW19">
        <v>2.9842074599999998E-4</v>
      </c>
      <c r="BX19">
        <v>2.5281797500000002E-4</v>
      </c>
      <c r="BY19" s="1">
        <v>0</v>
      </c>
      <c r="BZ19">
        <v>4</v>
      </c>
      <c r="CA19">
        <v>4</v>
      </c>
      <c r="CB19">
        <v>4</v>
      </c>
    </row>
    <row r="20" spans="1:80">
      <c r="A20">
        <v>20</v>
      </c>
      <c r="B20">
        <v>1003</v>
      </c>
      <c r="C20" t="s">
        <v>32</v>
      </c>
      <c r="D20" t="s">
        <v>77</v>
      </c>
      <c r="E20">
        <v>16</v>
      </c>
      <c r="F20">
        <v>567</v>
      </c>
      <c r="G20">
        <v>292</v>
      </c>
      <c r="H20">
        <v>275</v>
      </c>
      <c r="I20">
        <v>26</v>
      </c>
      <c r="J20">
        <v>13</v>
      </c>
      <c r="K20">
        <v>13</v>
      </c>
      <c r="L20">
        <v>132</v>
      </c>
      <c r="M20">
        <v>19</v>
      </c>
      <c r="N20">
        <v>0</v>
      </c>
      <c r="O20">
        <v>19</v>
      </c>
      <c r="P20">
        <v>1556</v>
      </c>
      <c r="Q20">
        <v>836</v>
      </c>
      <c r="R20">
        <v>720</v>
      </c>
      <c r="S20">
        <v>92</v>
      </c>
      <c r="T20">
        <v>51</v>
      </c>
      <c r="U20">
        <v>41</v>
      </c>
      <c r="V20">
        <v>10</v>
      </c>
      <c r="W20">
        <v>8</v>
      </c>
      <c r="X20">
        <v>0</v>
      </c>
      <c r="Y20">
        <v>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29</v>
      </c>
      <c r="AO20">
        <v>38</v>
      </c>
      <c r="AP20">
        <v>515</v>
      </c>
      <c r="AQ20">
        <v>266</v>
      </c>
      <c r="AR20">
        <v>249</v>
      </c>
      <c r="AS20">
        <v>51</v>
      </c>
      <c r="AT20">
        <v>10</v>
      </c>
      <c r="AU20">
        <v>7</v>
      </c>
      <c r="AV20">
        <v>17</v>
      </c>
      <c r="AW20">
        <v>11</v>
      </c>
      <c r="AX20">
        <v>103</v>
      </c>
      <c r="AY20">
        <v>53</v>
      </c>
      <c r="AZ20">
        <v>73</v>
      </c>
      <c r="BA20">
        <v>118</v>
      </c>
      <c r="BB20">
        <v>39</v>
      </c>
      <c r="BC20">
        <v>141</v>
      </c>
      <c r="BD20">
        <v>25</v>
      </c>
      <c r="BE20">
        <v>2</v>
      </c>
      <c r="BF20">
        <v>120</v>
      </c>
      <c r="BG20">
        <v>12</v>
      </c>
      <c r="BH20">
        <v>11</v>
      </c>
      <c r="BI20">
        <v>1</v>
      </c>
      <c r="BJ20">
        <v>0</v>
      </c>
      <c r="BK20">
        <v>0</v>
      </c>
      <c r="BL20">
        <v>1</v>
      </c>
      <c r="BM20">
        <v>701</v>
      </c>
      <c r="BN20">
        <v>5</v>
      </c>
      <c r="BO20">
        <v>-0.68318000000000001</v>
      </c>
      <c r="BP20">
        <v>10</v>
      </c>
      <c r="BQ20">
        <v>122</v>
      </c>
      <c r="BR20" t="s">
        <v>173</v>
      </c>
      <c r="BS20">
        <v>2</v>
      </c>
      <c r="BT20">
        <v>10</v>
      </c>
      <c r="BU20">
        <v>1.48851E-4</v>
      </c>
      <c r="BV20">
        <v>35</v>
      </c>
      <c r="BW20">
        <v>9.2499484999999997E-5</v>
      </c>
      <c r="BX20">
        <v>2.0951424800000001E-4</v>
      </c>
      <c r="BY20" s="1">
        <v>0</v>
      </c>
      <c r="BZ20">
        <v>4</v>
      </c>
      <c r="CA20">
        <v>4</v>
      </c>
      <c r="CB20">
        <v>4</v>
      </c>
    </row>
    <row r="21" spans="1:80">
      <c r="A21">
        <v>21</v>
      </c>
      <c r="B21">
        <v>1204</v>
      </c>
      <c r="C21" t="s">
        <v>33</v>
      </c>
      <c r="D21" t="s">
        <v>78</v>
      </c>
      <c r="E21">
        <v>41</v>
      </c>
      <c r="F21">
        <v>1555</v>
      </c>
      <c r="G21">
        <v>736</v>
      </c>
      <c r="H21">
        <v>819</v>
      </c>
      <c r="I21">
        <v>58</v>
      </c>
      <c r="J21">
        <v>42</v>
      </c>
      <c r="K21">
        <v>16</v>
      </c>
      <c r="L21">
        <v>202</v>
      </c>
      <c r="M21">
        <v>57</v>
      </c>
      <c r="N21">
        <v>18</v>
      </c>
      <c r="O21">
        <v>39</v>
      </c>
      <c r="P21">
        <v>6348</v>
      </c>
      <c r="Q21">
        <v>3435</v>
      </c>
      <c r="R21">
        <v>2913</v>
      </c>
      <c r="S21">
        <v>163</v>
      </c>
      <c r="T21">
        <v>97</v>
      </c>
      <c r="U21">
        <v>66</v>
      </c>
      <c r="V21">
        <v>5</v>
      </c>
      <c r="W21">
        <v>6</v>
      </c>
      <c r="X21">
        <v>0</v>
      </c>
      <c r="Y21">
        <v>5</v>
      </c>
      <c r="Z21">
        <v>0</v>
      </c>
      <c r="AA21">
        <v>0</v>
      </c>
      <c r="AB21">
        <v>3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3</v>
      </c>
      <c r="AV21">
        <v>9</v>
      </c>
      <c r="AW21">
        <v>8</v>
      </c>
      <c r="AX21">
        <v>142</v>
      </c>
      <c r="AY21">
        <v>62</v>
      </c>
      <c r="AZ21">
        <v>119</v>
      </c>
      <c r="BA21">
        <v>131</v>
      </c>
      <c r="BB21">
        <v>22</v>
      </c>
      <c r="BC21">
        <v>181</v>
      </c>
      <c r="BD21">
        <v>12</v>
      </c>
      <c r="BE21">
        <v>0</v>
      </c>
      <c r="BF21">
        <v>179</v>
      </c>
      <c r="BG21">
        <v>6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820</v>
      </c>
      <c r="BN21">
        <v>6</v>
      </c>
      <c r="BO21">
        <v>-1.1544399999999999</v>
      </c>
      <c r="BP21">
        <v>12</v>
      </c>
      <c r="BQ21">
        <v>150</v>
      </c>
      <c r="BR21" t="s">
        <v>174</v>
      </c>
      <c r="BS21">
        <v>11</v>
      </c>
      <c r="BT21">
        <v>12</v>
      </c>
      <c r="BU21">
        <v>3.24519E-4</v>
      </c>
      <c r="BV21">
        <v>780</v>
      </c>
      <c r="BW21">
        <v>1.7605793199999999E-4</v>
      </c>
      <c r="BX21">
        <v>4.5615077599999999E-4</v>
      </c>
      <c r="BY21" s="1">
        <v>0</v>
      </c>
      <c r="BZ21">
        <v>4</v>
      </c>
      <c r="CA21">
        <v>4</v>
      </c>
      <c r="CB21">
        <v>4</v>
      </c>
    </row>
    <row r="22" spans="1:80">
      <c r="A22">
        <v>22</v>
      </c>
      <c r="B22">
        <v>1208</v>
      </c>
      <c r="C22" t="s">
        <v>33</v>
      </c>
      <c r="D22" t="s">
        <v>79</v>
      </c>
      <c r="E22">
        <v>3</v>
      </c>
      <c r="F22">
        <v>58</v>
      </c>
      <c r="G22">
        <v>26</v>
      </c>
      <c r="H22">
        <v>32</v>
      </c>
      <c r="I22">
        <v>3</v>
      </c>
      <c r="J22">
        <v>3</v>
      </c>
      <c r="K22">
        <v>0</v>
      </c>
      <c r="L22">
        <v>25</v>
      </c>
      <c r="M22">
        <v>5</v>
      </c>
      <c r="N22">
        <v>0</v>
      </c>
      <c r="O22">
        <v>5</v>
      </c>
      <c r="P22">
        <v>454</v>
      </c>
      <c r="Q22">
        <v>248</v>
      </c>
      <c r="R22">
        <v>206</v>
      </c>
      <c r="S22">
        <v>17</v>
      </c>
      <c r="T22">
        <v>12</v>
      </c>
      <c r="U22">
        <v>5</v>
      </c>
      <c r="V22">
        <v>0</v>
      </c>
      <c r="W22">
        <v>2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</v>
      </c>
      <c r="AV22">
        <v>4</v>
      </c>
      <c r="AW22">
        <v>8</v>
      </c>
      <c r="AX22">
        <v>102</v>
      </c>
      <c r="AY22">
        <v>50</v>
      </c>
      <c r="AZ22">
        <v>13</v>
      </c>
      <c r="BA22">
        <v>30</v>
      </c>
      <c r="BB22">
        <v>6</v>
      </c>
      <c r="BC22">
        <v>21</v>
      </c>
      <c r="BD22">
        <v>1</v>
      </c>
      <c r="BE22">
        <v>0</v>
      </c>
      <c r="BF22">
        <v>21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2</v>
      </c>
      <c r="BM22">
        <v>779</v>
      </c>
      <c r="BN22">
        <v>6</v>
      </c>
      <c r="BO22">
        <v>-0.89771000000000001</v>
      </c>
      <c r="BP22">
        <v>12</v>
      </c>
      <c r="BQ22">
        <v>154</v>
      </c>
      <c r="BR22" t="s">
        <v>174</v>
      </c>
      <c r="BS22">
        <v>11</v>
      </c>
      <c r="BT22">
        <v>12</v>
      </c>
      <c r="BU22">
        <v>2.798E-5</v>
      </c>
      <c r="BV22">
        <v>784</v>
      </c>
      <c r="BW22">
        <v>1.7230170000000001E-5</v>
      </c>
      <c r="BX22">
        <v>4.4689550999999999E-5</v>
      </c>
      <c r="BY22" s="1">
        <v>0</v>
      </c>
      <c r="BZ22">
        <v>4</v>
      </c>
      <c r="CA22">
        <v>4</v>
      </c>
      <c r="CB22">
        <v>4</v>
      </c>
    </row>
    <row r="23" spans="1:80">
      <c r="A23">
        <v>23</v>
      </c>
      <c r="B23">
        <v>1407</v>
      </c>
      <c r="C23" t="s">
        <v>3</v>
      </c>
      <c r="D23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73</v>
      </c>
      <c r="M23">
        <v>7</v>
      </c>
      <c r="N23">
        <v>1</v>
      </c>
      <c r="O23">
        <v>6</v>
      </c>
      <c r="P23">
        <v>1697</v>
      </c>
      <c r="Q23">
        <v>835</v>
      </c>
      <c r="R23">
        <v>862</v>
      </c>
      <c r="S23">
        <v>91</v>
      </c>
      <c r="T23">
        <v>53</v>
      </c>
      <c r="U23">
        <v>38</v>
      </c>
      <c r="V23">
        <v>6</v>
      </c>
      <c r="W23">
        <v>7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6</v>
      </c>
      <c r="AO23">
        <v>80</v>
      </c>
      <c r="AP23">
        <v>1131</v>
      </c>
      <c r="AQ23">
        <v>562</v>
      </c>
      <c r="AR23">
        <v>569</v>
      </c>
      <c r="AS23">
        <v>50</v>
      </c>
      <c r="AT23">
        <v>17</v>
      </c>
      <c r="AU23">
        <v>5</v>
      </c>
      <c r="AV23">
        <v>22</v>
      </c>
      <c r="AW23">
        <v>25</v>
      </c>
      <c r="AX23">
        <v>186</v>
      </c>
      <c r="AY23">
        <v>90</v>
      </c>
      <c r="AZ23">
        <v>148</v>
      </c>
      <c r="BA23">
        <v>126</v>
      </c>
      <c r="BB23">
        <v>59</v>
      </c>
      <c r="BC23">
        <v>135</v>
      </c>
      <c r="BD23">
        <v>37</v>
      </c>
      <c r="BE23">
        <v>1</v>
      </c>
      <c r="BF23">
        <v>109</v>
      </c>
      <c r="BG23">
        <v>7</v>
      </c>
      <c r="BH23">
        <v>2</v>
      </c>
      <c r="BI23">
        <v>0</v>
      </c>
      <c r="BJ23">
        <v>0</v>
      </c>
      <c r="BK23">
        <v>0</v>
      </c>
      <c r="BL23">
        <v>2</v>
      </c>
      <c r="BM23">
        <v>532</v>
      </c>
      <c r="BN23">
        <v>4</v>
      </c>
      <c r="BO23">
        <v>-0.38181999999999999</v>
      </c>
      <c r="BP23">
        <v>14</v>
      </c>
      <c r="BQ23">
        <v>164</v>
      </c>
      <c r="BR23" t="s">
        <v>175</v>
      </c>
      <c r="BS23">
        <v>4</v>
      </c>
      <c r="BT23">
        <v>14</v>
      </c>
      <c r="BU23">
        <v>1.6731299999999999E-4</v>
      </c>
      <c r="BV23">
        <v>229</v>
      </c>
      <c r="BW23">
        <v>1.24251461E-4</v>
      </c>
      <c r="BX23">
        <v>1.47542643E-4</v>
      </c>
      <c r="BY23" s="1">
        <v>0</v>
      </c>
      <c r="BZ23">
        <v>4</v>
      </c>
      <c r="CA23">
        <v>4</v>
      </c>
      <c r="CB23">
        <v>4</v>
      </c>
    </row>
    <row r="24" spans="1:80">
      <c r="A24">
        <v>24</v>
      </c>
      <c r="B24">
        <v>1606</v>
      </c>
      <c r="C24" t="s">
        <v>34</v>
      </c>
      <c r="D24" t="s">
        <v>81</v>
      </c>
      <c r="E24">
        <v>6</v>
      </c>
      <c r="F24">
        <v>156</v>
      </c>
      <c r="G24">
        <v>76</v>
      </c>
      <c r="H24">
        <v>80</v>
      </c>
      <c r="I24">
        <v>4</v>
      </c>
      <c r="J24">
        <v>3</v>
      </c>
      <c r="K24">
        <v>1</v>
      </c>
      <c r="L24">
        <v>217</v>
      </c>
      <c r="M24">
        <v>20</v>
      </c>
      <c r="N24">
        <v>2</v>
      </c>
      <c r="O24">
        <v>18</v>
      </c>
      <c r="P24">
        <v>5774</v>
      </c>
      <c r="Q24">
        <v>3023</v>
      </c>
      <c r="R24">
        <v>2751</v>
      </c>
      <c r="S24">
        <v>230</v>
      </c>
      <c r="T24">
        <v>123</v>
      </c>
      <c r="U24">
        <v>107</v>
      </c>
      <c r="V24">
        <v>9</v>
      </c>
      <c r="W24">
        <v>9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6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4</v>
      </c>
      <c r="AM24">
        <v>1</v>
      </c>
      <c r="AN24">
        <v>4</v>
      </c>
      <c r="AO24">
        <v>31</v>
      </c>
      <c r="AP24">
        <v>970</v>
      </c>
      <c r="AQ24">
        <v>469</v>
      </c>
      <c r="AR24">
        <v>501</v>
      </c>
      <c r="AS24">
        <v>178</v>
      </c>
      <c r="AT24">
        <v>82</v>
      </c>
      <c r="AU24">
        <v>44</v>
      </c>
      <c r="AV24">
        <v>126</v>
      </c>
      <c r="AW24">
        <v>75</v>
      </c>
      <c r="AX24">
        <v>1137</v>
      </c>
      <c r="AY24">
        <v>813</v>
      </c>
      <c r="AZ24">
        <v>171</v>
      </c>
      <c r="BA24">
        <v>693</v>
      </c>
      <c r="BB24">
        <v>354</v>
      </c>
      <c r="BC24">
        <v>451</v>
      </c>
      <c r="BD24">
        <v>127</v>
      </c>
      <c r="BE24">
        <v>21</v>
      </c>
      <c r="BF24">
        <v>348</v>
      </c>
      <c r="BG24">
        <v>39</v>
      </c>
      <c r="BH24">
        <v>42</v>
      </c>
      <c r="BI24">
        <v>2</v>
      </c>
      <c r="BJ24">
        <v>0</v>
      </c>
      <c r="BK24">
        <v>0</v>
      </c>
      <c r="BL24">
        <v>6</v>
      </c>
      <c r="BM24">
        <v>291</v>
      </c>
      <c r="BN24">
        <v>3</v>
      </c>
      <c r="BO24">
        <v>9.0690000000000007E-2</v>
      </c>
      <c r="BP24">
        <v>16</v>
      </c>
      <c r="BQ24">
        <v>187</v>
      </c>
      <c r="BR24" t="s">
        <v>175</v>
      </c>
      <c r="BS24">
        <v>4</v>
      </c>
      <c r="BT24">
        <v>16</v>
      </c>
      <c r="BU24">
        <v>6.52233E-4</v>
      </c>
      <c r="BV24">
        <v>241</v>
      </c>
      <c r="BW24">
        <v>4.4199559699999999E-4</v>
      </c>
      <c r="BX24">
        <v>5.2410541400000005E-4</v>
      </c>
      <c r="BY24" s="1">
        <v>0</v>
      </c>
      <c r="BZ24">
        <v>4</v>
      </c>
      <c r="CA24">
        <v>4</v>
      </c>
      <c r="CB24">
        <v>4</v>
      </c>
    </row>
    <row r="25" spans="1:80">
      <c r="A25">
        <v>25</v>
      </c>
      <c r="B25">
        <v>1609</v>
      </c>
      <c r="C25" t="s">
        <v>34</v>
      </c>
      <c r="D25" t="s">
        <v>82</v>
      </c>
      <c r="E25">
        <v>9</v>
      </c>
      <c r="F25">
        <v>177</v>
      </c>
      <c r="G25">
        <v>91</v>
      </c>
      <c r="H25">
        <v>86</v>
      </c>
      <c r="I25">
        <v>12</v>
      </c>
      <c r="J25">
        <v>8</v>
      </c>
      <c r="K25">
        <v>4</v>
      </c>
      <c r="L25">
        <v>288</v>
      </c>
      <c r="M25">
        <v>28</v>
      </c>
      <c r="N25">
        <v>5</v>
      </c>
      <c r="O25">
        <v>23</v>
      </c>
      <c r="P25">
        <v>8119</v>
      </c>
      <c r="Q25">
        <v>4252</v>
      </c>
      <c r="R25">
        <v>3867</v>
      </c>
      <c r="S25">
        <v>470</v>
      </c>
      <c r="T25">
        <v>179</v>
      </c>
      <c r="U25">
        <v>291</v>
      </c>
      <c r="V25">
        <v>16</v>
      </c>
      <c r="W25">
        <v>20</v>
      </c>
      <c r="X25">
        <v>3</v>
      </c>
      <c r="Y25">
        <v>17</v>
      </c>
      <c r="Z25">
        <v>2</v>
      </c>
      <c r="AA25">
        <v>2</v>
      </c>
      <c r="AB25">
        <v>0</v>
      </c>
      <c r="AC25">
        <v>7</v>
      </c>
      <c r="AD25">
        <v>3</v>
      </c>
      <c r="AE25">
        <v>6</v>
      </c>
      <c r="AF25">
        <v>17</v>
      </c>
      <c r="AG25">
        <v>3</v>
      </c>
      <c r="AH25">
        <v>3</v>
      </c>
      <c r="AI25">
        <v>3</v>
      </c>
      <c r="AJ25">
        <v>2</v>
      </c>
      <c r="AK25">
        <v>1</v>
      </c>
      <c r="AL25">
        <v>3</v>
      </c>
      <c r="AM25">
        <v>0</v>
      </c>
      <c r="AN25">
        <v>10</v>
      </c>
      <c r="AO25">
        <v>28</v>
      </c>
      <c r="AP25">
        <v>868</v>
      </c>
      <c r="AQ25">
        <v>468</v>
      </c>
      <c r="AR25">
        <v>400</v>
      </c>
      <c r="AS25">
        <v>97</v>
      </c>
      <c r="AT25">
        <v>84</v>
      </c>
      <c r="AU25">
        <v>110</v>
      </c>
      <c r="AV25">
        <v>194</v>
      </c>
      <c r="AW25">
        <v>78</v>
      </c>
      <c r="AX25">
        <v>1122</v>
      </c>
      <c r="AY25">
        <v>1144</v>
      </c>
      <c r="AZ25">
        <v>186</v>
      </c>
      <c r="BA25">
        <v>897</v>
      </c>
      <c r="BB25">
        <v>443</v>
      </c>
      <c r="BC25">
        <v>730</v>
      </c>
      <c r="BD25">
        <v>228</v>
      </c>
      <c r="BE25">
        <v>5</v>
      </c>
      <c r="BF25">
        <v>606</v>
      </c>
      <c r="BG25">
        <v>81</v>
      </c>
      <c r="BH25">
        <v>11</v>
      </c>
      <c r="BI25">
        <v>2</v>
      </c>
      <c r="BJ25">
        <v>1</v>
      </c>
      <c r="BK25">
        <v>2</v>
      </c>
      <c r="BL25">
        <v>6</v>
      </c>
      <c r="BM25">
        <v>74</v>
      </c>
      <c r="BN25">
        <v>2</v>
      </c>
      <c r="BO25">
        <v>1.3547499999999999</v>
      </c>
      <c r="BP25">
        <v>16</v>
      </c>
      <c r="BQ25">
        <v>190</v>
      </c>
      <c r="BR25" t="s">
        <v>175</v>
      </c>
      <c r="BS25">
        <v>4</v>
      </c>
      <c r="BT25">
        <v>16</v>
      </c>
      <c r="BU25">
        <v>8.5911899999999999E-4</v>
      </c>
      <c r="BV25">
        <v>244</v>
      </c>
      <c r="BW25">
        <v>6.5189831699999997E-4</v>
      </c>
      <c r="BX25">
        <v>6.0065851000000003E-4</v>
      </c>
      <c r="BY25">
        <v>3.897260566E-3</v>
      </c>
      <c r="BZ25">
        <v>4</v>
      </c>
      <c r="CA25">
        <v>4</v>
      </c>
      <c r="CB25">
        <v>4</v>
      </c>
    </row>
    <row r="26" spans="1:80">
      <c r="A26">
        <v>26</v>
      </c>
      <c r="B26">
        <v>1612</v>
      </c>
      <c r="C26" t="s">
        <v>34</v>
      </c>
      <c r="D26" t="s">
        <v>83</v>
      </c>
      <c r="E26">
        <v>1</v>
      </c>
      <c r="F26">
        <v>37</v>
      </c>
      <c r="G26">
        <v>18</v>
      </c>
      <c r="H26">
        <v>19</v>
      </c>
      <c r="I26">
        <v>2</v>
      </c>
      <c r="J26">
        <v>1</v>
      </c>
      <c r="K26">
        <v>1</v>
      </c>
      <c r="L26">
        <v>279</v>
      </c>
      <c r="M26">
        <v>21</v>
      </c>
      <c r="N26">
        <v>4</v>
      </c>
      <c r="O26">
        <v>17</v>
      </c>
      <c r="P26">
        <v>9257</v>
      </c>
      <c r="Q26">
        <v>4785</v>
      </c>
      <c r="R26">
        <v>4472</v>
      </c>
      <c r="S26">
        <v>345</v>
      </c>
      <c r="T26">
        <v>213</v>
      </c>
      <c r="U26">
        <v>132</v>
      </c>
      <c r="V26">
        <v>15</v>
      </c>
      <c r="W26">
        <v>34</v>
      </c>
      <c r="X26">
        <v>0</v>
      </c>
      <c r="Y26">
        <v>19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5</v>
      </c>
      <c r="AF26">
        <v>9</v>
      </c>
      <c r="AG26">
        <v>1</v>
      </c>
      <c r="AH26">
        <v>1</v>
      </c>
      <c r="AI26">
        <v>2</v>
      </c>
      <c r="AJ26">
        <v>1</v>
      </c>
      <c r="AK26">
        <v>0</v>
      </c>
      <c r="AL26">
        <v>3</v>
      </c>
      <c r="AM26">
        <v>0</v>
      </c>
      <c r="AN26">
        <v>5</v>
      </c>
      <c r="AO26">
        <v>13</v>
      </c>
      <c r="AP26">
        <v>367</v>
      </c>
      <c r="AQ26">
        <v>181</v>
      </c>
      <c r="AR26">
        <v>186</v>
      </c>
      <c r="AS26">
        <v>204</v>
      </c>
      <c r="AT26">
        <v>133</v>
      </c>
      <c r="AU26">
        <v>58</v>
      </c>
      <c r="AV26">
        <v>191</v>
      </c>
      <c r="AW26">
        <v>85</v>
      </c>
      <c r="AX26">
        <v>1942</v>
      </c>
      <c r="AY26">
        <v>1556</v>
      </c>
      <c r="AZ26">
        <v>303</v>
      </c>
      <c r="BA26">
        <v>1529</v>
      </c>
      <c r="BB26">
        <v>654</v>
      </c>
      <c r="BC26">
        <v>772</v>
      </c>
      <c r="BD26">
        <v>196</v>
      </c>
      <c r="BE26">
        <v>16</v>
      </c>
      <c r="BF26">
        <v>638</v>
      </c>
      <c r="BG26">
        <v>42</v>
      </c>
      <c r="BH26">
        <v>14</v>
      </c>
      <c r="BI26">
        <v>5</v>
      </c>
      <c r="BJ26">
        <v>5</v>
      </c>
      <c r="BK26">
        <v>5</v>
      </c>
      <c r="BL26">
        <v>8</v>
      </c>
      <c r="BM26">
        <v>95</v>
      </c>
      <c r="BN26">
        <v>2</v>
      </c>
      <c r="BO26">
        <v>1.1305000000000001</v>
      </c>
      <c r="BP26">
        <v>16</v>
      </c>
      <c r="BQ26">
        <v>193</v>
      </c>
      <c r="BR26" t="s">
        <v>175</v>
      </c>
      <c r="BS26">
        <v>4</v>
      </c>
      <c r="BT26">
        <v>16</v>
      </c>
      <c r="BU26">
        <v>1.0711970000000001E-3</v>
      </c>
      <c r="BV26">
        <v>247</v>
      </c>
      <c r="BW26">
        <v>7.1638113299999999E-4</v>
      </c>
      <c r="BX26">
        <v>8.4928052399999997E-4</v>
      </c>
      <c r="BY26" s="1">
        <v>0</v>
      </c>
      <c r="BZ26">
        <v>4</v>
      </c>
      <c r="CA26">
        <v>4</v>
      </c>
      <c r="CB26">
        <v>4</v>
      </c>
    </row>
    <row r="27" spans="1:80">
      <c r="A27">
        <v>27</v>
      </c>
      <c r="B27">
        <v>1613</v>
      </c>
      <c r="C27" t="s">
        <v>34</v>
      </c>
      <c r="D27" t="s">
        <v>84</v>
      </c>
      <c r="E27">
        <v>2</v>
      </c>
      <c r="F27">
        <v>67</v>
      </c>
      <c r="G27">
        <v>32</v>
      </c>
      <c r="H27">
        <v>35</v>
      </c>
      <c r="I27">
        <v>3</v>
      </c>
      <c r="J27">
        <v>0</v>
      </c>
      <c r="K27">
        <v>3</v>
      </c>
      <c r="L27">
        <v>239</v>
      </c>
      <c r="M27">
        <v>18</v>
      </c>
      <c r="N27">
        <v>1</v>
      </c>
      <c r="O27">
        <v>17</v>
      </c>
      <c r="P27">
        <v>6276</v>
      </c>
      <c r="Q27">
        <v>3243</v>
      </c>
      <c r="R27">
        <v>3033</v>
      </c>
      <c r="S27">
        <v>235</v>
      </c>
      <c r="T27">
        <v>138</v>
      </c>
      <c r="U27">
        <v>97</v>
      </c>
      <c r="V27">
        <v>15</v>
      </c>
      <c r="W27">
        <v>13</v>
      </c>
      <c r="X27">
        <v>0</v>
      </c>
      <c r="Y27">
        <v>14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6</v>
      </c>
      <c r="AF27">
        <v>6</v>
      </c>
      <c r="AG27">
        <v>0</v>
      </c>
      <c r="AH27">
        <v>2</v>
      </c>
      <c r="AI27">
        <v>1</v>
      </c>
      <c r="AJ27">
        <v>0</v>
      </c>
      <c r="AK27">
        <v>1</v>
      </c>
      <c r="AL27">
        <v>3</v>
      </c>
      <c r="AM27">
        <v>0</v>
      </c>
      <c r="AN27">
        <v>14</v>
      </c>
      <c r="AO27">
        <v>46</v>
      </c>
      <c r="AP27">
        <v>1346</v>
      </c>
      <c r="AQ27">
        <v>676</v>
      </c>
      <c r="AR27">
        <v>670</v>
      </c>
      <c r="AS27">
        <v>177</v>
      </c>
      <c r="AT27">
        <v>91</v>
      </c>
      <c r="AU27">
        <v>55</v>
      </c>
      <c r="AV27">
        <v>146</v>
      </c>
      <c r="AW27">
        <v>93</v>
      </c>
      <c r="AX27">
        <v>1282</v>
      </c>
      <c r="AY27">
        <v>983</v>
      </c>
      <c r="AZ27">
        <v>242</v>
      </c>
      <c r="BA27">
        <v>974</v>
      </c>
      <c r="BB27">
        <v>462</v>
      </c>
      <c r="BC27">
        <v>518</v>
      </c>
      <c r="BD27">
        <v>145</v>
      </c>
      <c r="BE27">
        <v>4</v>
      </c>
      <c r="BF27">
        <v>414</v>
      </c>
      <c r="BG27">
        <v>44</v>
      </c>
      <c r="BH27">
        <v>10</v>
      </c>
      <c r="BI27">
        <v>1</v>
      </c>
      <c r="BJ27">
        <v>1</v>
      </c>
      <c r="BK27">
        <v>1</v>
      </c>
      <c r="BL27">
        <v>8</v>
      </c>
      <c r="BM27">
        <v>232</v>
      </c>
      <c r="BN27">
        <v>3</v>
      </c>
      <c r="BO27">
        <v>0.28969</v>
      </c>
      <c r="BP27">
        <v>16</v>
      </c>
      <c r="BQ27">
        <v>194</v>
      </c>
      <c r="BR27" t="s">
        <v>175</v>
      </c>
      <c r="BS27">
        <v>4</v>
      </c>
      <c r="BT27">
        <v>16</v>
      </c>
      <c r="BU27">
        <v>7.1946499999999997E-4</v>
      </c>
      <c r="BV27">
        <v>248</v>
      </c>
      <c r="BW27">
        <v>5.0178151099999999E-4</v>
      </c>
      <c r="BX27">
        <v>5.9527121199999999E-4</v>
      </c>
      <c r="BY27" s="1">
        <v>0</v>
      </c>
      <c r="BZ27">
        <v>4</v>
      </c>
      <c r="CA27">
        <v>4</v>
      </c>
      <c r="CB27">
        <v>4</v>
      </c>
    </row>
    <row r="28" spans="1:80">
      <c r="A28">
        <v>28</v>
      </c>
      <c r="B28">
        <v>1807</v>
      </c>
      <c r="C28" t="s">
        <v>4</v>
      </c>
      <c r="D28" t="s">
        <v>85</v>
      </c>
      <c r="E28">
        <v>15</v>
      </c>
      <c r="F28">
        <v>428</v>
      </c>
      <c r="G28">
        <v>207</v>
      </c>
      <c r="H28">
        <v>221</v>
      </c>
      <c r="I28">
        <v>38</v>
      </c>
      <c r="J28">
        <v>21</v>
      </c>
      <c r="K28">
        <v>17</v>
      </c>
      <c r="L28">
        <v>91</v>
      </c>
      <c r="M28">
        <v>20</v>
      </c>
      <c r="N28">
        <v>0</v>
      </c>
      <c r="O28">
        <v>20</v>
      </c>
      <c r="P28">
        <v>1395</v>
      </c>
      <c r="Q28">
        <v>723</v>
      </c>
      <c r="R28">
        <v>672</v>
      </c>
      <c r="S28">
        <v>55</v>
      </c>
      <c r="T28">
        <v>35</v>
      </c>
      <c r="U28">
        <v>20</v>
      </c>
      <c r="V28">
        <v>2</v>
      </c>
      <c r="W28">
        <v>2</v>
      </c>
      <c r="X28">
        <v>0</v>
      </c>
      <c r="Y28">
        <v>3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1</v>
      </c>
      <c r="AF28">
        <v>5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25</v>
      </c>
      <c r="AP28">
        <v>319</v>
      </c>
      <c r="AQ28">
        <v>81</v>
      </c>
      <c r="AR28">
        <v>238</v>
      </c>
      <c r="AS28">
        <v>37</v>
      </c>
      <c r="AT28">
        <v>13</v>
      </c>
      <c r="AU28">
        <v>1</v>
      </c>
      <c r="AV28">
        <v>14</v>
      </c>
      <c r="AW28">
        <v>10</v>
      </c>
      <c r="AX28">
        <v>102</v>
      </c>
      <c r="AY28">
        <v>38</v>
      </c>
      <c r="AZ28">
        <v>63</v>
      </c>
      <c r="BA28">
        <v>56</v>
      </c>
      <c r="BB28">
        <v>16</v>
      </c>
      <c r="BC28">
        <v>57</v>
      </c>
      <c r="BD28">
        <v>12</v>
      </c>
      <c r="BE28">
        <v>0</v>
      </c>
      <c r="BF28">
        <v>51</v>
      </c>
      <c r="BG28">
        <v>8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774</v>
      </c>
      <c r="BN28">
        <v>6</v>
      </c>
      <c r="BO28">
        <v>-0.88222</v>
      </c>
      <c r="BP28">
        <v>18</v>
      </c>
      <c r="BQ28">
        <v>216</v>
      </c>
      <c r="BR28" t="s">
        <v>170</v>
      </c>
      <c r="BS28">
        <v>8</v>
      </c>
      <c r="BT28">
        <v>18</v>
      </c>
      <c r="BU28">
        <v>1.06331E-4</v>
      </c>
      <c r="BV28">
        <v>548</v>
      </c>
      <c r="BW28">
        <v>8.2782812999999998E-5</v>
      </c>
      <c r="BX28">
        <v>2.1064795E-4</v>
      </c>
      <c r="BY28" s="1">
        <v>0</v>
      </c>
      <c r="BZ28">
        <v>4</v>
      </c>
      <c r="CA28">
        <v>4</v>
      </c>
      <c r="CB28">
        <v>4</v>
      </c>
    </row>
    <row r="29" spans="1:80">
      <c r="A29">
        <v>29</v>
      </c>
      <c r="B29">
        <v>1901</v>
      </c>
      <c r="C29" t="s">
        <v>5</v>
      </c>
      <c r="D29" t="s">
        <v>28</v>
      </c>
      <c r="E29">
        <v>65</v>
      </c>
      <c r="F29">
        <v>1640</v>
      </c>
      <c r="G29">
        <v>834</v>
      </c>
      <c r="H29">
        <v>806</v>
      </c>
      <c r="I29">
        <v>84</v>
      </c>
      <c r="J29">
        <v>45</v>
      </c>
      <c r="K29">
        <v>39</v>
      </c>
      <c r="L29">
        <v>1040</v>
      </c>
      <c r="M29">
        <v>139</v>
      </c>
      <c r="N29">
        <v>21</v>
      </c>
      <c r="O29">
        <v>118</v>
      </c>
      <c r="P29">
        <v>34712</v>
      </c>
      <c r="Q29">
        <v>17947</v>
      </c>
      <c r="R29">
        <v>16765</v>
      </c>
      <c r="S29">
        <v>1745</v>
      </c>
      <c r="T29">
        <v>1091</v>
      </c>
      <c r="U29">
        <v>654</v>
      </c>
      <c r="V29">
        <v>42</v>
      </c>
      <c r="W29">
        <v>55</v>
      </c>
      <c r="X29">
        <v>1</v>
      </c>
      <c r="Y29">
        <v>47</v>
      </c>
      <c r="Z29">
        <v>1</v>
      </c>
      <c r="AA29">
        <v>1</v>
      </c>
      <c r="AB29">
        <v>0</v>
      </c>
      <c r="AC29">
        <v>5</v>
      </c>
      <c r="AD29">
        <v>2</v>
      </c>
      <c r="AE29">
        <v>20</v>
      </c>
      <c r="AF29">
        <v>55</v>
      </c>
      <c r="AG29">
        <v>12</v>
      </c>
      <c r="AH29">
        <v>3</v>
      </c>
      <c r="AI29">
        <v>17</v>
      </c>
      <c r="AJ29">
        <v>15</v>
      </c>
      <c r="AK29">
        <v>10</v>
      </c>
      <c r="AL29">
        <v>9</v>
      </c>
      <c r="AM29">
        <v>3</v>
      </c>
      <c r="AN29">
        <v>11</v>
      </c>
      <c r="AO29">
        <v>76</v>
      </c>
      <c r="AP29">
        <v>1142</v>
      </c>
      <c r="AQ29">
        <v>566</v>
      </c>
      <c r="AR29">
        <v>576</v>
      </c>
      <c r="AS29">
        <v>564</v>
      </c>
      <c r="AT29">
        <v>650</v>
      </c>
      <c r="AU29">
        <v>345</v>
      </c>
      <c r="AV29">
        <v>995</v>
      </c>
      <c r="AW29">
        <v>483</v>
      </c>
      <c r="AX29">
        <v>7395</v>
      </c>
      <c r="AY29">
        <v>5977</v>
      </c>
      <c r="AZ29">
        <v>982</v>
      </c>
      <c r="BA29">
        <v>8068</v>
      </c>
      <c r="BB29">
        <v>3040</v>
      </c>
      <c r="BC29">
        <v>3136</v>
      </c>
      <c r="BD29">
        <v>936</v>
      </c>
      <c r="BE29">
        <v>134</v>
      </c>
      <c r="BF29">
        <v>2559</v>
      </c>
      <c r="BG29">
        <v>279</v>
      </c>
      <c r="BH29">
        <v>163</v>
      </c>
      <c r="BI29">
        <v>10</v>
      </c>
      <c r="BJ29">
        <v>13</v>
      </c>
      <c r="BK29">
        <v>12</v>
      </c>
      <c r="BL29">
        <v>28</v>
      </c>
      <c r="BM29">
        <v>63</v>
      </c>
      <c r="BN29">
        <v>2</v>
      </c>
      <c r="BO29">
        <v>1.4772400000000001</v>
      </c>
      <c r="BP29">
        <v>19</v>
      </c>
      <c r="BQ29">
        <v>223</v>
      </c>
      <c r="BR29" t="s">
        <v>170</v>
      </c>
      <c r="BS29">
        <v>8</v>
      </c>
      <c r="BT29">
        <v>19</v>
      </c>
      <c r="BU29">
        <v>3.2697030000000001E-3</v>
      </c>
      <c r="BV29">
        <v>555</v>
      </c>
      <c r="BW29">
        <v>2.656566101E-3</v>
      </c>
      <c r="BX29">
        <v>6.5785570449999999E-3</v>
      </c>
      <c r="BY29">
        <v>1.5277843900000001E-3</v>
      </c>
      <c r="BZ29">
        <v>4</v>
      </c>
      <c r="CA29">
        <v>4</v>
      </c>
      <c r="CB29">
        <v>4</v>
      </c>
    </row>
    <row r="30" spans="1:80">
      <c r="A30">
        <v>30</v>
      </c>
      <c r="B30">
        <v>1905</v>
      </c>
      <c r="C30" t="s">
        <v>5</v>
      </c>
      <c r="D30" t="s">
        <v>86</v>
      </c>
      <c r="E30">
        <v>29</v>
      </c>
      <c r="F30">
        <v>808</v>
      </c>
      <c r="G30">
        <v>407</v>
      </c>
      <c r="H30">
        <v>401</v>
      </c>
      <c r="I30">
        <v>41</v>
      </c>
      <c r="J30">
        <v>23</v>
      </c>
      <c r="K30">
        <v>18</v>
      </c>
      <c r="L30">
        <v>253</v>
      </c>
      <c r="M30">
        <v>60</v>
      </c>
      <c r="N30">
        <v>0</v>
      </c>
      <c r="O30">
        <v>60</v>
      </c>
      <c r="P30">
        <v>5911</v>
      </c>
      <c r="Q30">
        <v>3027</v>
      </c>
      <c r="R30">
        <v>2884</v>
      </c>
      <c r="S30">
        <v>285</v>
      </c>
      <c r="T30">
        <v>189</v>
      </c>
      <c r="U30">
        <v>96</v>
      </c>
      <c r="V30">
        <v>7</v>
      </c>
      <c r="W30">
        <v>9</v>
      </c>
      <c r="X30">
        <v>1</v>
      </c>
      <c r="Y30">
        <v>8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5</v>
      </c>
      <c r="AF30">
        <v>7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0</v>
      </c>
      <c r="AN30">
        <v>8</v>
      </c>
      <c r="AO30">
        <v>54</v>
      </c>
      <c r="AP30">
        <v>1023</v>
      </c>
      <c r="AQ30">
        <v>500</v>
      </c>
      <c r="AR30">
        <v>523</v>
      </c>
      <c r="AS30">
        <v>121</v>
      </c>
      <c r="AT30">
        <v>91</v>
      </c>
      <c r="AU30">
        <v>38</v>
      </c>
      <c r="AV30">
        <v>129</v>
      </c>
      <c r="AW30">
        <v>60</v>
      </c>
      <c r="AX30">
        <v>1006</v>
      </c>
      <c r="AY30">
        <v>564</v>
      </c>
      <c r="AZ30">
        <v>151</v>
      </c>
      <c r="BA30">
        <v>879</v>
      </c>
      <c r="BB30">
        <v>314</v>
      </c>
      <c r="BC30">
        <v>404</v>
      </c>
      <c r="BD30">
        <v>93</v>
      </c>
      <c r="BE30">
        <v>7</v>
      </c>
      <c r="BF30">
        <v>343</v>
      </c>
      <c r="BG30">
        <v>23</v>
      </c>
      <c r="BH30">
        <v>10</v>
      </c>
      <c r="BI30">
        <v>2</v>
      </c>
      <c r="BJ30">
        <v>2</v>
      </c>
      <c r="BK30">
        <v>2</v>
      </c>
      <c r="BL30">
        <v>6</v>
      </c>
      <c r="BM30">
        <v>600</v>
      </c>
      <c r="BN30">
        <v>4</v>
      </c>
      <c r="BO30">
        <v>-0.50544</v>
      </c>
      <c r="BP30">
        <v>19</v>
      </c>
      <c r="BQ30">
        <v>227</v>
      </c>
      <c r="BR30" t="s">
        <v>170</v>
      </c>
      <c r="BS30">
        <v>8</v>
      </c>
      <c r="BT30">
        <v>19</v>
      </c>
      <c r="BU30">
        <v>5.2646699999999997E-4</v>
      </c>
      <c r="BV30">
        <v>559</v>
      </c>
      <c r="BW30">
        <v>4.1085022300000002E-4</v>
      </c>
      <c r="BX30">
        <v>1.0454596939999999E-3</v>
      </c>
      <c r="BY30" s="1">
        <v>0</v>
      </c>
      <c r="BZ30">
        <v>4</v>
      </c>
      <c r="CA30">
        <v>4</v>
      </c>
      <c r="CB30">
        <v>4</v>
      </c>
    </row>
    <row r="31" spans="1:80">
      <c r="A31">
        <v>31</v>
      </c>
      <c r="B31">
        <v>1909</v>
      </c>
      <c r="C31" t="s">
        <v>5</v>
      </c>
      <c r="D31" t="s">
        <v>87</v>
      </c>
      <c r="E31">
        <v>31</v>
      </c>
      <c r="F31">
        <v>872</v>
      </c>
      <c r="G31">
        <v>463</v>
      </c>
      <c r="H31">
        <v>409</v>
      </c>
      <c r="I31">
        <v>45</v>
      </c>
      <c r="J31">
        <v>23</v>
      </c>
      <c r="K31">
        <v>22</v>
      </c>
      <c r="L31">
        <v>271</v>
      </c>
      <c r="M31">
        <v>51</v>
      </c>
      <c r="N31">
        <v>2</v>
      </c>
      <c r="O31">
        <v>49</v>
      </c>
      <c r="P31">
        <v>6113</v>
      </c>
      <c r="Q31">
        <v>3163</v>
      </c>
      <c r="R31">
        <v>2950</v>
      </c>
      <c r="S31">
        <v>292</v>
      </c>
      <c r="T31">
        <v>209</v>
      </c>
      <c r="U31">
        <v>83</v>
      </c>
      <c r="V31">
        <v>8</v>
      </c>
      <c r="W31">
        <v>12</v>
      </c>
      <c r="X31">
        <v>0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7</v>
      </c>
      <c r="AG31">
        <v>1</v>
      </c>
      <c r="AH31">
        <v>0</v>
      </c>
      <c r="AI31">
        <v>2</v>
      </c>
      <c r="AJ31">
        <v>2</v>
      </c>
      <c r="AK31">
        <v>1</v>
      </c>
      <c r="AL31">
        <v>7</v>
      </c>
      <c r="AM31">
        <v>0</v>
      </c>
      <c r="AN31">
        <v>8</v>
      </c>
      <c r="AO31">
        <v>46</v>
      </c>
      <c r="AP31">
        <v>620</v>
      </c>
      <c r="AQ31">
        <v>292</v>
      </c>
      <c r="AR31">
        <v>328</v>
      </c>
      <c r="AS31">
        <v>181</v>
      </c>
      <c r="AT31">
        <v>117</v>
      </c>
      <c r="AU31">
        <v>34</v>
      </c>
      <c r="AV31">
        <v>151</v>
      </c>
      <c r="AW31">
        <v>99</v>
      </c>
      <c r="AX31">
        <v>1050</v>
      </c>
      <c r="AY31">
        <v>856</v>
      </c>
      <c r="AZ31">
        <v>242</v>
      </c>
      <c r="BA31">
        <v>1049</v>
      </c>
      <c r="BB31">
        <v>409</v>
      </c>
      <c r="BC31">
        <v>452</v>
      </c>
      <c r="BD31">
        <v>101</v>
      </c>
      <c r="BE31">
        <v>9</v>
      </c>
      <c r="BF31">
        <v>369</v>
      </c>
      <c r="BG31">
        <v>38</v>
      </c>
      <c r="BH31">
        <v>10</v>
      </c>
      <c r="BI31">
        <v>2</v>
      </c>
      <c r="BJ31">
        <v>1</v>
      </c>
      <c r="BK31">
        <v>2</v>
      </c>
      <c r="BL31">
        <v>5</v>
      </c>
      <c r="BM31">
        <v>343</v>
      </c>
      <c r="BN31">
        <v>3</v>
      </c>
      <c r="BO31">
        <v>-3.8460000000000001E-2</v>
      </c>
      <c r="BP31">
        <v>19</v>
      </c>
      <c r="BQ31">
        <v>231</v>
      </c>
      <c r="BR31" t="s">
        <v>170</v>
      </c>
      <c r="BS31">
        <v>8</v>
      </c>
      <c r="BT31">
        <v>19</v>
      </c>
      <c r="BU31">
        <v>5.5840700000000002E-4</v>
      </c>
      <c r="BV31">
        <v>563</v>
      </c>
      <c r="BW31">
        <v>4.5203018699999998E-4</v>
      </c>
      <c r="BX31">
        <v>1.1505160050000001E-3</v>
      </c>
      <c r="BY31" s="1">
        <v>0</v>
      </c>
      <c r="BZ31">
        <v>4</v>
      </c>
      <c r="CA31">
        <v>4</v>
      </c>
      <c r="CB31">
        <v>4</v>
      </c>
    </row>
    <row r="32" spans="1:80">
      <c r="A32">
        <v>32</v>
      </c>
      <c r="B32">
        <v>2001</v>
      </c>
      <c r="C32" t="s">
        <v>6</v>
      </c>
      <c r="D32" t="s">
        <v>28</v>
      </c>
      <c r="E32">
        <v>5</v>
      </c>
      <c r="F32">
        <v>102</v>
      </c>
      <c r="G32">
        <v>45</v>
      </c>
      <c r="H32">
        <v>57</v>
      </c>
      <c r="I32">
        <v>4</v>
      </c>
      <c r="J32">
        <v>2</v>
      </c>
      <c r="K32">
        <v>2</v>
      </c>
      <c r="L32">
        <v>1779</v>
      </c>
      <c r="M32">
        <v>103</v>
      </c>
      <c r="N32">
        <v>42</v>
      </c>
      <c r="O32">
        <v>61</v>
      </c>
      <c r="P32">
        <v>67137</v>
      </c>
      <c r="Q32">
        <v>34658</v>
      </c>
      <c r="R32">
        <v>32479</v>
      </c>
      <c r="S32">
        <v>3156</v>
      </c>
      <c r="T32">
        <v>1531</v>
      </c>
      <c r="U32">
        <v>1625</v>
      </c>
      <c r="V32">
        <v>49</v>
      </c>
      <c r="W32">
        <v>95</v>
      </c>
      <c r="X32">
        <v>2</v>
      </c>
      <c r="Y32">
        <v>74</v>
      </c>
      <c r="Z32">
        <v>1</v>
      </c>
      <c r="AA32">
        <v>0</v>
      </c>
      <c r="AB32">
        <v>0</v>
      </c>
      <c r="AC32">
        <v>6</v>
      </c>
      <c r="AD32">
        <v>5</v>
      </c>
      <c r="AE32">
        <v>29</v>
      </c>
      <c r="AF32">
        <v>54</v>
      </c>
      <c r="AG32">
        <v>17</v>
      </c>
      <c r="AH32">
        <v>4</v>
      </c>
      <c r="AI32">
        <v>21</v>
      </c>
      <c r="AJ32">
        <v>18</v>
      </c>
      <c r="AK32">
        <v>16</v>
      </c>
      <c r="AL32">
        <v>27</v>
      </c>
      <c r="AM32">
        <v>3</v>
      </c>
      <c r="AN32">
        <v>13</v>
      </c>
      <c r="AO32">
        <v>18</v>
      </c>
      <c r="AP32">
        <v>1251</v>
      </c>
      <c r="AQ32">
        <v>657</v>
      </c>
      <c r="AR32">
        <v>594</v>
      </c>
      <c r="AS32">
        <v>1245</v>
      </c>
      <c r="AT32">
        <v>887</v>
      </c>
      <c r="AU32">
        <v>703</v>
      </c>
      <c r="AV32">
        <v>1590</v>
      </c>
      <c r="AW32">
        <v>747</v>
      </c>
      <c r="AX32">
        <v>12664</v>
      </c>
      <c r="AY32">
        <v>11212</v>
      </c>
      <c r="AZ32">
        <v>1946</v>
      </c>
      <c r="BA32">
        <v>12187</v>
      </c>
      <c r="BB32">
        <v>5540</v>
      </c>
      <c r="BC32">
        <v>5629</v>
      </c>
      <c r="BD32">
        <v>1826</v>
      </c>
      <c r="BE32">
        <v>97</v>
      </c>
      <c r="BF32">
        <v>4396</v>
      </c>
      <c r="BG32">
        <v>526</v>
      </c>
      <c r="BH32">
        <v>117</v>
      </c>
      <c r="BI32">
        <v>21</v>
      </c>
      <c r="BJ32">
        <v>23</v>
      </c>
      <c r="BK32">
        <v>23</v>
      </c>
      <c r="BL32">
        <v>44</v>
      </c>
      <c r="BM32">
        <v>9</v>
      </c>
      <c r="BN32">
        <v>1</v>
      </c>
      <c r="BO32">
        <v>3.69197</v>
      </c>
      <c r="BP32">
        <v>20</v>
      </c>
      <c r="BQ32">
        <v>237</v>
      </c>
      <c r="BR32" t="s">
        <v>169</v>
      </c>
      <c r="BS32">
        <v>3</v>
      </c>
      <c r="BT32">
        <v>20</v>
      </c>
      <c r="BU32">
        <v>7.4968939999999996E-3</v>
      </c>
      <c r="BV32">
        <v>125</v>
      </c>
      <c r="BW32">
        <v>7.6661745490000004E-3</v>
      </c>
      <c r="BX32">
        <v>6.0818594500000002E-3</v>
      </c>
      <c r="BY32">
        <v>1.2244545884000001E-2</v>
      </c>
      <c r="BZ32">
        <v>4</v>
      </c>
      <c r="CA32">
        <v>4</v>
      </c>
      <c r="CB32">
        <v>4</v>
      </c>
    </row>
    <row r="33" spans="1:80">
      <c r="A33">
        <v>33</v>
      </c>
      <c r="B33">
        <v>2002</v>
      </c>
      <c r="C33" t="s">
        <v>6</v>
      </c>
      <c r="D33" t="s">
        <v>88</v>
      </c>
      <c r="E33">
        <v>12</v>
      </c>
      <c r="F33">
        <v>339</v>
      </c>
      <c r="G33">
        <v>171</v>
      </c>
      <c r="H33">
        <v>168</v>
      </c>
      <c r="I33">
        <v>12</v>
      </c>
      <c r="J33">
        <v>7</v>
      </c>
      <c r="K33">
        <v>5</v>
      </c>
      <c r="L33">
        <v>437</v>
      </c>
      <c r="M33">
        <v>40</v>
      </c>
      <c r="N33">
        <v>0</v>
      </c>
      <c r="O33">
        <v>40</v>
      </c>
      <c r="P33">
        <v>7718</v>
      </c>
      <c r="Q33">
        <v>3932</v>
      </c>
      <c r="R33">
        <v>3786</v>
      </c>
      <c r="S33">
        <v>351</v>
      </c>
      <c r="T33">
        <v>228</v>
      </c>
      <c r="U33">
        <v>123</v>
      </c>
      <c r="V33">
        <v>10</v>
      </c>
      <c r="W33">
        <v>18</v>
      </c>
      <c r="X33">
        <v>0</v>
      </c>
      <c r="Y33">
        <v>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</v>
      </c>
      <c r="AF33">
        <v>10</v>
      </c>
      <c r="AG33">
        <v>5</v>
      </c>
      <c r="AH33">
        <v>1</v>
      </c>
      <c r="AI33">
        <v>4</v>
      </c>
      <c r="AJ33">
        <v>3</v>
      </c>
      <c r="AK33">
        <v>2</v>
      </c>
      <c r="AL33">
        <v>5</v>
      </c>
      <c r="AM33">
        <v>0</v>
      </c>
      <c r="AN33">
        <v>16</v>
      </c>
      <c r="AO33">
        <v>51</v>
      </c>
      <c r="AP33">
        <v>1301</v>
      </c>
      <c r="AQ33">
        <v>627</v>
      </c>
      <c r="AR33">
        <v>674</v>
      </c>
      <c r="AS33">
        <v>177</v>
      </c>
      <c r="AT33">
        <v>121</v>
      </c>
      <c r="AU33">
        <v>72</v>
      </c>
      <c r="AV33">
        <v>193</v>
      </c>
      <c r="AW33">
        <v>124</v>
      </c>
      <c r="AX33">
        <v>1197</v>
      </c>
      <c r="AY33">
        <v>1108</v>
      </c>
      <c r="AZ33">
        <v>386</v>
      </c>
      <c r="BA33">
        <v>1249</v>
      </c>
      <c r="BB33">
        <v>519</v>
      </c>
      <c r="BC33">
        <v>569</v>
      </c>
      <c r="BD33">
        <v>121</v>
      </c>
      <c r="BE33">
        <v>12</v>
      </c>
      <c r="BF33">
        <v>481</v>
      </c>
      <c r="BG33">
        <v>39</v>
      </c>
      <c r="BH33">
        <v>20</v>
      </c>
      <c r="BI33">
        <v>3</v>
      </c>
      <c r="BJ33">
        <v>3</v>
      </c>
      <c r="BK33">
        <v>3</v>
      </c>
      <c r="BL33">
        <v>9</v>
      </c>
      <c r="BM33">
        <v>443</v>
      </c>
      <c r="BN33">
        <v>3</v>
      </c>
      <c r="BO33">
        <v>-0.21246000000000001</v>
      </c>
      <c r="BP33">
        <v>20</v>
      </c>
      <c r="BQ33">
        <v>238</v>
      </c>
      <c r="BR33" t="s">
        <v>169</v>
      </c>
      <c r="BS33">
        <v>3</v>
      </c>
      <c r="BT33">
        <v>20</v>
      </c>
      <c r="BU33">
        <v>8.5991799999999999E-4</v>
      </c>
      <c r="BV33">
        <v>126</v>
      </c>
      <c r="BW33">
        <v>9.0433151499999997E-4</v>
      </c>
      <c r="BX33">
        <v>7.6473397599999997E-4</v>
      </c>
      <c r="BY33" s="1">
        <v>0</v>
      </c>
      <c r="BZ33">
        <v>4</v>
      </c>
      <c r="CA33">
        <v>4</v>
      </c>
      <c r="CB33">
        <v>4</v>
      </c>
    </row>
    <row r="34" spans="1:80">
      <c r="A34">
        <v>34</v>
      </c>
      <c r="B34">
        <v>2017</v>
      </c>
      <c r="C34" t="s">
        <v>6</v>
      </c>
      <c r="D34" t="s">
        <v>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62</v>
      </c>
      <c r="M34">
        <v>6</v>
      </c>
      <c r="N34">
        <v>0</v>
      </c>
      <c r="O34">
        <v>6</v>
      </c>
      <c r="P34">
        <v>749</v>
      </c>
      <c r="Q34">
        <v>376</v>
      </c>
      <c r="R34">
        <v>373</v>
      </c>
      <c r="S34">
        <v>54</v>
      </c>
      <c r="T34">
        <v>28</v>
      </c>
      <c r="U34">
        <v>26</v>
      </c>
      <c r="V34">
        <v>1</v>
      </c>
      <c r="W34">
        <v>3</v>
      </c>
      <c r="X34">
        <v>0</v>
      </c>
      <c r="Y34">
        <v>3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4</v>
      </c>
      <c r="AP34">
        <v>108</v>
      </c>
      <c r="AQ34">
        <v>53</v>
      </c>
      <c r="AR34">
        <v>55</v>
      </c>
      <c r="AS34">
        <v>17</v>
      </c>
      <c r="AT34">
        <v>8</v>
      </c>
      <c r="AU34">
        <v>4</v>
      </c>
      <c r="AV34">
        <v>12</v>
      </c>
      <c r="AW34">
        <v>11</v>
      </c>
      <c r="AX34">
        <v>69</v>
      </c>
      <c r="AY34">
        <v>68</v>
      </c>
      <c r="AZ34">
        <v>55</v>
      </c>
      <c r="BA34">
        <v>50</v>
      </c>
      <c r="BB34">
        <v>16</v>
      </c>
      <c r="BC34">
        <v>40</v>
      </c>
      <c r="BD34">
        <v>6</v>
      </c>
      <c r="BE34">
        <v>2</v>
      </c>
      <c r="BF34">
        <v>36</v>
      </c>
      <c r="BG34">
        <v>4</v>
      </c>
      <c r="BH34">
        <v>3</v>
      </c>
      <c r="BI34">
        <v>0</v>
      </c>
      <c r="BJ34">
        <v>0</v>
      </c>
      <c r="BK34">
        <v>0</v>
      </c>
      <c r="BL34">
        <v>1</v>
      </c>
      <c r="BM34">
        <v>490</v>
      </c>
      <c r="BN34">
        <v>4</v>
      </c>
      <c r="BO34">
        <v>-0.30077999999999999</v>
      </c>
      <c r="BP34">
        <v>20</v>
      </c>
      <c r="BQ34">
        <v>253</v>
      </c>
      <c r="BR34" t="s">
        <v>169</v>
      </c>
      <c r="BS34">
        <v>3</v>
      </c>
      <c r="BT34">
        <v>20</v>
      </c>
      <c r="BU34">
        <v>7.3962999999999996E-5</v>
      </c>
      <c r="BV34">
        <v>141</v>
      </c>
      <c r="BW34">
        <v>9.6228244000000002E-5</v>
      </c>
      <c r="BX34">
        <v>8.1625595999999996E-5</v>
      </c>
      <c r="BY34" s="1">
        <v>0</v>
      </c>
      <c r="BZ34">
        <v>4</v>
      </c>
      <c r="CA34">
        <v>4</v>
      </c>
      <c r="CB34">
        <v>4</v>
      </c>
    </row>
    <row r="35" spans="1:80">
      <c r="A35">
        <v>35</v>
      </c>
      <c r="B35">
        <v>2112</v>
      </c>
      <c r="C35" t="s">
        <v>7</v>
      </c>
      <c r="D35" t="s">
        <v>90</v>
      </c>
      <c r="E35">
        <v>25</v>
      </c>
      <c r="F35">
        <v>1199</v>
      </c>
      <c r="G35">
        <v>574</v>
      </c>
      <c r="H35">
        <v>625</v>
      </c>
      <c r="I35">
        <v>33</v>
      </c>
      <c r="J35">
        <v>28</v>
      </c>
      <c r="K35">
        <v>5</v>
      </c>
      <c r="L35">
        <v>108</v>
      </c>
      <c r="M35">
        <v>33</v>
      </c>
      <c r="N35">
        <v>11</v>
      </c>
      <c r="O35">
        <v>22</v>
      </c>
      <c r="P35">
        <v>4781</v>
      </c>
      <c r="Q35">
        <v>2611</v>
      </c>
      <c r="R35">
        <v>2170</v>
      </c>
      <c r="S35">
        <v>122</v>
      </c>
      <c r="T35">
        <v>79</v>
      </c>
      <c r="U35">
        <v>43</v>
      </c>
      <c r="V35">
        <v>2</v>
      </c>
      <c r="W35">
        <v>6</v>
      </c>
      <c r="X35">
        <v>0</v>
      </c>
      <c r="Y35">
        <v>5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</v>
      </c>
      <c r="AT35">
        <v>14</v>
      </c>
      <c r="AU35">
        <v>3</v>
      </c>
      <c r="AV35">
        <v>17</v>
      </c>
      <c r="AW35">
        <v>20</v>
      </c>
      <c r="AX35">
        <v>408</v>
      </c>
      <c r="AY35">
        <v>197</v>
      </c>
      <c r="AZ35">
        <v>111</v>
      </c>
      <c r="BA35">
        <v>211</v>
      </c>
      <c r="BB35">
        <v>23</v>
      </c>
      <c r="BC35">
        <v>149</v>
      </c>
      <c r="BD35">
        <v>14</v>
      </c>
      <c r="BE35">
        <v>1</v>
      </c>
      <c r="BF35">
        <v>142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804</v>
      </c>
      <c r="BN35">
        <v>6</v>
      </c>
      <c r="BO35">
        <v>-1.0409299999999999</v>
      </c>
      <c r="BP35">
        <v>0</v>
      </c>
      <c r="BQ35">
        <v>267</v>
      </c>
      <c r="BR35" t="s">
        <v>168</v>
      </c>
      <c r="BS35">
        <v>12</v>
      </c>
      <c r="BT35">
        <v>21</v>
      </c>
      <c r="BU35">
        <v>1.9757999999999999E-4</v>
      </c>
      <c r="BV35">
        <v>867</v>
      </c>
      <c r="BW35">
        <v>9.1761184000000001E-5</v>
      </c>
      <c r="BX35">
        <v>1.3099019099999999E-4</v>
      </c>
      <c r="BY35" s="1">
        <v>0</v>
      </c>
      <c r="BZ35">
        <v>4</v>
      </c>
      <c r="CA35">
        <v>4</v>
      </c>
      <c r="CB35">
        <v>4</v>
      </c>
    </row>
    <row r="36" spans="1:80">
      <c r="A36">
        <v>36</v>
      </c>
      <c r="B36">
        <v>2207</v>
      </c>
      <c r="C36" t="s">
        <v>52</v>
      </c>
      <c r="D36" t="s">
        <v>91</v>
      </c>
      <c r="E36">
        <v>3</v>
      </c>
      <c r="F36">
        <v>35</v>
      </c>
      <c r="G36">
        <v>23</v>
      </c>
      <c r="H36">
        <v>12</v>
      </c>
      <c r="I36">
        <v>3</v>
      </c>
      <c r="J36">
        <v>2</v>
      </c>
      <c r="K36">
        <v>1</v>
      </c>
      <c r="L36">
        <v>115</v>
      </c>
      <c r="M36">
        <v>11</v>
      </c>
      <c r="N36">
        <v>0</v>
      </c>
      <c r="O36">
        <v>11</v>
      </c>
      <c r="P36">
        <v>1524</v>
      </c>
      <c r="Q36">
        <v>829</v>
      </c>
      <c r="R36">
        <v>695</v>
      </c>
      <c r="S36">
        <v>66</v>
      </c>
      <c r="T36">
        <v>43</v>
      </c>
      <c r="U36">
        <v>23</v>
      </c>
      <c r="V36">
        <v>6</v>
      </c>
      <c r="W36">
        <v>9</v>
      </c>
      <c r="X36">
        <v>0</v>
      </c>
      <c r="Y36">
        <v>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3</v>
      </c>
      <c r="AO36">
        <v>20</v>
      </c>
      <c r="AP36">
        <v>436</v>
      </c>
      <c r="AQ36">
        <v>234</v>
      </c>
      <c r="AR36">
        <v>202</v>
      </c>
      <c r="AS36">
        <v>36</v>
      </c>
      <c r="AT36">
        <v>9</v>
      </c>
      <c r="AU36">
        <v>9</v>
      </c>
      <c r="AV36">
        <v>18</v>
      </c>
      <c r="AW36">
        <v>17</v>
      </c>
      <c r="AX36">
        <v>171</v>
      </c>
      <c r="AY36">
        <v>135</v>
      </c>
      <c r="AZ36">
        <v>173</v>
      </c>
      <c r="BA36">
        <v>162</v>
      </c>
      <c r="BB36">
        <v>49</v>
      </c>
      <c r="BC36">
        <v>123</v>
      </c>
      <c r="BD36">
        <v>44</v>
      </c>
      <c r="BE36">
        <v>5</v>
      </c>
      <c r="BF36">
        <v>95</v>
      </c>
      <c r="BG36">
        <v>10</v>
      </c>
      <c r="BH36">
        <v>2</v>
      </c>
      <c r="BI36">
        <v>0</v>
      </c>
      <c r="BJ36">
        <v>0</v>
      </c>
      <c r="BK36">
        <v>0</v>
      </c>
      <c r="BL36">
        <v>2</v>
      </c>
      <c r="BM36">
        <v>643</v>
      </c>
      <c r="BN36">
        <v>4</v>
      </c>
      <c r="BO36">
        <v>-0.58357999999999999</v>
      </c>
      <c r="BP36">
        <v>0</v>
      </c>
      <c r="BQ36">
        <v>276</v>
      </c>
      <c r="BR36" t="s">
        <v>173</v>
      </c>
      <c r="BS36">
        <v>2</v>
      </c>
      <c r="BT36">
        <v>22</v>
      </c>
      <c r="BU36">
        <v>1.5563999999999999E-4</v>
      </c>
      <c r="BV36">
        <v>70</v>
      </c>
      <c r="BW36">
        <v>8.8690879000000004E-5</v>
      </c>
      <c r="BX36">
        <v>2.0071051699999999E-4</v>
      </c>
      <c r="BY36" s="1">
        <v>0</v>
      </c>
      <c r="BZ36">
        <v>4</v>
      </c>
      <c r="CA36">
        <v>4</v>
      </c>
      <c r="CB36">
        <v>4</v>
      </c>
    </row>
    <row r="37" spans="1:80">
      <c r="A37">
        <v>37</v>
      </c>
      <c r="B37">
        <v>2209</v>
      </c>
      <c r="C37" t="s">
        <v>52</v>
      </c>
      <c r="D37" t="s">
        <v>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45</v>
      </c>
      <c r="M37">
        <v>3</v>
      </c>
      <c r="N37">
        <v>0</v>
      </c>
      <c r="O37">
        <v>3</v>
      </c>
      <c r="P37">
        <v>766</v>
      </c>
      <c r="Q37">
        <v>415</v>
      </c>
      <c r="R37">
        <v>351</v>
      </c>
      <c r="S37">
        <v>47</v>
      </c>
      <c r="T37">
        <v>15</v>
      </c>
      <c r="U37">
        <v>32</v>
      </c>
      <c r="V37">
        <v>2</v>
      </c>
      <c r="W37">
        <v>4</v>
      </c>
      <c r="X37">
        <v>0</v>
      </c>
      <c r="Y37">
        <v>3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9</v>
      </c>
      <c r="AP37">
        <v>263</v>
      </c>
      <c r="AQ37">
        <v>133</v>
      </c>
      <c r="AR37">
        <v>130</v>
      </c>
      <c r="AS37">
        <v>11</v>
      </c>
      <c r="AT37">
        <v>4</v>
      </c>
      <c r="AU37">
        <v>6</v>
      </c>
      <c r="AV37">
        <v>10</v>
      </c>
      <c r="AW37">
        <v>6</v>
      </c>
      <c r="AX37">
        <v>51</v>
      </c>
      <c r="AY37">
        <v>33</v>
      </c>
      <c r="AZ37">
        <v>65</v>
      </c>
      <c r="BA37">
        <v>39</v>
      </c>
      <c r="BB37">
        <v>12</v>
      </c>
      <c r="BC37">
        <v>56</v>
      </c>
      <c r="BD37">
        <v>16</v>
      </c>
      <c r="BE37">
        <v>1</v>
      </c>
      <c r="BF37">
        <v>46</v>
      </c>
      <c r="BG37">
        <v>3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302</v>
      </c>
      <c r="BN37">
        <v>3</v>
      </c>
      <c r="BO37">
        <v>6.3630000000000006E-2</v>
      </c>
      <c r="BP37">
        <v>0</v>
      </c>
      <c r="BQ37">
        <v>278</v>
      </c>
      <c r="BR37" t="s">
        <v>173</v>
      </c>
      <c r="BS37">
        <v>2</v>
      </c>
      <c r="BT37">
        <v>22</v>
      </c>
      <c r="BU37">
        <v>7.5189000000000001E-5</v>
      </c>
      <c r="BV37">
        <v>72</v>
      </c>
      <c r="BW37">
        <v>5.2815585000000002E-5</v>
      </c>
      <c r="BX37">
        <v>1.1976336E-4</v>
      </c>
      <c r="BY37" s="1">
        <v>0</v>
      </c>
      <c r="BZ37">
        <v>4</v>
      </c>
      <c r="CA37">
        <v>4</v>
      </c>
      <c r="CB37">
        <v>4</v>
      </c>
    </row>
    <row r="38" spans="1:80">
      <c r="A38">
        <v>38</v>
      </c>
      <c r="B38">
        <v>2307</v>
      </c>
      <c r="C38" t="s">
        <v>8</v>
      </c>
      <c r="D38" t="s">
        <v>93</v>
      </c>
      <c r="E38">
        <v>31</v>
      </c>
      <c r="F38">
        <v>744</v>
      </c>
      <c r="G38">
        <v>391</v>
      </c>
      <c r="H38">
        <v>353</v>
      </c>
      <c r="I38">
        <v>55</v>
      </c>
      <c r="J38">
        <v>41</v>
      </c>
      <c r="K38">
        <v>14</v>
      </c>
      <c r="L38">
        <v>249</v>
      </c>
      <c r="M38">
        <v>50</v>
      </c>
      <c r="N38">
        <v>12</v>
      </c>
      <c r="O38">
        <v>38</v>
      </c>
      <c r="P38">
        <v>7313</v>
      </c>
      <c r="Q38">
        <v>3818</v>
      </c>
      <c r="R38">
        <v>3495</v>
      </c>
      <c r="S38">
        <v>261</v>
      </c>
      <c r="T38">
        <v>183</v>
      </c>
      <c r="U38">
        <v>78</v>
      </c>
      <c r="V38">
        <v>9</v>
      </c>
      <c r="W38">
        <v>14</v>
      </c>
      <c r="X38">
        <v>0</v>
      </c>
      <c r="Y38">
        <v>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2</v>
      </c>
      <c r="AM38">
        <v>0</v>
      </c>
      <c r="AN38">
        <v>10</v>
      </c>
      <c r="AO38">
        <v>53</v>
      </c>
      <c r="AP38">
        <v>1098</v>
      </c>
      <c r="AQ38">
        <v>569</v>
      </c>
      <c r="AR38">
        <v>529</v>
      </c>
      <c r="AS38">
        <v>65</v>
      </c>
      <c r="AT38">
        <v>44</v>
      </c>
      <c r="AU38">
        <v>20</v>
      </c>
      <c r="AV38">
        <v>64</v>
      </c>
      <c r="AW38">
        <v>33</v>
      </c>
      <c r="AX38">
        <v>1107</v>
      </c>
      <c r="AY38">
        <v>538</v>
      </c>
      <c r="AZ38">
        <v>298</v>
      </c>
      <c r="BA38">
        <v>744</v>
      </c>
      <c r="BB38">
        <v>146</v>
      </c>
      <c r="BC38">
        <v>302</v>
      </c>
      <c r="BD38">
        <v>44</v>
      </c>
      <c r="BE38">
        <v>1</v>
      </c>
      <c r="BF38">
        <v>281</v>
      </c>
      <c r="BG38">
        <v>38</v>
      </c>
      <c r="BH38">
        <v>0</v>
      </c>
      <c r="BI38">
        <v>1</v>
      </c>
      <c r="BJ38">
        <v>2</v>
      </c>
      <c r="BK38">
        <v>2</v>
      </c>
      <c r="BL38">
        <v>3</v>
      </c>
      <c r="BM38">
        <v>429</v>
      </c>
      <c r="BN38">
        <v>3</v>
      </c>
      <c r="BO38">
        <v>-0.20055000000000001</v>
      </c>
      <c r="BP38">
        <v>0</v>
      </c>
      <c r="BQ38">
        <v>285</v>
      </c>
      <c r="BR38" t="s">
        <v>174</v>
      </c>
      <c r="BS38">
        <v>11</v>
      </c>
      <c r="BT38">
        <v>23</v>
      </c>
      <c r="BU38">
        <v>4.37083E-4</v>
      </c>
      <c r="BV38">
        <v>798</v>
      </c>
      <c r="BW38">
        <v>2.4082668300000001E-4</v>
      </c>
      <c r="BX38">
        <v>6.2404702399999998E-4</v>
      </c>
      <c r="BY38" s="1">
        <v>0</v>
      </c>
      <c r="BZ38">
        <v>4</v>
      </c>
      <c r="CA38">
        <v>4</v>
      </c>
      <c r="CB38">
        <v>4</v>
      </c>
    </row>
    <row r="39" spans="1:80">
      <c r="A39">
        <v>39</v>
      </c>
      <c r="B39">
        <v>2402</v>
      </c>
      <c r="C39" t="s">
        <v>35</v>
      </c>
      <c r="D39" t="s">
        <v>94</v>
      </c>
      <c r="E39">
        <v>8</v>
      </c>
      <c r="F39">
        <v>192</v>
      </c>
      <c r="G39">
        <v>95</v>
      </c>
      <c r="H39">
        <v>97</v>
      </c>
      <c r="I39">
        <v>6</v>
      </c>
      <c r="J39">
        <v>3</v>
      </c>
      <c r="K39">
        <v>3</v>
      </c>
      <c r="L39">
        <v>95</v>
      </c>
      <c r="M39">
        <v>16</v>
      </c>
      <c r="N39">
        <v>0</v>
      </c>
      <c r="O39">
        <v>16</v>
      </c>
      <c r="P39">
        <v>1857</v>
      </c>
      <c r="Q39">
        <v>933</v>
      </c>
      <c r="R39">
        <v>924</v>
      </c>
      <c r="S39">
        <v>87</v>
      </c>
      <c r="T39">
        <v>54</v>
      </c>
      <c r="U39">
        <v>33</v>
      </c>
      <c r="V39">
        <v>6</v>
      </c>
      <c r="W39">
        <v>10</v>
      </c>
      <c r="X39">
        <v>0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6</v>
      </c>
      <c r="AO39">
        <v>26</v>
      </c>
      <c r="AP39">
        <v>403</v>
      </c>
      <c r="AQ39">
        <v>219</v>
      </c>
      <c r="AR39">
        <v>184</v>
      </c>
      <c r="AS39">
        <v>26</v>
      </c>
      <c r="AT39">
        <v>11</v>
      </c>
      <c r="AU39">
        <v>4</v>
      </c>
      <c r="AV39">
        <v>15</v>
      </c>
      <c r="AW39">
        <v>19</v>
      </c>
      <c r="AX39">
        <v>127</v>
      </c>
      <c r="AY39">
        <v>80</v>
      </c>
      <c r="AZ39">
        <v>101</v>
      </c>
      <c r="BA39">
        <v>153</v>
      </c>
      <c r="BB39">
        <v>46</v>
      </c>
      <c r="BC39">
        <v>106</v>
      </c>
      <c r="BD39">
        <v>25</v>
      </c>
      <c r="BE39">
        <v>1</v>
      </c>
      <c r="BF39">
        <v>93</v>
      </c>
      <c r="BG39">
        <v>16</v>
      </c>
      <c r="BH39">
        <v>2</v>
      </c>
      <c r="BI39">
        <v>0</v>
      </c>
      <c r="BJ39">
        <v>0</v>
      </c>
      <c r="BK39">
        <v>0</v>
      </c>
      <c r="BL39">
        <v>2</v>
      </c>
      <c r="BM39">
        <v>693</v>
      </c>
      <c r="BN39">
        <v>5</v>
      </c>
      <c r="BO39">
        <v>-0.66600999999999999</v>
      </c>
      <c r="BP39">
        <v>0</v>
      </c>
      <c r="BQ39">
        <v>291</v>
      </c>
      <c r="BR39" t="s">
        <v>176</v>
      </c>
      <c r="BS39">
        <v>10</v>
      </c>
      <c r="BT39">
        <v>24</v>
      </c>
      <c r="BU39">
        <v>1.00251E-4</v>
      </c>
      <c r="BV39">
        <v>729</v>
      </c>
      <c r="BW39">
        <v>7.0118046999999997E-5</v>
      </c>
      <c r="BX39">
        <v>1.7293365800000001E-4</v>
      </c>
      <c r="BY39" s="1">
        <v>0</v>
      </c>
      <c r="BZ39">
        <v>4</v>
      </c>
      <c r="CA39">
        <v>4</v>
      </c>
      <c r="CB39">
        <v>4</v>
      </c>
    </row>
    <row r="40" spans="1:80">
      <c r="A40">
        <v>40</v>
      </c>
      <c r="B40">
        <v>2501</v>
      </c>
      <c r="C40" t="s">
        <v>36</v>
      </c>
      <c r="D40" t="s">
        <v>28</v>
      </c>
      <c r="E40">
        <v>51</v>
      </c>
      <c r="F40">
        <v>1527</v>
      </c>
      <c r="G40">
        <v>756</v>
      </c>
      <c r="H40">
        <v>771</v>
      </c>
      <c r="I40">
        <v>104</v>
      </c>
      <c r="J40">
        <v>62</v>
      </c>
      <c r="K40">
        <v>42</v>
      </c>
      <c r="L40">
        <v>1575</v>
      </c>
      <c r="M40">
        <v>140</v>
      </c>
      <c r="N40">
        <v>53</v>
      </c>
      <c r="O40">
        <v>87</v>
      </c>
      <c r="P40">
        <v>58422</v>
      </c>
      <c r="Q40">
        <v>30524</v>
      </c>
      <c r="R40">
        <v>27898</v>
      </c>
      <c r="S40">
        <v>2759</v>
      </c>
      <c r="T40">
        <v>1452</v>
      </c>
      <c r="U40">
        <v>1307</v>
      </c>
      <c r="V40">
        <v>51</v>
      </c>
      <c r="W40">
        <v>96</v>
      </c>
      <c r="X40">
        <v>3</v>
      </c>
      <c r="Y40">
        <v>68</v>
      </c>
      <c r="Z40">
        <v>1</v>
      </c>
      <c r="AA40">
        <v>1</v>
      </c>
      <c r="AB40">
        <v>1</v>
      </c>
      <c r="AC40">
        <v>19</v>
      </c>
      <c r="AD40">
        <v>4</v>
      </c>
      <c r="AE40">
        <v>26</v>
      </c>
      <c r="AF40">
        <v>58</v>
      </c>
      <c r="AG40">
        <v>15</v>
      </c>
      <c r="AH40">
        <v>10</v>
      </c>
      <c r="AI40">
        <v>20</v>
      </c>
      <c r="AJ40">
        <v>20</v>
      </c>
      <c r="AK40">
        <v>2</v>
      </c>
      <c r="AL40">
        <v>20</v>
      </c>
      <c r="AM40">
        <v>5</v>
      </c>
      <c r="AN40">
        <v>21</v>
      </c>
      <c r="AO40">
        <v>51</v>
      </c>
      <c r="AP40">
        <v>804</v>
      </c>
      <c r="AQ40">
        <v>401</v>
      </c>
      <c r="AR40">
        <v>403</v>
      </c>
      <c r="AS40">
        <v>876</v>
      </c>
      <c r="AT40">
        <v>814</v>
      </c>
      <c r="AU40">
        <v>436</v>
      </c>
      <c r="AV40">
        <v>1250</v>
      </c>
      <c r="AW40">
        <v>697</v>
      </c>
      <c r="AX40">
        <v>11350</v>
      </c>
      <c r="AY40">
        <v>7452</v>
      </c>
      <c r="AZ40">
        <v>1162</v>
      </c>
      <c r="BA40">
        <v>13254</v>
      </c>
      <c r="BB40">
        <v>5087</v>
      </c>
      <c r="BC40">
        <v>4220</v>
      </c>
      <c r="BD40">
        <v>1344</v>
      </c>
      <c r="BE40">
        <v>95</v>
      </c>
      <c r="BF40">
        <v>3305</v>
      </c>
      <c r="BG40">
        <v>411</v>
      </c>
      <c r="BH40">
        <v>157</v>
      </c>
      <c r="BI40">
        <v>16</v>
      </c>
      <c r="BJ40">
        <v>16</v>
      </c>
      <c r="BK40">
        <v>16</v>
      </c>
      <c r="BL40">
        <v>44</v>
      </c>
      <c r="BM40">
        <v>41</v>
      </c>
      <c r="BN40">
        <v>2</v>
      </c>
      <c r="BO40">
        <v>1.92489</v>
      </c>
      <c r="BP40">
        <v>0</v>
      </c>
      <c r="BQ40">
        <v>299</v>
      </c>
      <c r="BR40" t="s">
        <v>176</v>
      </c>
      <c r="BS40">
        <v>10</v>
      </c>
      <c r="BT40">
        <v>25</v>
      </c>
      <c r="BU40">
        <v>3.5822419999999998E-3</v>
      </c>
      <c r="BV40">
        <v>737</v>
      </c>
      <c r="BW40">
        <v>2.5022691990000002E-3</v>
      </c>
      <c r="BX40">
        <v>5.9791816400000001E-3</v>
      </c>
      <c r="BY40">
        <v>3.2451030339999999E-3</v>
      </c>
      <c r="BZ40">
        <v>4</v>
      </c>
      <c r="CA40">
        <v>4</v>
      </c>
      <c r="CB40">
        <v>4</v>
      </c>
    </row>
    <row r="41" spans="1:80">
      <c r="A41">
        <v>41</v>
      </c>
      <c r="B41">
        <v>2502</v>
      </c>
      <c r="C41" t="s">
        <v>36</v>
      </c>
      <c r="D41" t="s">
        <v>95</v>
      </c>
      <c r="E41">
        <v>36</v>
      </c>
      <c r="F41">
        <v>992</v>
      </c>
      <c r="G41">
        <v>514</v>
      </c>
      <c r="H41">
        <v>478</v>
      </c>
      <c r="I41">
        <v>54</v>
      </c>
      <c r="J41">
        <v>32</v>
      </c>
      <c r="K41">
        <v>22</v>
      </c>
      <c r="L41">
        <v>213</v>
      </c>
      <c r="M41">
        <v>49</v>
      </c>
      <c r="N41">
        <v>14</v>
      </c>
      <c r="O41">
        <v>35</v>
      </c>
      <c r="P41">
        <v>4384</v>
      </c>
      <c r="Q41">
        <v>2241</v>
      </c>
      <c r="R41">
        <v>2143</v>
      </c>
      <c r="S41">
        <v>209</v>
      </c>
      <c r="T41">
        <v>138</v>
      </c>
      <c r="U41">
        <v>71</v>
      </c>
      <c r="V41">
        <v>6</v>
      </c>
      <c r="W41">
        <v>9</v>
      </c>
      <c r="X41">
        <v>0</v>
      </c>
      <c r="Y41">
        <v>4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3</v>
      </c>
      <c r="AO41">
        <v>23</v>
      </c>
      <c r="AP41">
        <v>297</v>
      </c>
      <c r="AQ41">
        <v>156</v>
      </c>
      <c r="AR41">
        <v>141</v>
      </c>
      <c r="AS41">
        <v>86</v>
      </c>
      <c r="AT41">
        <v>46</v>
      </c>
      <c r="AU41">
        <v>16</v>
      </c>
      <c r="AV41">
        <v>62</v>
      </c>
      <c r="AW41">
        <v>42</v>
      </c>
      <c r="AX41">
        <v>798</v>
      </c>
      <c r="AY41">
        <v>304</v>
      </c>
      <c r="AZ41">
        <v>178</v>
      </c>
      <c r="BA41">
        <v>533</v>
      </c>
      <c r="BB41">
        <v>178</v>
      </c>
      <c r="BC41">
        <v>288</v>
      </c>
      <c r="BD41">
        <v>74</v>
      </c>
      <c r="BE41">
        <v>10</v>
      </c>
      <c r="BF41">
        <v>241</v>
      </c>
      <c r="BG41">
        <v>34</v>
      </c>
      <c r="BH41">
        <v>24</v>
      </c>
      <c r="BI41">
        <v>0</v>
      </c>
      <c r="BJ41">
        <v>0</v>
      </c>
      <c r="BK41">
        <v>0</v>
      </c>
      <c r="BL41">
        <v>5</v>
      </c>
      <c r="BM41">
        <v>364</v>
      </c>
      <c r="BN41">
        <v>3</v>
      </c>
      <c r="BO41">
        <v>-8.9510000000000006E-2</v>
      </c>
      <c r="BP41">
        <v>0</v>
      </c>
      <c r="BQ41">
        <v>300</v>
      </c>
      <c r="BR41" t="s">
        <v>176</v>
      </c>
      <c r="BS41">
        <v>10</v>
      </c>
      <c r="BT41">
        <v>25</v>
      </c>
      <c r="BU41">
        <v>2.52692E-4</v>
      </c>
      <c r="BV41">
        <v>738</v>
      </c>
      <c r="BW41">
        <v>1.7573597799999999E-4</v>
      </c>
      <c r="BX41">
        <v>4.3341378200000003E-4</v>
      </c>
      <c r="BY41" s="1">
        <v>0</v>
      </c>
      <c r="BZ41">
        <v>4</v>
      </c>
      <c r="CA41">
        <v>4</v>
      </c>
      <c r="CB41">
        <v>4</v>
      </c>
    </row>
    <row r="42" spans="1:80">
      <c r="A42">
        <v>42</v>
      </c>
      <c r="B42">
        <v>2512</v>
      </c>
      <c r="C42" t="s">
        <v>36</v>
      </c>
      <c r="D42" t="s">
        <v>96</v>
      </c>
      <c r="E42">
        <v>43</v>
      </c>
      <c r="F42">
        <v>1490</v>
      </c>
      <c r="G42">
        <v>739</v>
      </c>
      <c r="H42">
        <v>751</v>
      </c>
      <c r="I42">
        <v>65</v>
      </c>
      <c r="J42">
        <v>43</v>
      </c>
      <c r="K42">
        <v>22</v>
      </c>
      <c r="L42">
        <v>265</v>
      </c>
      <c r="M42">
        <v>62</v>
      </c>
      <c r="N42">
        <v>16</v>
      </c>
      <c r="O42">
        <v>46</v>
      </c>
      <c r="P42">
        <v>7553</v>
      </c>
      <c r="Q42">
        <v>3863</v>
      </c>
      <c r="R42">
        <v>3690</v>
      </c>
      <c r="S42">
        <v>268</v>
      </c>
      <c r="T42">
        <v>163</v>
      </c>
      <c r="U42">
        <v>105</v>
      </c>
      <c r="V42">
        <v>8</v>
      </c>
      <c r="W42">
        <v>13</v>
      </c>
      <c r="X42">
        <v>0</v>
      </c>
      <c r="Y42">
        <v>8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4</v>
      </c>
      <c r="AF42">
        <v>5</v>
      </c>
      <c r="AG42">
        <v>2</v>
      </c>
      <c r="AH42">
        <v>0</v>
      </c>
      <c r="AI42">
        <v>2</v>
      </c>
      <c r="AJ42">
        <v>0</v>
      </c>
      <c r="AK42">
        <v>0</v>
      </c>
      <c r="AL42">
        <v>1</v>
      </c>
      <c r="AM42">
        <v>0</v>
      </c>
      <c r="AN42">
        <v>3</v>
      </c>
      <c r="AO42">
        <v>44</v>
      </c>
      <c r="AP42">
        <v>857</v>
      </c>
      <c r="AQ42">
        <v>429</v>
      </c>
      <c r="AR42">
        <v>428</v>
      </c>
      <c r="AS42">
        <v>104</v>
      </c>
      <c r="AT42">
        <v>47</v>
      </c>
      <c r="AU42">
        <v>17</v>
      </c>
      <c r="AV42">
        <v>64</v>
      </c>
      <c r="AW42">
        <v>45</v>
      </c>
      <c r="AX42">
        <v>720</v>
      </c>
      <c r="AY42">
        <v>245</v>
      </c>
      <c r="AZ42">
        <v>219</v>
      </c>
      <c r="BA42">
        <v>479</v>
      </c>
      <c r="BB42">
        <v>144</v>
      </c>
      <c r="BC42">
        <v>273</v>
      </c>
      <c r="BD42">
        <v>64</v>
      </c>
      <c r="BE42">
        <v>5</v>
      </c>
      <c r="BF42">
        <v>228</v>
      </c>
      <c r="BG42">
        <v>28</v>
      </c>
      <c r="BH42">
        <v>11</v>
      </c>
      <c r="BI42">
        <v>1</v>
      </c>
      <c r="BJ42">
        <v>0</v>
      </c>
      <c r="BK42">
        <v>0</v>
      </c>
      <c r="BL42">
        <v>4</v>
      </c>
      <c r="BM42">
        <v>588</v>
      </c>
      <c r="BN42">
        <v>4</v>
      </c>
      <c r="BO42">
        <v>-0.48144999999999999</v>
      </c>
      <c r="BP42">
        <v>0</v>
      </c>
      <c r="BQ42">
        <v>310</v>
      </c>
      <c r="BR42" t="s">
        <v>176</v>
      </c>
      <c r="BS42">
        <v>10</v>
      </c>
      <c r="BT42">
        <v>25</v>
      </c>
      <c r="BU42">
        <v>3.6211300000000001E-4</v>
      </c>
      <c r="BV42">
        <v>748</v>
      </c>
      <c r="BW42">
        <v>2.1463441900000001E-4</v>
      </c>
      <c r="BX42">
        <v>5.2906229399999997E-4</v>
      </c>
      <c r="BY42" s="1">
        <v>0</v>
      </c>
      <c r="BZ42">
        <v>4</v>
      </c>
      <c r="CA42">
        <v>4</v>
      </c>
      <c r="CB42">
        <v>4</v>
      </c>
    </row>
    <row r="43" spans="1:80">
      <c r="A43">
        <v>43</v>
      </c>
      <c r="B43">
        <v>2601</v>
      </c>
      <c r="C43" t="s">
        <v>9</v>
      </c>
      <c r="D43" t="s">
        <v>28</v>
      </c>
      <c r="E43">
        <v>10</v>
      </c>
      <c r="F43">
        <v>360</v>
      </c>
      <c r="G43">
        <v>196</v>
      </c>
      <c r="H43">
        <v>164</v>
      </c>
      <c r="I43">
        <v>17</v>
      </c>
      <c r="J43">
        <v>10</v>
      </c>
      <c r="K43">
        <v>7</v>
      </c>
      <c r="L43">
        <v>2091</v>
      </c>
      <c r="M43">
        <v>130</v>
      </c>
      <c r="N43">
        <v>38</v>
      </c>
      <c r="O43">
        <v>92</v>
      </c>
      <c r="P43">
        <v>68165</v>
      </c>
      <c r="Q43">
        <v>35152</v>
      </c>
      <c r="R43">
        <v>33013</v>
      </c>
      <c r="S43">
        <v>3211</v>
      </c>
      <c r="T43">
        <v>1335</v>
      </c>
      <c r="U43">
        <v>1876</v>
      </c>
      <c r="V43">
        <v>92</v>
      </c>
      <c r="W43">
        <v>136</v>
      </c>
      <c r="X43">
        <v>1</v>
      </c>
      <c r="Y43">
        <v>106</v>
      </c>
      <c r="Z43">
        <v>2</v>
      </c>
      <c r="AA43">
        <v>1</v>
      </c>
      <c r="AB43">
        <v>1</v>
      </c>
      <c r="AC43">
        <v>18</v>
      </c>
      <c r="AD43">
        <v>3</v>
      </c>
      <c r="AE43">
        <v>37</v>
      </c>
      <c r="AF43">
        <v>57</v>
      </c>
      <c r="AG43">
        <v>22</v>
      </c>
      <c r="AH43">
        <v>7</v>
      </c>
      <c r="AI43">
        <v>25</v>
      </c>
      <c r="AJ43">
        <v>27</v>
      </c>
      <c r="AK43">
        <v>4</v>
      </c>
      <c r="AL43">
        <v>13</v>
      </c>
      <c r="AM43">
        <v>4</v>
      </c>
      <c r="AN43">
        <v>19</v>
      </c>
      <c r="AO43">
        <v>70</v>
      </c>
      <c r="AP43">
        <v>897</v>
      </c>
      <c r="AQ43">
        <v>467</v>
      </c>
      <c r="AR43">
        <v>430</v>
      </c>
      <c r="AS43">
        <v>1439</v>
      </c>
      <c r="AT43">
        <v>1175</v>
      </c>
      <c r="AU43">
        <v>1023</v>
      </c>
      <c r="AV43">
        <v>2198</v>
      </c>
      <c r="AW43">
        <v>861</v>
      </c>
      <c r="AX43">
        <v>15945</v>
      </c>
      <c r="AY43">
        <v>13407</v>
      </c>
      <c r="AZ43">
        <v>2410</v>
      </c>
      <c r="BA43">
        <v>17783</v>
      </c>
      <c r="BB43">
        <v>8671</v>
      </c>
      <c r="BC43">
        <v>7059</v>
      </c>
      <c r="BD43">
        <v>2211</v>
      </c>
      <c r="BE43">
        <v>135</v>
      </c>
      <c r="BF43">
        <v>5589</v>
      </c>
      <c r="BG43">
        <v>786</v>
      </c>
      <c r="BH43">
        <v>194</v>
      </c>
      <c r="BI43">
        <v>21</v>
      </c>
      <c r="BJ43">
        <v>21</v>
      </c>
      <c r="BK43">
        <v>21</v>
      </c>
      <c r="BL43">
        <v>34</v>
      </c>
      <c r="BM43">
        <v>7</v>
      </c>
      <c r="BN43">
        <v>1</v>
      </c>
      <c r="BO43">
        <v>3.8981699999999999</v>
      </c>
      <c r="BP43">
        <v>0</v>
      </c>
      <c r="BQ43">
        <v>318</v>
      </c>
      <c r="BR43" t="s">
        <v>175</v>
      </c>
      <c r="BS43">
        <v>4</v>
      </c>
      <c r="BT43">
        <v>26</v>
      </c>
      <c r="BU43">
        <v>8.2712050000000002E-3</v>
      </c>
      <c r="BV43">
        <v>253</v>
      </c>
      <c r="BW43">
        <v>6.2299857830000003E-3</v>
      </c>
      <c r="BX43">
        <v>7.0779941630000004E-3</v>
      </c>
      <c r="BY43">
        <v>7.4223379579999998E-3</v>
      </c>
      <c r="BZ43">
        <v>4</v>
      </c>
      <c r="CA43">
        <v>4</v>
      </c>
      <c r="CB43">
        <v>4</v>
      </c>
    </row>
    <row r="44" spans="1:80">
      <c r="A44">
        <v>44</v>
      </c>
      <c r="B44">
        <v>2804</v>
      </c>
      <c r="C44" t="s">
        <v>10</v>
      </c>
      <c r="D44" t="s">
        <v>97</v>
      </c>
      <c r="E44">
        <v>11</v>
      </c>
      <c r="F44">
        <v>283</v>
      </c>
      <c r="G44">
        <v>152</v>
      </c>
      <c r="H44">
        <v>131</v>
      </c>
      <c r="I44">
        <v>18</v>
      </c>
      <c r="J44">
        <v>13</v>
      </c>
      <c r="K44">
        <v>5</v>
      </c>
      <c r="L44">
        <v>189</v>
      </c>
      <c r="M44">
        <v>31</v>
      </c>
      <c r="N44">
        <v>0</v>
      </c>
      <c r="O44">
        <v>31</v>
      </c>
      <c r="P44">
        <v>3399</v>
      </c>
      <c r="Q44">
        <v>1776</v>
      </c>
      <c r="R44">
        <v>1623</v>
      </c>
      <c r="S44">
        <v>164</v>
      </c>
      <c r="T44">
        <v>111</v>
      </c>
      <c r="U44">
        <v>53</v>
      </c>
      <c r="V44">
        <v>5</v>
      </c>
      <c r="W44">
        <v>7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9</v>
      </c>
      <c r="AO44">
        <v>24</v>
      </c>
      <c r="AP44">
        <v>1287</v>
      </c>
      <c r="AQ44">
        <v>640</v>
      </c>
      <c r="AR44">
        <v>647</v>
      </c>
      <c r="AS44">
        <v>57</v>
      </c>
      <c r="AT44">
        <v>32</v>
      </c>
      <c r="AU44">
        <v>5</v>
      </c>
      <c r="AV44">
        <v>37</v>
      </c>
      <c r="AW44">
        <v>24</v>
      </c>
      <c r="AX44">
        <v>313</v>
      </c>
      <c r="AY44">
        <v>195</v>
      </c>
      <c r="AZ44">
        <v>127</v>
      </c>
      <c r="BA44">
        <v>249</v>
      </c>
      <c r="BB44">
        <v>73</v>
      </c>
      <c r="BC44">
        <v>201</v>
      </c>
      <c r="BD44">
        <v>46</v>
      </c>
      <c r="BE44">
        <v>2</v>
      </c>
      <c r="BF44">
        <v>171</v>
      </c>
      <c r="BG44">
        <v>22</v>
      </c>
      <c r="BH44">
        <v>3</v>
      </c>
      <c r="BI44">
        <v>0</v>
      </c>
      <c r="BJ44">
        <v>0</v>
      </c>
      <c r="BK44">
        <v>0</v>
      </c>
      <c r="BL44">
        <v>2</v>
      </c>
      <c r="BM44">
        <v>724</v>
      </c>
      <c r="BN44">
        <v>5</v>
      </c>
      <c r="BO44">
        <v>-0.73416999999999999</v>
      </c>
      <c r="BP44">
        <v>0</v>
      </c>
      <c r="BQ44">
        <v>343</v>
      </c>
      <c r="BR44" t="s">
        <v>172</v>
      </c>
      <c r="BS44">
        <v>9</v>
      </c>
      <c r="BT44">
        <v>28</v>
      </c>
      <c r="BU44">
        <v>3.6895800000000001E-4</v>
      </c>
      <c r="BV44">
        <v>652</v>
      </c>
      <c r="BW44">
        <v>1.51649227E-4</v>
      </c>
      <c r="BX44">
        <v>3.7892934899999998E-4</v>
      </c>
      <c r="BY44" s="1">
        <v>0</v>
      </c>
      <c r="BZ44">
        <v>4</v>
      </c>
      <c r="CA44">
        <v>4</v>
      </c>
      <c r="CB44">
        <v>4</v>
      </c>
    </row>
    <row r="45" spans="1:80">
      <c r="A45">
        <v>45</v>
      </c>
      <c r="B45">
        <v>2810</v>
      </c>
      <c r="C45" t="s">
        <v>10</v>
      </c>
      <c r="D45" t="s">
        <v>98</v>
      </c>
      <c r="E45">
        <v>22</v>
      </c>
      <c r="F45">
        <v>522</v>
      </c>
      <c r="G45">
        <v>264</v>
      </c>
      <c r="H45">
        <v>258</v>
      </c>
      <c r="I45">
        <v>29</v>
      </c>
      <c r="J45">
        <v>20</v>
      </c>
      <c r="K45">
        <v>9</v>
      </c>
      <c r="L45">
        <v>122</v>
      </c>
      <c r="M45">
        <v>28</v>
      </c>
      <c r="N45">
        <v>0</v>
      </c>
      <c r="O45">
        <v>28</v>
      </c>
      <c r="P45">
        <v>2821</v>
      </c>
      <c r="Q45">
        <v>1475</v>
      </c>
      <c r="R45">
        <v>1346</v>
      </c>
      <c r="S45">
        <v>115</v>
      </c>
      <c r="T45">
        <v>71</v>
      </c>
      <c r="U45">
        <v>44</v>
      </c>
      <c r="V45">
        <v>4</v>
      </c>
      <c r="W45">
        <v>2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3</v>
      </c>
      <c r="AG45">
        <v>1</v>
      </c>
      <c r="AH45">
        <v>1</v>
      </c>
      <c r="AI45">
        <v>3</v>
      </c>
      <c r="AJ45">
        <v>2</v>
      </c>
      <c r="AK45">
        <v>2</v>
      </c>
      <c r="AL45">
        <v>2</v>
      </c>
      <c r="AM45">
        <v>0</v>
      </c>
      <c r="AN45">
        <v>4</v>
      </c>
      <c r="AO45">
        <v>36</v>
      </c>
      <c r="AP45">
        <v>590</v>
      </c>
      <c r="AQ45">
        <v>300</v>
      </c>
      <c r="AR45">
        <v>290</v>
      </c>
      <c r="AS45">
        <v>123</v>
      </c>
      <c r="AT45">
        <v>50</v>
      </c>
      <c r="AU45">
        <v>20</v>
      </c>
      <c r="AV45">
        <v>70</v>
      </c>
      <c r="AW45">
        <v>78</v>
      </c>
      <c r="AX45">
        <v>582</v>
      </c>
      <c r="AY45">
        <v>430</v>
      </c>
      <c r="AZ45">
        <v>49</v>
      </c>
      <c r="BA45">
        <v>534</v>
      </c>
      <c r="BB45">
        <v>268</v>
      </c>
      <c r="BC45">
        <v>215</v>
      </c>
      <c r="BD45">
        <v>42</v>
      </c>
      <c r="BE45">
        <v>0</v>
      </c>
      <c r="BF45">
        <v>180</v>
      </c>
      <c r="BG45">
        <v>13</v>
      </c>
      <c r="BH45">
        <v>1</v>
      </c>
      <c r="BI45">
        <v>1</v>
      </c>
      <c r="BJ45">
        <v>1</v>
      </c>
      <c r="BK45">
        <v>1</v>
      </c>
      <c r="BL45">
        <v>7</v>
      </c>
      <c r="BM45">
        <v>313</v>
      </c>
      <c r="BN45">
        <v>3</v>
      </c>
      <c r="BO45">
        <v>5.0369999999999998E-2</v>
      </c>
      <c r="BP45">
        <v>0</v>
      </c>
      <c r="BQ45">
        <v>349</v>
      </c>
      <c r="BR45" t="s">
        <v>172</v>
      </c>
      <c r="BS45">
        <v>9</v>
      </c>
      <c r="BT45">
        <v>28</v>
      </c>
      <c r="BU45">
        <v>3.3809699999999999E-4</v>
      </c>
      <c r="BV45">
        <v>658</v>
      </c>
      <c r="BW45">
        <v>1.3656743300000001E-4</v>
      </c>
      <c r="BX45">
        <v>3.4120697000000001E-4</v>
      </c>
      <c r="BY45" s="1">
        <v>0</v>
      </c>
      <c r="BZ45">
        <v>4</v>
      </c>
      <c r="CA45">
        <v>4</v>
      </c>
      <c r="CB45">
        <v>4</v>
      </c>
    </row>
    <row r="46" spans="1:80">
      <c r="A46">
        <v>46</v>
      </c>
      <c r="B46">
        <v>3105</v>
      </c>
      <c r="C46" t="s">
        <v>37</v>
      </c>
      <c r="D46" t="s">
        <v>99</v>
      </c>
      <c r="E46">
        <v>22</v>
      </c>
      <c r="F46">
        <v>961</v>
      </c>
      <c r="G46">
        <v>504</v>
      </c>
      <c r="H46">
        <v>457</v>
      </c>
      <c r="I46">
        <v>43</v>
      </c>
      <c r="J46">
        <v>28</v>
      </c>
      <c r="K46">
        <v>15</v>
      </c>
      <c r="L46">
        <v>326</v>
      </c>
      <c r="M46">
        <v>46</v>
      </c>
      <c r="N46">
        <v>12</v>
      </c>
      <c r="O46">
        <v>34</v>
      </c>
      <c r="P46">
        <v>9566</v>
      </c>
      <c r="Q46">
        <v>4932</v>
      </c>
      <c r="R46">
        <v>4634</v>
      </c>
      <c r="S46">
        <v>351</v>
      </c>
      <c r="T46">
        <v>241</v>
      </c>
      <c r="U46">
        <v>110</v>
      </c>
      <c r="V46">
        <v>9</v>
      </c>
      <c r="W46">
        <v>9</v>
      </c>
      <c r="X46">
        <v>0</v>
      </c>
      <c r="Y46">
        <v>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4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2</v>
      </c>
      <c r="AM46">
        <v>0</v>
      </c>
      <c r="AN46">
        <v>13</v>
      </c>
      <c r="AO46">
        <v>29</v>
      </c>
      <c r="AP46">
        <v>801</v>
      </c>
      <c r="AQ46">
        <v>389</v>
      </c>
      <c r="AR46">
        <v>412</v>
      </c>
      <c r="AS46">
        <v>55</v>
      </c>
      <c r="AT46">
        <v>53</v>
      </c>
      <c r="AU46">
        <v>17</v>
      </c>
      <c r="AV46">
        <v>70</v>
      </c>
      <c r="AW46">
        <v>64</v>
      </c>
      <c r="AX46">
        <v>1227</v>
      </c>
      <c r="AY46">
        <v>578</v>
      </c>
      <c r="AZ46">
        <v>141</v>
      </c>
      <c r="BA46">
        <v>1041</v>
      </c>
      <c r="BB46">
        <v>207</v>
      </c>
      <c r="BC46">
        <v>440</v>
      </c>
      <c r="BD46">
        <v>139</v>
      </c>
      <c r="BE46">
        <v>3</v>
      </c>
      <c r="BF46">
        <v>377</v>
      </c>
      <c r="BG46">
        <v>36</v>
      </c>
      <c r="BH46">
        <v>11</v>
      </c>
      <c r="BI46">
        <v>0</v>
      </c>
      <c r="BJ46">
        <v>0</v>
      </c>
      <c r="BK46">
        <v>1</v>
      </c>
      <c r="BL46">
        <v>5</v>
      </c>
      <c r="BM46">
        <v>680</v>
      </c>
      <c r="BN46">
        <v>5</v>
      </c>
      <c r="BO46">
        <v>-0.64875000000000005</v>
      </c>
      <c r="BP46">
        <v>0</v>
      </c>
      <c r="BQ46">
        <v>370</v>
      </c>
      <c r="BR46" t="s">
        <v>167</v>
      </c>
      <c r="BS46">
        <v>6</v>
      </c>
      <c r="BT46">
        <v>31</v>
      </c>
      <c r="BU46">
        <v>9.1369300000000004E-4</v>
      </c>
      <c r="BV46">
        <v>404</v>
      </c>
      <c r="BW46">
        <v>4.1554007900000001E-4</v>
      </c>
      <c r="BX46">
        <v>4.8547435699999999E-4</v>
      </c>
      <c r="BY46" s="1">
        <v>0</v>
      </c>
      <c r="BZ46">
        <v>4</v>
      </c>
      <c r="CA46">
        <v>4</v>
      </c>
      <c r="CB46">
        <v>4</v>
      </c>
    </row>
    <row r="47" spans="1:80">
      <c r="A47">
        <v>47</v>
      </c>
      <c r="B47">
        <v>3108</v>
      </c>
      <c r="C47" t="s">
        <v>37</v>
      </c>
      <c r="D47" t="s">
        <v>100</v>
      </c>
      <c r="E47">
        <v>23</v>
      </c>
      <c r="F47">
        <v>1043</v>
      </c>
      <c r="G47">
        <v>517</v>
      </c>
      <c r="H47">
        <v>526</v>
      </c>
      <c r="I47">
        <v>36</v>
      </c>
      <c r="J47">
        <v>21</v>
      </c>
      <c r="K47">
        <v>15</v>
      </c>
      <c r="L47">
        <v>355</v>
      </c>
      <c r="M47">
        <v>50</v>
      </c>
      <c r="N47">
        <v>23</v>
      </c>
      <c r="O47">
        <v>27</v>
      </c>
      <c r="P47">
        <v>16163</v>
      </c>
      <c r="Q47">
        <v>8574</v>
      </c>
      <c r="R47">
        <v>7589</v>
      </c>
      <c r="S47">
        <v>456</v>
      </c>
      <c r="T47">
        <v>282</v>
      </c>
      <c r="U47">
        <v>174</v>
      </c>
      <c r="V47">
        <v>12</v>
      </c>
      <c r="W47">
        <v>12</v>
      </c>
      <c r="X47">
        <v>0</v>
      </c>
      <c r="Y47">
        <v>13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4</v>
      </c>
      <c r="AF47">
        <v>8</v>
      </c>
      <c r="AG47">
        <v>3</v>
      </c>
      <c r="AH47">
        <v>0</v>
      </c>
      <c r="AI47">
        <v>4</v>
      </c>
      <c r="AJ47">
        <v>3</v>
      </c>
      <c r="AK47">
        <v>4</v>
      </c>
      <c r="AL47">
        <v>1</v>
      </c>
      <c r="AM47">
        <v>1</v>
      </c>
      <c r="AN47">
        <v>1</v>
      </c>
      <c r="AO47">
        <v>4</v>
      </c>
      <c r="AP47">
        <v>83</v>
      </c>
      <c r="AQ47">
        <v>83</v>
      </c>
      <c r="AR47">
        <v>0</v>
      </c>
      <c r="AS47">
        <v>165</v>
      </c>
      <c r="AT47">
        <v>127</v>
      </c>
      <c r="AU47">
        <v>61</v>
      </c>
      <c r="AV47">
        <v>188</v>
      </c>
      <c r="AW47">
        <v>112</v>
      </c>
      <c r="AX47">
        <v>1808</v>
      </c>
      <c r="AY47">
        <v>1100</v>
      </c>
      <c r="AZ47">
        <v>235</v>
      </c>
      <c r="BA47">
        <v>1447</v>
      </c>
      <c r="BB47">
        <v>434</v>
      </c>
      <c r="BC47">
        <v>664</v>
      </c>
      <c r="BD47">
        <v>170</v>
      </c>
      <c r="BE47">
        <v>0</v>
      </c>
      <c r="BF47">
        <v>589</v>
      </c>
      <c r="BG47">
        <v>67</v>
      </c>
      <c r="BH47">
        <v>2</v>
      </c>
      <c r="BI47">
        <v>3</v>
      </c>
      <c r="BJ47">
        <v>3</v>
      </c>
      <c r="BK47">
        <v>3</v>
      </c>
      <c r="BL47">
        <v>9</v>
      </c>
      <c r="BM47">
        <v>309</v>
      </c>
      <c r="BN47">
        <v>3</v>
      </c>
      <c r="BO47">
        <v>5.5280000000000003E-2</v>
      </c>
      <c r="BP47">
        <v>0</v>
      </c>
      <c r="BQ47">
        <v>373</v>
      </c>
      <c r="BR47" t="s">
        <v>167</v>
      </c>
      <c r="BS47">
        <v>6</v>
      </c>
      <c r="BT47">
        <v>31</v>
      </c>
      <c r="BU47">
        <v>1.5197539999999999E-3</v>
      </c>
      <c r="BV47">
        <v>407</v>
      </c>
      <c r="BW47">
        <v>6.6779434500000001E-4</v>
      </c>
      <c r="BX47">
        <v>7.6856389200000001E-4</v>
      </c>
      <c r="BY47">
        <v>3.1444369999999999E-4</v>
      </c>
      <c r="BZ47">
        <v>4</v>
      </c>
      <c r="CA47">
        <v>4</v>
      </c>
      <c r="CB47">
        <v>4</v>
      </c>
    </row>
    <row r="48" spans="1:80">
      <c r="A48">
        <v>48</v>
      </c>
      <c r="B48">
        <v>3111</v>
      </c>
      <c r="C48" t="s">
        <v>37</v>
      </c>
      <c r="D48" t="s">
        <v>101</v>
      </c>
      <c r="E48">
        <v>5</v>
      </c>
      <c r="F48">
        <v>152</v>
      </c>
      <c r="G48">
        <v>82</v>
      </c>
      <c r="H48">
        <v>70</v>
      </c>
      <c r="I48">
        <v>9</v>
      </c>
      <c r="J48">
        <v>6</v>
      </c>
      <c r="K48">
        <v>3</v>
      </c>
      <c r="L48">
        <v>145</v>
      </c>
      <c r="M48">
        <v>17</v>
      </c>
      <c r="N48">
        <v>1</v>
      </c>
      <c r="O48">
        <v>16</v>
      </c>
      <c r="P48">
        <v>3457</v>
      </c>
      <c r="Q48">
        <v>1707</v>
      </c>
      <c r="R48">
        <v>1750</v>
      </c>
      <c r="S48">
        <v>156</v>
      </c>
      <c r="T48">
        <v>87</v>
      </c>
      <c r="U48">
        <v>69</v>
      </c>
      <c r="V48">
        <v>2</v>
      </c>
      <c r="W48">
        <v>3</v>
      </c>
      <c r="X48">
        <v>0</v>
      </c>
      <c r="Y48">
        <v>4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10</v>
      </c>
      <c r="AP48">
        <v>174</v>
      </c>
      <c r="AQ48">
        <v>91</v>
      </c>
      <c r="AR48">
        <v>83</v>
      </c>
      <c r="AS48">
        <v>3</v>
      </c>
      <c r="AT48">
        <v>9</v>
      </c>
      <c r="AU48">
        <v>10</v>
      </c>
      <c r="AV48">
        <v>19</v>
      </c>
      <c r="AW48">
        <v>9</v>
      </c>
      <c r="AX48">
        <v>168</v>
      </c>
      <c r="AY48">
        <v>169</v>
      </c>
      <c r="AZ48">
        <v>113</v>
      </c>
      <c r="BA48">
        <v>334</v>
      </c>
      <c r="BB48">
        <v>88</v>
      </c>
      <c r="BC48">
        <v>224</v>
      </c>
      <c r="BD48">
        <v>82</v>
      </c>
      <c r="BE48">
        <v>8</v>
      </c>
      <c r="BF48">
        <v>174</v>
      </c>
      <c r="BG48">
        <v>9</v>
      </c>
      <c r="BH48">
        <v>2</v>
      </c>
      <c r="BI48">
        <v>0</v>
      </c>
      <c r="BJ48">
        <v>0</v>
      </c>
      <c r="BK48">
        <v>0</v>
      </c>
      <c r="BL48">
        <v>1</v>
      </c>
      <c r="BM48">
        <v>138</v>
      </c>
      <c r="BN48">
        <v>2</v>
      </c>
      <c r="BO48">
        <v>0.80827000000000004</v>
      </c>
      <c r="BP48">
        <v>0</v>
      </c>
      <c r="BQ48">
        <v>376</v>
      </c>
      <c r="BR48" t="s">
        <v>167</v>
      </c>
      <c r="BS48">
        <v>6</v>
      </c>
      <c r="BT48">
        <v>31</v>
      </c>
      <c r="BU48">
        <v>3.2122699999999999E-4</v>
      </c>
      <c r="BV48">
        <v>410</v>
      </c>
      <c r="BW48">
        <v>1.7333156199999999E-4</v>
      </c>
      <c r="BX48">
        <v>2.0308317399999999E-4</v>
      </c>
      <c r="BY48" s="1">
        <v>0</v>
      </c>
      <c r="BZ48">
        <v>4</v>
      </c>
      <c r="CA48">
        <v>4</v>
      </c>
      <c r="CB48">
        <v>4</v>
      </c>
    </row>
    <row r="49" spans="1:80">
      <c r="A49">
        <v>49</v>
      </c>
      <c r="B49">
        <v>3209</v>
      </c>
      <c r="C49" t="s">
        <v>53</v>
      </c>
      <c r="D49" t="s">
        <v>102</v>
      </c>
      <c r="E49">
        <v>13</v>
      </c>
      <c r="F49">
        <v>331</v>
      </c>
      <c r="G49">
        <v>180</v>
      </c>
      <c r="H49">
        <v>151</v>
      </c>
      <c r="I49">
        <v>36</v>
      </c>
      <c r="J49">
        <v>22</v>
      </c>
      <c r="K49">
        <v>14</v>
      </c>
      <c r="L49">
        <v>207</v>
      </c>
      <c r="M49">
        <v>25</v>
      </c>
      <c r="N49">
        <v>0</v>
      </c>
      <c r="O49">
        <v>25</v>
      </c>
      <c r="P49">
        <v>3165</v>
      </c>
      <c r="Q49">
        <v>1660</v>
      </c>
      <c r="R49">
        <v>1505</v>
      </c>
      <c r="S49">
        <v>149</v>
      </c>
      <c r="T49">
        <v>99</v>
      </c>
      <c r="U49">
        <v>50</v>
      </c>
      <c r="V49">
        <v>5</v>
      </c>
      <c r="W49">
        <v>10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4</v>
      </c>
      <c r="AF49">
        <v>9</v>
      </c>
      <c r="AG49">
        <v>1</v>
      </c>
      <c r="AH49">
        <v>1</v>
      </c>
      <c r="AI49">
        <v>1</v>
      </c>
      <c r="AJ49">
        <v>1</v>
      </c>
      <c r="AK49">
        <v>3</v>
      </c>
      <c r="AL49">
        <v>3</v>
      </c>
      <c r="AM49">
        <v>0</v>
      </c>
      <c r="AN49">
        <v>9</v>
      </c>
      <c r="AO49">
        <v>12</v>
      </c>
      <c r="AP49">
        <v>512</v>
      </c>
      <c r="AQ49">
        <v>260</v>
      </c>
      <c r="AR49">
        <v>252</v>
      </c>
      <c r="AS49">
        <v>137</v>
      </c>
      <c r="AT49">
        <v>72</v>
      </c>
      <c r="AU49">
        <v>30</v>
      </c>
      <c r="AV49">
        <v>102</v>
      </c>
      <c r="AW49">
        <v>91</v>
      </c>
      <c r="AX49">
        <v>679</v>
      </c>
      <c r="AY49">
        <v>589</v>
      </c>
      <c r="AZ49">
        <v>149</v>
      </c>
      <c r="BA49">
        <v>770</v>
      </c>
      <c r="BB49">
        <v>285</v>
      </c>
      <c r="BC49">
        <v>241</v>
      </c>
      <c r="BD49">
        <v>70</v>
      </c>
      <c r="BE49">
        <v>7</v>
      </c>
      <c r="BF49">
        <v>177</v>
      </c>
      <c r="BG49">
        <v>7</v>
      </c>
      <c r="BH49">
        <v>2</v>
      </c>
      <c r="BI49">
        <v>1</v>
      </c>
      <c r="BJ49">
        <v>1</v>
      </c>
      <c r="BK49">
        <v>1</v>
      </c>
      <c r="BL49">
        <v>10</v>
      </c>
      <c r="BM49">
        <v>347</v>
      </c>
      <c r="BN49">
        <v>3</v>
      </c>
      <c r="BO49">
        <v>-5.6410000000000002E-2</v>
      </c>
      <c r="BP49">
        <v>0</v>
      </c>
      <c r="BQ49">
        <v>386</v>
      </c>
      <c r="BR49" t="s">
        <v>167</v>
      </c>
      <c r="BS49">
        <v>6</v>
      </c>
      <c r="BT49">
        <v>32</v>
      </c>
      <c r="BU49">
        <v>3.5513199999999997E-4</v>
      </c>
      <c r="BV49">
        <v>420</v>
      </c>
      <c r="BW49">
        <v>2.2197082799999999E-4</v>
      </c>
      <c r="BX49">
        <v>2.6061606499999998E-4</v>
      </c>
      <c r="BY49" s="1">
        <v>0</v>
      </c>
      <c r="BZ49">
        <v>4</v>
      </c>
      <c r="CA49">
        <v>4</v>
      </c>
      <c r="CB49">
        <v>4</v>
      </c>
    </row>
    <row r="50" spans="1:80">
      <c r="A50">
        <v>50</v>
      </c>
      <c r="B50">
        <v>3302</v>
      </c>
      <c r="C50" t="s">
        <v>38</v>
      </c>
      <c r="D50" t="s">
        <v>103</v>
      </c>
      <c r="E50">
        <v>6</v>
      </c>
      <c r="F50">
        <v>180</v>
      </c>
      <c r="G50">
        <v>97</v>
      </c>
      <c r="H50">
        <v>83</v>
      </c>
      <c r="I50">
        <v>9</v>
      </c>
      <c r="J50">
        <v>8</v>
      </c>
      <c r="K50">
        <v>1</v>
      </c>
      <c r="L50">
        <v>324</v>
      </c>
      <c r="M50">
        <v>36</v>
      </c>
      <c r="N50">
        <v>4</v>
      </c>
      <c r="O50">
        <v>32</v>
      </c>
      <c r="P50">
        <v>8430</v>
      </c>
      <c r="Q50">
        <v>4401</v>
      </c>
      <c r="R50">
        <v>4029</v>
      </c>
      <c r="S50">
        <v>446</v>
      </c>
      <c r="T50">
        <v>251</v>
      </c>
      <c r="U50">
        <v>195</v>
      </c>
      <c r="V50">
        <v>11</v>
      </c>
      <c r="W50">
        <v>23</v>
      </c>
      <c r="X50">
        <v>0</v>
      </c>
      <c r="Y50">
        <v>18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5</v>
      </c>
      <c r="AF50">
        <v>9</v>
      </c>
      <c r="AG50">
        <v>2</v>
      </c>
      <c r="AH50">
        <v>1</v>
      </c>
      <c r="AI50">
        <v>3</v>
      </c>
      <c r="AJ50">
        <v>1</v>
      </c>
      <c r="AK50">
        <v>3</v>
      </c>
      <c r="AL50">
        <v>3</v>
      </c>
      <c r="AM50">
        <v>0</v>
      </c>
      <c r="AN50">
        <v>11</v>
      </c>
      <c r="AO50">
        <v>30</v>
      </c>
      <c r="AP50">
        <v>1572</v>
      </c>
      <c r="AQ50">
        <v>791</v>
      </c>
      <c r="AR50">
        <v>781</v>
      </c>
      <c r="AS50">
        <v>138</v>
      </c>
      <c r="AT50">
        <v>133</v>
      </c>
      <c r="AU50">
        <v>70</v>
      </c>
      <c r="AV50">
        <v>203</v>
      </c>
      <c r="AW50">
        <v>111</v>
      </c>
      <c r="AX50">
        <v>1492</v>
      </c>
      <c r="AY50">
        <v>1395</v>
      </c>
      <c r="AZ50">
        <v>385</v>
      </c>
      <c r="BA50">
        <v>1947</v>
      </c>
      <c r="BB50">
        <v>702</v>
      </c>
      <c r="BC50">
        <v>702</v>
      </c>
      <c r="BD50">
        <v>213</v>
      </c>
      <c r="BE50">
        <v>51</v>
      </c>
      <c r="BF50">
        <v>505</v>
      </c>
      <c r="BG50">
        <v>20</v>
      </c>
      <c r="BH50">
        <v>24</v>
      </c>
      <c r="BI50">
        <v>4</v>
      </c>
      <c r="BJ50">
        <v>4</v>
      </c>
      <c r="BK50">
        <v>4</v>
      </c>
      <c r="BL50">
        <v>9</v>
      </c>
      <c r="BM50">
        <v>198</v>
      </c>
      <c r="BN50">
        <v>3</v>
      </c>
      <c r="BO50">
        <v>0.44577</v>
      </c>
      <c r="BP50">
        <v>0</v>
      </c>
      <c r="BQ50">
        <v>392</v>
      </c>
      <c r="BR50" t="s">
        <v>167</v>
      </c>
      <c r="BS50">
        <v>6</v>
      </c>
      <c r="BT50">
        <v>33</v>
      </c>
      <c r="BU50">
        <v>9.3458300000000001E-4</v>
      </c>
      <c r="BV50">
        <v>426</v>
      </c>
      <c r="BW50">
        <v>5.6929508900000001E-4</v>
      </c>
      <c r="BX50">
        <v>6.4378145799999997E-4</v>
      </c>
      <c r="BY50">
        <v>5.4055365100000004E-4</v>
      </c>
      <c r="BZ50">
        <v>4</v>
      </c>
      <c r="CA50">
        <v>4</v>
      </c>
      <c r="CB50">
        <v>4</v>
      </c>
    </row>
    <row r="51" spans="1:80">
      <c r="A51">
        <v>51</v>
      </c>
      <c r="B51">
        <v>3305</v>
      </c>
      <c r="C51" t="s">
        <v>38</v>
      </c>
      <c r="D51" t="s">
        <v>104</v>
      </c>
      <c r="E51">
        <v>14</v>
      </c>
      <c r="F51">
        <v>449</v>
      </c>
      <c r="G51">
        <v>233</v>
      </c>
      <c r="H51">
        <v>216</v>
      </c>
      <c r="I51">
        <v>21</v>
      </c>
      <c r="J51">
        <v>14</v>
      </c>
      <c r="K51">
        <v>7</v>
      </c>
      <c r="L51">
        <v>815</v>
      </c>
      <c r="M51">
        <v>69</v>
      </c>
      <c r="N51">
        <v>6</v>
      </c>
      <c r="O51">
        <v>63</v>
      </c>
      <c r="P51">
        <v>18869</v>
      </c>
      <c r="Q51">
        <v>9564</v>
      </c>
      <c r="R51">
        <v>9305</v>
      </c>
      <c r="S51">
        <v>908</v>
      </c>
      <c r="T51">
        <v>514</v>
      </c>
      <c r="U51">
        <v>394</v>
      </c>
      <c r="V51">
        <v>30</v>
      </c>
      <c r="W51">
        <v>35</v>
      </c>
      <c r="X51">
        <v>0</v>
      </c>
      <c r="Y51">
        <v>30</v>
      </c>
      <c r="Z51">
        <v>0</v>
      </c>
      <c r="AA51">
        <v>0</v>
      </c>
      <c r="AB51">
        <v>0</v>
      </c>
      <c r="AC51">
        <v>5</v>
      </c>
      <c r="AD51">
        <v>2</v>
      </c>
      <c r="AE51">
        <v>9</v>
      </c>
      <c r="AF51">
        <v>12</v>
      </c>
      <c r="AG51">
        <v>4</v>
      </c>
      <c r="AH51">
        <v>2</v>
      </c>
      <c r="AI51">
        <v>5</v>
      </c>
      <c r="AJ51">
        <v>3</v>
      </c>
      <c r="AK51">
        <v>3</v>
      </c>
      <c r="AL51">
        <v>4</v>
      </c>
      <c r="AM51">
        <v>1</v>
      </c>
      <c r="AN51">
        <v>22</v>
      </c>
      <c r="AO51">
        <v>48</v>
      </c>
      <c r="AP51">
        <v>2613</v>
      </c>
      <c r="AQ51">
        <v>1322</v>
      </c>
      <c r="AR51">
        <v>1291</v>
      </c>
      <c r="AS51">
        <v>225</v>
      </c>
      <c r="AT51">
        <v>263</v>
      </c>
      <c r="AU51">
        <v>122</v>
      </c>
      <c r="AV51">
        <v>385</v>
      </c>
      <c r="AW51">
        <v>230</v>
      </c>
      <c r="AX51">
        <v>3010</v>
      </c>
      <c r="AY51">
        <v>2778</v>
      </c>
      <c r="AZ51">
        <v>638</v>
      </c>
      <c r="BA51">
        <v>3218</v>
      </c>
      <c r="BB51">
        <v>1109</v>
      </c>
      <c r="BC51">
        <v>1533</v>
      </c>
      <c r="BD51">
        <v>419</v>
      </c>
      <c r="BE51">
        <v>32</v>
      </c>
      <c r="BF51">
        <v>1218</v>
      </c>
      <c r="BG51">
        <v>116</v>
      </c>
      <c r="BH51">
        <v>38</v>
      </c>
      <c r="BI51">
        <v>5</v>
      </c>
      <c r="BJ51">
        <v>3</v>
      </c>
      <c r="BK51">
        <v>5</v>
      </c>
      <c r="BL51">
        <v>14</v>
      </c>
      <c r="BM51">
        <v>230</v>
      </c>
      <c r="BN51">
        <v>3</v>
      </c>
      <c r="BO51">
        <v>0.29564000000000001</v>
      </c>
      <c r="BP51">
        <v>0</v>
      </c>
      <c r="BQ51">
        <v>395</v>
      </c>
      <c r="BR51" t="s">
        <v>167</v>
      </c>
      <c r="BS51">
        <v>6</v>
      </c>
      <c r="BT51">
        <v>33</v>
      </c>
      <c r="BU51">
        <v>2.026173E-3</v>
      </c>
      <c r="BV51">
        <v>429</v>
      </c>
      <c r="BW51">
        <v>1.1777027449999999E-3</v>
      </c>
      <c r="BX51">
        <v>1.296889193E-3</v>
      </c>
      <c r="BY51">
        <v>1.9770932679999999E-3</v>
      </c>
      <c r="BZ51">
        <v>4</v>
      </c>
      <c r="CA51">
        <v>4</v>
      </c>
      <c r="CB51">
        <v>4</v>
      </c>
    </row>
    <row r="52" spans="1:80">
      <c r="A52">
        <v>52</v>
      </c>
      <c r="B52">
        <v>3401</v>
      </c>
      <c r="C52" t="s">
        <v>11</v>
      </c>
      <c r="D52" t="s">
        <v>105</v>
      </c>
      <c r="E52">
        <v>2</v>
      </c>
      <c r="F52">
        <v>54</v>
      </c>
      <c r="G52">
        <v>19</v>
      </c>
      <c r="H52">
        <v>35</v>
      </c>
      <c r="I52">
        <v>3</v>
      </c>
      <c r="J52">
        <v>0</v>
      </c>
      <c r="K52">
        <v>3</v>
      </c>
      <c r="L52">
        <v>44</v>
      </c>
      <c r="M52">
        <v>6</v>
      </c>
      <c r="N52">
        <v>0</v>
      </c>
      <c r="O52">
        <v>6</v>
      </c>
      <c r="P52">
        <v>809</v>
      </c>
      <c r="Q52">
        <v>432</v>
      </c>
      <c r="R52">
        <v>377</v>
      </c>
      <c r="S52">
        <v>50</v>
      </c>
      <c r="T52">
        <v>21</v>
      </c>
      <c r="U52">
        <v>29</v>
      </c>
      <c r="V52">
        <v>4</v>
      </c>
      <c r="W52">
        <v>2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48</v>
      </c>
      <c r="AT52">
        <v>13</v>
      </c>
      <c r="AU52">
        <v>17</v>
      </c>
      <c r="AV52">
        <v>30</v>
      </c>
      <c r="AW52">
        <v>19</v>
      </c>
      <c r="AX52">
        <v>165</v>
      </c>
      <c r="AY52">
        <v>127</v>
      </c>
      <c r="AZ52">
        <v>69</v>
      </c>
      <c r="BA52">
        <v>252</v>
      </c>
      <c r="BB52">
        <v>114</v>
      </c>
      <c r="BC52">
        <v>67</v>
      </c>
      <c r="BD52">
        <v>7</v>
      </c>
      <c r="BE52">
        <v>1</v>
      </c>
      <c r="BF52">
        <v>64</v>
      </c>
      <c r="BG52">
        <v>7</v>
      </c>
      <c r="BH52">
        <v>3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401</v>
      </c>
      <c r="BR52" t="s">
        <v>11</v>
      </c>
      <c r="BS52">
        <v>1</v>
      </c>
      <c r="BT52">
        <v>34</v>
      </c>
      <c r="BU52">
        <v>9.3857000000000006E-5</v>
      </c>
      <c r="BV52">
        <v>1</v>
      </c>
      <c r="BW52">
        <v>3.2312699899999999E-4</v>
      </c>
      <c r="BX52">
        <v>1.6917802400000001E-4</v>
      </c>
      <c r="BY52">
        <v>1.0983992499999999E-4</v>
      </c>
      <c r="BZ52">
        <v>4</v>
      </c>
      <c r="CA52">
        <v>4</v>
      </c>
      <c r="CB52">
        <v>4</v>
      </c>
    </row>
    <row r="53" spans="1:80">
      <c r="A53">
        <v>53</v>
      </c>
      <c r="B53">
        <v>3405</v>
      </c>
      <c r="C53" t="s">
        <v>11</v>
      </c>
      <c r="D53" t="s">
        <v>106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557</v>
      </c>
      <c r="M53">
        <v>36</v>
      </c>
      <c r="N53">
        <v>16</v>
      </c>
      <c r="O53">
        <v>20</v>
      </c>
      <c r="P53">
        <v>29415</v>
      </c>
      <c r="Q53">
        <v>15247</v>
      </c>
      <c r="R53">
        <v>14168</v>
      </c>
      <c r="S53">
        <v>886</v>
      </c>
      <c r="T53">
        <v>427</v>
      </c>
      <c r="U53">
        <v>459</v>
      </c>
      <c r="V53">
        <v>22</v>
      </c>
      <c r="W53">
        <v>35</v>
      </c>
      <c r="X53">
        <v>2</v>
      </c>
      <c r="Y53">
        <v>17</v>
      </c>
      <c r="Z53">
        <v>1</v>
      </c>
      <c r="AA53">
        <v>1</v>
      </c>
      <c r="AB53">
        <v>0</v>
      </c>
      <c r="AC53">
        <v>5</v>
      </c>
      <c r="AD53">
        <v>4</v>
      </c>
      <c r="AE53">
        <v>25</v>
      </c>
      <c r="AF53">
        <v>44</v>
      </c>
      <c r="AG53">
        <v>14</v>
      </c>
      <c r="AH53">
        <v>9</v>
      </c>
      <c r="AI53">
        <v>18</v>
      </c>
      <c r="AJ53">
        <v>14</v>
      </c>
      <c r="AK53">
        <v>9</v>
      </c>
      <c r="AL53">
        <v>8</v>
      </c>
      <c r="AM53">
        <v>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733</v>
      </c>
      <c r="AT53">
        <v>400</v>
      </c>
      <c r="AU53">
        <v>572</v>
      </c>
      <c r="AV53">
        <v>972</v>
      </c>
      <c r="AW53">
        <v>476</v>
      </c>
      <c r="AX53">
        <v>6413</v>
      </c>
      <c r="AY53">
        <v>6778</v>
      </c>
      <c r="AZ53">
        <v>547</v>
      </c>
      <c r="BA53">
        <v>5642</v>
      </c>
      <c r="BB53">
        <v>2940</v>
      </c>
      <c r="BC53">
        <v>2101</v>
      </c>
      <c r="BD53">
        <v>227</v>
      </c>
      <c r="BE53">
        <v>14</v>
      </c>
      <c r="BF53">
        <v>1967</v>
      </c>
      <c r="BG53">
        <v>105</v>
      </c>
      <c r="BH53">
        <v>32</v>
      </c>
      <c r="BI53">
        <v>1</v>
      </c>
      <c r="BJ53">
        <v>1</v>
      </c>
      <c r="BK53">
        <v>1</v>
      </c>
      <c r="BL53">
        <v>38</v>
      </c>
      <c r="BM53">
        <v>0</v>
      </c>
      <c r="BN53">
        <v>0</v>
      </c>
      <c r="BO53">
        <v>0</v>
      </c>
      <c r="BP53">
        <v>0</v>
      </c>
      <c r="BQ53">
        <v>405</v>
      </c>
      <c r="BR53" t="s">
        <v>11</v>
      </c>
      <c r="BS53">
        <v>1</v>
      </c>
      <c r="BT53">
        <v>34</v>
      </c>
      <c r="BU53">
        <v>3.5615289999999999E-3</v>
      </c>
      <c r="BV53">
        <v>5</v>
      </c>
      <c r="BW53">
        <v>9.2818898140000008E-3</v>
      </c>
      <c r="BX53">
        <v>3.7359645899999998E-3</v>
      </c>
      <c r="BY53">
        <v>2.6412755760999999E-2</v>
      </c>
      <c r="BZ53">
        <v>4</v>
      </c>
      <c r="CA53">
        <v>4</v>
      </c>
      <c r="CB53">
        <v>4</v>
      </c>
    </row>
    <row r="54" spans="1:80">
      <c r="A54">
        <v>54</v>
      </c>
      <c r="B54">
        <v>3429</v>
      </c>
      <c r="C54" t="s">
        <v>11</v>
      </c>
      <c r="D54" t="s">
        <v>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635</v>
      </c>
      <c r="M54">
        <v>27</v>
      </c>
      <c r="N54">
        <v>18</v>
      </c>
      <c r="O54">
        <v>9</v>
      </c>
      <c r="P54">
        <v>39220</v>
      </c>
      <c r="Q54">
        <v>20471</v>
      </c>
      <c r="R54">
        <v>18749</v>
      </c>
      <c r="S54">
        <v>1072</v>
      </c>
      <c r="T54">
        <v>449</v>
      </c>
      <c r="U54">
        <v>623</v>
      </c>
      <c r="V54">
        <v>21</v>
      </c>
      <c r="W54">
        <v>39</v>
      </c>
      <c r="X54">
        <v>3</v>
      </c>
      <c r="Y54">
        <v>25</v>
      </c>
      <c r="Z54">
        <v>3</v>
      </c>
      <c r="AA54">
        <v>3</v>
      </c>
      <c r="AB54">
        <v>0</v>
      </c>
      <c r="AC54">
        <v>4</v>
      </c>
      <c r="AD54">
        <v>3</v>
      </c>
      <c r="AE54">
        <v>13</v>
      </c>
      <c r="AF54">
        <v>28</v>
      </c>
      <c r="AG54">
        <v>6</v>
      </c>
      <c r="AH54">
        <v>6</v>
      </c>
      <c r="AI54">
        <v>7</v>
      </c>
      <c r="AJ54">
        <v>8</v>
      </c>
      <c r="AK54">
        <v>5</v>
      </c>
      <c r="AL54">
        <v>10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374</v>
      </c>
      <c r="AT54">
        <v>246</v>
      </c>
      <c r="AU54">
        <v>180</v>
      </c>
      <c r="AV54">
        <v>426</v>
      </c>
      <c r="AW54">
        <v>244</v>
      </c>
      <c r="AX54">
        <v>5774</v>
      </c>
      <c r="AY54">
        <v>4677</v>
      </c>
      <c r="AZ54">
        <v>582</v>
      </c>
      <c r="BA54">
        <v>4948</v>
      </c>
      <c r="BB54">
        <v>2384</v>
      </c>
      <c r="BC54">
        <v>2984</v>
      </c>
      <c r="BD54">
        <v>539</v>
      </c>
      <c r="BE54">
        <v>49</v>
      </c>
      <c r="BF54">
        <v>2623</v>
      </c>
      <c r="BG54">
        <v>174</v>
      </c>
      <c r="BH54">
        <v>59</v>
      </c>
      <c r="BI54">
        <v>3</v>
      </c>
      <c r="BJ54">
        <v>1</v>
      </c>
      <c r="BK54">
        <v>2</v>
      </c>
      <c r="BL54">
        <v>16</v>
      </c>
      <c r="BM54">
        <v>0</v>
      </c>
      <c r="BN54">
        <v>0</v>
      </c>
      <c r="BO54">
        <v>0</v>
      </c>
      <c r="BP54">
        <v>0</v>
      </c>
      <c r="BQ54">
        <v>428</v>
      </c>
      <c r="BR54" t="s">
        <v>11</v>
      </c>
      <c r="BS54">
        <v>1</v>
      </c>
      <c r="BT54">
        <v>34</v>
      </c>
      <c r="BU54">
        <v>4.1435910000000003E-3</v>
      </c>
      <c r="BV54">
        <v>28</v>
      </c>
      <c r="BW54">
        <v>8.4431348370000003E-3</v>
      </c>
      <c r="BX54">
        <v>4.0686205510000002E-3</v>
      </c>
      <c r="BY54">
        <v>9.4996621000000003E-3</v>
      </c>
      <c r="BZ54">
        <v>4</v>
      </c>
      <c r="CA54">
        <v>4</v>
      </c>
      <c r="CB54">
        <v>4</v>
      </c>
    </row>
    <row r="55" spans="1:80">
      <c r="A55">
        <v>55</v>
      </c>
      <c r="B55">
        <v>3511</v>
      </c>
      <c r="C55" t="s">
        <v>39</v>
      </c>
      <c r="D55" t="s">
        <v>108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27</v>
      </c>
      <c r="M55">
        <v>2</v>
      </c>
      <c r="N55">
        <v>1</v>
      </c>
      <c r="O55">
        <v>1</v>
      </c>
      <c r="P55">
        <v>716</v>
      </c>
      <c r="Q55">
        <v>365</v>
      </c>
      <c r="R55">
        <v>351</v>
      </c>
      <c r="S55">
        <v>38</v>
      </c>
      <c r="T55">
        <v>14</v>
      </c>
      <c r="U55">
        <v>24</v>
      </c>
      <c r="V55">
        <v>1</v>
      </c>
      <c r="W55">
        <v>2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3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2</v>
      </c>
      <c r="AO55">
        <v>14</v>
      </c>
      <c r="AP55">
        <v>160</v>
      </c>
      <c r="AQ55">
        <v>83</v>
      </c>
      <c r="AR55">
        <v>77</v>
      </c>
      <c r="AS55">
        <v>35</v>
      </c>
      <c r="AT55">
        <v>18</v>
      </c>
      <c r="AU55">
        <v>11</v>
      </c>
      <c r="AV55">
        <v>29</v>
      </c>
      <c r="AW55">
        <v>14</v>
      </c>
      <c r="AX55">
        <v>93</v>
      </c>
      <c r="AY55">
        <v>71</v>
      </c>
      <c r="AZ55">
        <v>23</v>
      </c>
      <c r="BA55">
        <v>125</v>
      </c>
      <c r="BB55">
        <v>57</v>
      </c>
      <c r="BC55">
        <v>68</v>
      </c>
      <c r="BD55">
        <v>14</v>
      </c>
      <c r="BE55">
        <v>3</v>
      </c>
      <c r="BF55">
        <v>62</v>
      </c>
      <c r="BG55">
        <v>4</v>
      </c>
      <c r="BH55">
        <v>1</v>
      </c>
      <c r="BI55">
        <v>0</v>
      </c>
      <c r="BJ55">
        <v>0</v>
      </c>
      <c r="BK55">
        <v>0</v>
      </c>
      <c r="BL55">
        <v>2</v>
      </c>
      <c r="BM55">
        <v>84</v>
      </c>
      <c r="BN55">
        <v>2</v>
      </c>
      <c r="BO55">
        <v>1.2239</v>
      </c>
      <c r="BP55">
        <v>0</v>
      </c>
      <c r="BQ55">
        <v>443</v>
      </c>
      <c r="BR55" t="s">
        <v>169</v>
      </c>
      <c r="BS55">
        <v>3</v>
      </c>
      <c r="BT55">
        <v>35</v>
      </c>
      <c r="BU55">
        <v>7.6693000000000006E-5</v>
      </c>
      <c r="BV55">
        <v>154</v>
      </c>
      <c r="BW55">
        <v>9.4244121000000005E-5</v>
      </c>
      <c r="BX55">
        <v>7.9881509000000002E-5</v>
      </c>
      <c r="BY55" s="1">
        <v>0</v>
      </c>
      <c r="BZ55">
        <v>4</v>
      </c>
      <c r="CA55">
        <v>4</v>
      </c>
      <c r="CB55">
        <v>4</v>
      </c>
    </row>
    <row r="56" spans="1:80">
      <c r="A56">
        <v>56</v>
      </c>
      <c r="B56">
        <v>3517</v>
      </c>
      <c r="C56" t="s">
        <v>39</v>
      </c>
      <c r="D56" t="s">
        <v>109</v>
      </c>
      <c r="E56">
        <v>13</v>
      </c>
      <c r="F56">
        <v>455</v>
      </c>
      <c r="G56">
        <v>249</v>
      </c>
      <c r="H56">
        <v>206</v>
      </c>
      <c r="I56">
        <v>25</v>
      </c>
      <c r="J56">
        <v>12</v>
      </c>
      <c r="K56">
        <v>13</v>
      </c>
      <c r="L56">
        <v>585</v>
      </c>
      <c r="M56">
        <v>44</v>
      </c>
      <c r="N56">
        <v>12</v>
      </c>
      <c r="O56">
        <v>32</v>
      </c>
      <c r="P56">
        <v>20137</v>
      </c>
      <c r="Q56">
        <v>10579</v>
      </c>
      <c r="R56">
        <v>9558</v>
      </c>
      <c r="S56">
        <v>833</v>
      </c>
      <c r="T56">
        <v>320</v>
      </c>
      <c r="U56">
        <v>513</v>
      </c>
      <c r="V56">
        <v>25</v>
      </c>
      <c r="W56">
        <v>30</v>
      </c>
      <c r="X56">
        <v>0</v>
      </c>
      <c r="Y56">
        <v>24</v>
      </c>
      <c r="Z56">
        <v>1</v>
      </c>
      <c r="AA56">
        <v>0</v>
      </c>
      <c r="AB56">
        <v>0</v>
      </c>
      <c r="AC56">
        <v>2</v>
      </c>
      <c r="AD56">
        <v>1</v>
      </c>
      <c r="AE56">
        <v>9</v>
      </c>
      <c r="AF56">
        <v>11</v>
      </c>
      <c r="AG56">
        <v>3</v>
      </c>
      <c r="AH56">
        <v>3</v>
      </c>
      <c r="AI56">
        <v>3</v>
      </c>
      <c r="AJ56">
        <v>4</v>
      </c>
      <c r="AK56">
        <v>0</v>
      </c>
      <c r="AL56">
        <v>2</v>
      </c>
      <c r="AM56">
        <v>1</v>
      </c>
      <c r="AN56">
        <v>5</v>
      </c>
      <c r="AO56">
        <v>34</v>
      </c>
      <c r="AP56">
        <v>502</v>
      </c>
      <c r="AQ56">
        <v>254</v>
      </c>
      <c r="AR56">
        <v>248</v>
      </c>
      <c r="AS56">
        <v>181</v>
      </c>
      <c r="AT56">
        <v>185</v>
      </c>
      <c r="AU56">
        <v>205</v>
      </c>
      <c r="AV56">
        <v>390</v>
      </c>
      <c r="AW56">
        <v>184</v>
      </c>
      <c r="AX56">
        <v>2961</v>
      </c>
      <c r="AY56">
        <v>2632</v>
      </c>
      <c r="AZ56">
        <v>520</v>
      </c>
      <c r="BA56">
        <v>2522</v>
      </c>
      <c r="BB56">
        <v>1221</v>
      </c>
      <c r="BC56">
        <v>1509</v>
      </c>
      <c r="BD56">
        <v>531</v>
      </c>
      <c r="BE56">
        <v>44</v>
      </c>
      <c r="BF56">
        <v>1088</v>
      </c>
      <c r="BG56">
        <v>99</v>
      </c>
      <c r="BH56">
        <v>65</v>
      </c>
      <c r="BI56">
        <v>4</v>
      </c>
      <c r="BJ56">
        <v>3</v>
      </c>
      <c r="BK56">
        <v>4</v>
      </c>
      <c r="BL56">
        <v>15</v>
      </c>
      <c r="BM56">
        <v>142</v>
      </c>
      <c r="BN56">
        <v>2</v>
      </c>
      <c r="BO56">
        <v>0.76476</v>
      </c>
      <c r="BP56">
        <v>0</v>
      </c>
      <c r="BQ56">
        <v>449</v>
      </c>
      <c r="BR56" t="s">
        <v>169</v>
      </c>
      <c r="BS56">
        <v>3</v>
      </c>
      <c r="BT56">
        <v>35</v>
      </c>
      <c r="BU56">
        <v>2.1465519999999999E-3</v>
      </c>
      <c r="BV56">
        <v>160</v>
      </c>
      <c r="BW56">
        <v>2.0572813640000001E-3</v>
      </c>
      <c r="BX56">
        <v>1.5744562750000001E-3</v>
      </c>
      <c r="BY56">
        <v>5.2413632720000004E-3</v>
      </c>
      <c r="BZ56">
        <v>4</v>
      </c>
      <c r="CA56">
        <v>4</v>
      </c>
      <c r="CB56">
        <v>4</v>
      </c>
    </row>
    <row r="57" spans="1:80">
      <c r="A57">
        <v>57</v>
      </c>
      <c r="B57">
        <v>3520</v>
      </c>
      <c r="C57" t="s">
        <v>39</v>
      </c>
      <c r="D57" t="s">
        <v>110</v>
      </c>
      <c r="E57">
        <v>2</v>
      </c>
      <c r="F57">
        <v>51</v>
      </c>
      <c r="G57">
        <v>26</v>
      </c>
      <c r="H57">
        <v>25</v>
      </c>
      <c r="I57">
        <v>3</v>
      </c>
      <c r="J57">
        <v>2</v>
      </c>
      <c r="K57">
        <v>1</v>
      </c>
      <c r="L57">
        <v>156</v>
      </c>
      <c r="M57">
        <v>12</v>
      </c>
      <c r="N57">
        <v>1</v>
      </c>
      <c r="O57">
        <v>11</v>
      </c>
      <c r="P57">
        <v>4307</v>
      </c>
      <c r="Q57">
        <v>2284</v>
      </c>
      <c r="R57">
        <v>2023</v>
      </c>
      <c r="S57">
        <v>195</v>
      </c>
      <c r="T57">
        <v>82</v>
      </c>
      <c r="U57">
        <v>113</v>
      </c>
      <c r="V57">
        <v>4</v>
      </c>
      <c r="W57">
        <v>6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4</v>
      </c>
      <c r="AG57">
        <v>2</v>
      </c>
      <c r="AH57">
        <v>0</v>
      </c>
      <c r="AI57">
        <v>2</v>
      </c>
      <c r="AJ57">
        <v>2</v>
      </c>
      <c r="AK57">
        <v>7</v>
      </c>
      <c r="AL57">
        <v>1</v>
      </c>
      <c r="AM57">
        <v>3</v>
      </c>
      <c r="AN57">
        <v>3</v>
      </c>
      <c r="AO57">
        <v>5</v>
      </c>
      <c r="AP57">
        <v>143</v>
      </c>
      <c r="AQ57">
        <v>77</v>
      </c>
      <c r="AR57">
        <v>66</v>
      </c>
      <c r="AS57">
        <v>77</v>
      </c>
      <c r="AT57">
        <v>64</v>
      </c>
      <c r="AU57">
        <v>44</v>
      </c>
      <c r="AV57">
        <v>108</v>
      </c>
      <c r="AW57">
        <v>60</v>
      </c>
      <c r="AX57">
        <v>709</v>
      </c>
      <c r="AY57">
        <v>691</v>
      </c>
      <c r="AZ57">
        <v>125</v>
      </c>
      <c r="BA57">
        <v>667</v>
      </c>
      <c r="BB57">
        <v>259</v>
      </c>
      <c r="BC57">
        <v>342</v>
      </c>
      <c r="BD57">
        <v>110</v>
      </c>
      <c r="BE57">
        <v>7</v>
      </c>
      <c r="BF57">
        <v>258</v>
      </c>
      <c r="BG57">
        <v>23</v>
      </c>
      <c r="BH57">
        <v>5</v>
      </c>
      <c r="BI57">
        <v>2</v>
      </c>
      <c r="BJ57">
        <v>2</v>
      </c>
      <c r="BK57">
        <v>2</v>
      </c>
      <c r="BL57">
        <v>4</v>
      </c>
      <c r="BM57">
        <v>75</v>
      </c>
      <c r="BN57">
        <v>2</v>
      </c>
      <c r="BO57">
        <v>1.3378099999999999</v>
      </c>
      <c r="BP57">
        <v>0</v>
      </c>
      <c r="BQ57">
        <v>452</v>
      </c>
      <c r="BR57" t="s">
        <v>169</v>
      </c>
      <c r="BS57">
        <v>3</v>
      </c>
      <c r="BT57">
        <v>35</v>
      </c>
      <c r="BU57">
        <v>4.8267999999999998E-4</v>
      </c>
      <c r="BV57">
        <v>163</v>
      </c>
      <c r="BW57">
        <v>4.8471164300000001E-4</v>
      </c>
      <c r="BX57">
        <v>4.09576484E-4</v>
      </c>
      <c r="BY57" s="1">
        <v>0</v>
      </c>
      <c r="BZ57">
        <v>4</v>
      </c>
      <c r="CA57">
        <v>4</v>
      </c>
      <c r="CB57">
        <v>4</v>
      </c>
    </row>
    <row r="58" spans="1:80">
      <c r="A58">
        <v>58</v>
      </c>
      <c r="B58">
        <v>3605</v>
      </c>
      <c r="C58" t="s">
        <v>12</v>
      </c>
      <c r="D58" t="s">
        <v>111</v>
      </c>
      <c r="E58">
        <v>39</v>
      </c>
      <c r="F58">
        <v>1300</v>
      </c>
      <c r="G58">
        <v>683</v>
      </c>
      <c r="H58">
        <v>617</v>
      </c>
      <c r="I58">
        <v>73</v>
      </c>
      <c r="J58">
        <v>46</v>
      </c>
      <c r="K58">
        <v>27</v>
      </c>
      <c r="L58">
        <v>205</v>
      </c>
      <c r="M58">
        <v>48</v>
      </c>
      <c r="N58">
        <v>0</v>
      </c>
      <c r="O58">
        <v>48</v>
      </c>
      <c r="P58">
        <v>3726</v>
      </c>
      <c r="Q58">
        <v>1930</v>
      </c>
      <c r="R58">
        <v>1796</v>
      </c>
      <c r="S58">
        <v>147</v>
      </c>
      <c r="T58">
        <v>95</v>
      </c>
      <c r="U58">
        <v>52</v>
      </c>
      <c r="V58">
        <v>4</v>
      </c>
      <c r="W58">
        <v>12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</v>
      </c>
      <c r="AU58">
        <v>6</v>
      </c>
      <c r="AV58">
        <v>14</v>
      </c>
      <c r="AW58">
        <v>12</v>
      </c>
      <c r="AX58">
        <v>316</v>
      </c>
      <c r="AY58">
        <v>87</v>
      </c>
      <c r="AZ58">
        <v>170</v>
      </c>
      <c r="BA58">
        <v>225</v>
      </c>
      <c r="BB58">
        <v>52</v>
      </c>
      <c r="BC58">
        <v>217</v>
      </c>
      <c r="BD58">
        <v>15</v>
      </c>
      <c r="BE58">
        <v>3</v>
      </c>
      <c r="BF58">
        <v>211</v>
      </c>
      <c r="BG58">
        <v>11</v>
      </c>
      <c r="BH58">
        <v>2</v>
      </c>
      <c r="BI58">
        <v>0</v>
      </c>
      <c r="BJ58">
        <v>0</v>
      </c>
      <c r="BK58">
        <v>0</v>
      </c>
      <c r="BL58">
        <v>1</v>
      </c>
      <c r="BM58">
        <v>807</v>
      </c>
      <c r="BN58">
        <v>6</v>
      </c>
      <c r="BO58">
        <v>-1.0770500000000001</v>
      </c>
      <c r="BP58">
        <v>0</v>
      </c>
      <c r="BQ58">
        <v>463</v>
      </c>
      <c r="BR58" t="s">
        <v>176</v>
      </c>
      <c r="BS58">
        <v>10</v>
      </c>
      <c r="BT58">
        <v>36</v>
      </c>
      <c r="BU58">
        <v>2.06407E-4</v>
      </c>
      <c r="BV58">
        <v>758</v>
      </c>
      <c r="BW58">
        <v>1.21187575E-4</v>
      </c>
      <c r="BX58">
        <v>2.98710432E-4</v>
      </c>
      <c r="BY58" s="1">
        <v>0</v>
      </c>
      <c r="BZ58">
        <v>4</v>
      </c>
      <c r="CA58">
        <v>4</v>
      </c>
      <c r="CB58">
        <v>4</v>
      </c>
    </row>
    <row r="59" spans="1:80">
      <c r="A59">
        <v>59</v>
      </c>
      <c r="B59">
        <v>3611</v>
      </c>
      <c r="C59" t="s">
        <v>12</v>
      </c>
      <c r="D59" t="s">
        <v>112</v>
      </c>
      <c r="E59">
        <v>31</v>
      </c>
      <c r="F59">
        <v>1252</v>
      </c>
      <c r="G59">
        <v>625</v>
      </c>
      <c r="H59">
        <v>627</v>
      </c>
      <c r="I59">
        <v>53</v>
      </c>
      <c r="J59">
        <v>45</v>
      </c>
      <c r="K59">
        <v>8</v>
      </c>
      <c r="L59">
        <v>332</v>
      </c>
      <c r="M59">
        <v>65</v>
      </c>
      <c r="N59">
        <v>7</v>
      </c>
      <c r="O59">
        <v>58</v>
      </c>
      <c r="P59">
        <v>10112</v>
      </c>
      <c r="Q59">
        <v>5386</v>
      </c>
      <c r="R59">
        <v>4726</v>
      </c>
      <c r="S59">
        <v>328</v>
      </c>
      <c r="T59">
        <v>206</v>
      </c>
      <c r="U59">
        <v>122</v>
      </c>
      <c r="V59">
        <v>4</v>
      </c>
      <c r="W59">
        <v>13</v>
      </c>
      <c r="X59">
        <v>0</v>
      </c>
      <c r="Y59">
        <v>7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2</v>
      </c>
      <c r="AF59">
        <v>5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2</v>
      </c>
      <c r="AM59">
        <v>0</v>
      </c>
      <c r="AN59">
        <v>9</v>
      </c>
      <c r="AO59">
        <v>12</v>
      </c>
      <c r="AP59">
        <v>595</v>
      </c>
      <c r="AQ59">
        <v>307</v>
      </c>
      <c r="AR59">
        <v>288</v>
      </c>
      <c r="AS59">
        <v>63</v>
      </c>
      <c r="AT59">
        <v>43</v>
      </c>
      <c r="AU59">
        <v>17</v>
      </c>
      <c r="AV59">
        <v>60</v>
      </c>
      <c r="AW59">
        <v>46</v>
      </c>
      <c r="AX59">
        <v>820</v>
      </c>
      <c r="AY59">
        <v>522</v>
      </c>
      <c r="AZ59">
        <v>149</v>
      </c>
      <c r="BA59">
        <v>594</v>
      </c>
      <c r="BB59">
        <v>175</v>
      </c>
      <c r="BC59">
        <v>345</v>
      </c>
      <c r="BD59">
        <v>70</v>
      </c>
      <c r="BE59">
        <v>3</v>
      </c>
      <c r="BF59">
        <v>292</v>
      </c>
      <c r="BG59">
        <v>34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716</v>
      </c>
      <c r="BN59">
        <v>5</v>
      </c>
      <c r="BO59">
        <v>-0.71809999999999996</v>
      </c>
      <c r="BP59">
        <v>0</v>
      </c>
      <c r="BQ59">
        <v>465</v>
      </c>
      <c r="BR59" t="s">
        <v>176</v>
      </c>
      <c r="BS59">
        <v>10</v>
      </c>
      <c r="BT59">
        <v>36</v>
      </c>
      <c r="BU59">
        <v>5.4854700000000003E-4</v>
      </c>
      <c r="BV59">
        <v>760</v>
      </c>
      <c r="BW59">
        <v>3.0384002100000002E-4</v>
      </c>
      <c r="BX59">
        <v>7.4875726299999999E-4</v>
      </c>
      <c r="BY59" s="1">
        <v>0</v>
      </c>
      <c r="BZ59">
        <v>4</v>
      </c>
      <c r="CA59">
        <v>4</v>
      </c>
      <c r="CB59">
        <v>4</v>
      </c>
    </row>
    <row r="60" spans="1:80">
      <c r="A60">
        <v>60</v>
      </c>
      <c r="B60">
        <v>3713</v>
      </c>
      <c r="C60" t="s">
        <v>13</v>
      </c>
      <c r="D60" t="s">
        <v>113</v>
      </c>
      <c r="E60">
        <v>19</v>
      </c>
      <c r="F60">
        <v>488</v>
      </c>
      <c r="G60">
        <v>241</v>
      </c>
      <c r="H60">
        <v>247</v>
      </c>
      <c r="I60">
        <v>35</v>
      </c>
      <c r="J60">
        <v>18</v>
      </c>
      <c r="K60">
        <v>17</v>
      </c>
      <c r="L60">
        <v>268</v>
      </c>
      <c r="M60">
        <v>57</v>
      </c>
      <c r="N60">
        <v>1</v>
      </c>
      <c r="O60">
        <v>56</v>
      </c>
      <c r="P60">
        <v>4849</v>
      </c>
      <c r="Q60">
        <v>2491</v>
      </c>
      <c r="R60">
        <v>2358</v>
      </c>
      <c r="S60">
        <v>233</v>
      </c>
      <c r="T60">
        <v>144</v>
      </c>
      <c r="U60">
        <v>89</v>
      </c>
      <c r="V60">
        <v>7</v>
      </c>
      <c r="W60">
        <v>13</v>
      </c>
      <c r="X60">
        <v>0</v>
      </c>
      <c r="Y60">
        <v>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</v>
      </c>
      <c r="AF60">
        <v>9</v>
      </c>
      <c r="AG60">
        <v>4</v>
      </c>
      <c r="AH60">
        <v>2</v>
      </c>
      <c r="AI60">
        <v>0</v>
      </c>
      <c r="AJ60">
        <v>2</v>
      </c>
      <c r="AK60">
        <v>0</v>
      </c>
      <c r="AL60">
        <v>4</v>
      </c>
      <c r="AM60">
        <v>0</v>
      </c>
      <c r="AN60">
        <v>7</v>
      </c>
      <c r="AO60">
        <v>86</v>
      </c>
      <c r="AP60">
        <v>1512</v>
      </c>
      <c r="AQ60">
        <v>757</v>
      </c>
      <c r="AR60">
        <v>755</v>
      </c>
      <c r="AS60">
        <v>151</v>
      </c>
      <c r="AT60">
        <v>82</v>
      </c>
      <c r="AU60">
        <v>40</v>
      </c>
      <c r="AV60">
        <v>122</v>
      </c>
      <c r="AW60">
        <v>102</v>
      </c>
      <c r="AX60">
        <v>1243</v>
      </c>
      <c r="AY60">
        <v>539</v>
      </c>
      <c r="AZ60">
        <v>310</v>
      </c>
      <c r="BA60">
        <v>712</v>
      </c>
      <c r="BB60">
        <v>295</v>
      </c>
      <c r="BC60">
        <v>383</v>
      </c>
      <c r="BD60">
        <v>94</v>
      </c>
      <c r="BE60">
        <v>17</v>
      </c>
      <c r="BF60">
        <v>312</v>
      </c>
      <c r="BG60">
        <v>40</v>
      </c>
      <c r="BH60">
        <v>19</v>
      </c>
      <c r="BI60">
        <v>1</v>
      </c>
      <c r="BJ60">
        <v>0</v>
      </c>
      <c r="BK60">
        <v>0</v>
      </c>
      <c r="BL60">
        <v>0</v>
      </c>
      <c r="BM60">
        <v>463</v>
      </c>
      <c r="BN60">
        <v>3</v>
      </c>
      <c r="BO60">
        <v>-0.24479000000000001</v>
      </c>
      <c r="BP60">
        <v>0</v>
      </c>
      <c r="BQ60">
        <v>481</v>
      </c>
      <c r="BR60" t="s">
        <v>170</v>
      </c>
      <c r="BS60">
        <v>8</v>
      </c>
      <c r="BT60">
        <v>37</v>
      </c>
      <c r="BU60">
        <v>4.3480899999999998E-4</v>
      </c>
      <c r="BV60">
        <v>581</v>
      </c>
      <c r="BW60">
        <v>3.3390957100000001E-4</v>
      </c>
      <c r="BX60">
        <v>8.4958511400000001E-4</v>
      </c>
      <c r="BY60" s="1">
        <v>0</v>
      </c>
      <c r="BZ60">
        <v>4</v>
      </c>
      <c r="CA60">
        <v>4</v>
      </c>
      <c r="CB60">
        <v>4</v>
      </c>
    </row>
    <row r="61" spans="1:80">
      <c r="A61">
        <v>61</v>
      </c>
      <c r="B61">
        <v>3719</v>
      </c>
      <c r="C61" t="s">
        <v>13</v>
      </c>
      <c r="D61" t="s">
        <v>114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21</v>
      </c>
      <c r="M61">
        <v>1</v>
      </c>
      <c r="N61">
        <v>0</v>
      </c>
      <c r="O61">
        <v>1</v>
      </c>
      <c r="P61">
        <v>465</v>
      </c>
      <c r="Q61">
        <v>225</v>
      </c>
      <c r="R61">
        <v>240</v>
      </c>
      <c r="S61">
        <v>25</v>
      </c>
      <c r="T61">
        <v>19</v>
      </c>
      <c r="U61">
        <v>6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21</v>
      </c>
      <c r="AP61">
        <v>171</v>
      </c>
      <c r="AQ61">
        <v>85</v>
      </c>
      <c r="AR61">
        <v>86</v>
      </c>
      <c r="AS61">
        <v>16</v>
      </c>
      <c r="AT61">
        <v>8</v>
      </c>
      <c r="AU61">
        <v>1</v>
      </c>
      <c r="AV61">
        <v>9</v>
      </c>
      <c r="AW61">
        <v>6</v>
      </c>
      <c r="AX61">
        <v>31</v>
      </c>
      <c r="AY61">
        <v>46</v>
      </c>
      <c r="AZ61">
        <v>2</v>
      </c>
      <c r="BA61">
        <v>56</v>
      </c>
      <c r="BB61">
        <v>16</v>
      </c>
      <c r="BC61">
        <v>49</v>
      </c>
      <c r="BD61">
        <v>12</v>
      </c>
      <c r="BE61">
        <v>1</v>
      </c>
      <c r="BF61">
        <v>39</v>
      </c>
      <c r="BG61">
        <v>3</v>
      </c>
      <c r="BH61">
        <v>7</v>
      </c>
      <c r="BI61">
        <v>0</v>
      </c>
      <c r="BJ61">
        <v>0</v>
      </c>
      <c r="BK61">
        <v>0</v>
      </c>
      <c r="BL61">
        <v>1</v>
      </c>
      <c r="BM61">
        <v>667</v>
      </c>
      <c r="BN61">
        <v>5</v>
      </c>
      <c r="BO61">
        <v>-0.63219999999999998</v>
      </c>
      <c r="BP61">
        <v>0</v>
      </c>
      <c r="BQ61">
        <v>487</v>
      </c>
      <c r="BR61" t="s">
        <v>170</v>
      </c>
      <c r="BS61">
        <v>8</v>
      </c>
      <c r="BT61">
        <v>37</v>
      </c>
      <c r="BU61">
        <v>4.2722999999999997E-5</v>
      </c>
      <c r="BV61">
        <v>587</v>
      </c>
      <c r="BW61">
        <v>3.4487525E-5</v>
      </c>
      <c r="BX61">
        <v>8.7776769999999994E-5</v>
      </c>
      <c r="BY61" s="1">
        <v>0</v>
      </c>
      <c r="BZ61">
        <v>4</v>
      </c>
      <c r="CA61">
        <v>4</v>
      </c>
      <c r="CB61">
        <v>4</v>
      </c>
    </row>
    <row r="62" spans="1:80">
      <c r="A62">
        <v>62</v>
      </c>
      <c r="B62">
        <v>3808</v>
      </c>
      <c r="C62" t="s">
        <v>14</v>
      </c>
      <c r="D62" t="s">
        <v>115</v>
      </c>
      <c r="E62">
        <v>8</v>
      </c>
      <c r="F62">
        <v>274</v>
      </c>
      <c r="G62">
        <v>135</v>
      </c>
      <c r="H62">
        <v>139</v>
      </c>
      <c r="I62">
        <v>13</v>
      </c>
      <c r="J62">
        <v>10</v>
      </c>
      <c r="K62">
        <v>3</v>
      </c>
      <c r="L62">
        <v>98</v>
      </c>
      <c r="M62">
        <v>15</v>
      </c>
      <c r="N62">
        <v>0</v>
      </c>
      <c r="O62">
        <v>15</v>
      </c>
      <c r="P62">
        <v>1792</v>
      </c>
      <c r="Q62">
        <v>903</v>
      </c>
      <c r="R62">
        <v>889</v>
      </c>
      <c r="S62">
        <v>86</v>
      </c>
      <c r="T62">
        <v>58</v>
      </c>
      <c r="U62">
        <v>28</v>
      </c>
      <c r="V62">
        <v>3</v>
      </c>
      <c r="W62">
        <v>5</v>
      </c>
      <c r="X62">
        <v>1</v>
      </c>
      <c r="Y62">
        <v>2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117</v>
      </c>
      <c r="AT62">
        <v>13</v>
      </c>
      <c r="AU62">
        <v>2</v>
      </c>
      <c r="AV62">
        <v>15</v>
      </c>
      <c r="AW62">
        <v>4</v>
      </c>
      <c r="AX62">
        <v>221</v>
      </c>
      <c r="AY62">
        <v>153</v>
      </c>
      <c r="AZ62">
        <v>101</v>
      </c>
      <c r="BA62">
        <v>298</v>
      </c>
      <c r="BB62">
        <v>54</v>
      </c>
      <c r="BC62">
        <v>130</v>
      </c>
      <c r="BD62">
        <v>12</v>
      </c>
      <c r="BE62">
        <v>1</v>
      </c>
      <c r="BF62">
        <v>125</v>
      </c>
      <c r="BG62">
        <v>5</v>
      </c>
      <c r="BH62">
        <v>4</v>
      </c>
      <c r="BI62">
        <v>0</v>
      </c>
      <c r="BJ62">
        <v>0</v>
      </c>
      <c r="BK62">
        <v>0</v>
      </c>
      <c r="BL62">
        <v>3</v>
      </c>
      <c r="BM62">
        <v>678</v>
      </c>
      <c r="BN62">
        <v>5</v>
      </c>
      <c r="BO62">
        <v>-0.64388999999999996</v>
      </c>
      <c r="BP62">
        <v>0</v>
      </c>
      <c r="BQ62">
        <v>495</v>
      </c>
      <c r="BR62" t="s">
        <v>177</v>
      </c>
      <c r="BS62">
        <v>7</v>
      </c>
      <c r="BT62">
        <v>38</v>
      </c>
      <c r="BU62">
        <v>1.9271300000000001E-4</v>
      </c>
      <c r="BV62">
        <v>458</v>
      </c>
      <c r="BW62">
        <v>7.1684193000000001E-5</v>
      </c>
      <c r="BX62">
        <v>1.36515007E-4</v>
      </c>
      <c r="BY62" s="1">
        <v>0</v>
      </c>
      <c r="BZ62">
        <v>4</v>
      </c>
      <c r="CA62">
        <v>4</v>
      </c>
      <c r="CB62">
        <v>4</v>
      </c>
    </row>
    <row r="63" spans="1:80">
      <c r="A63">
        <v>63</v>
      </c>
      <c r="B63">
        <v>3809</v>
      </c>
      <c r="C63" t="s">
        <v>14</v>
      </c>
      <c r="D63" t="s">
        <v>116</v>
      </c>
      <c r="E63">
        <v>36</v>
      </c>
      <c r="F63">
        <v>832</v>
      </c>
      <c r="G63">
        <v>428</v>
      </c>
      <c r="H63">
        <v>404</v>
      </c>
      <c r="I63">
        <v>42</v>
      </c>
      <c r="J63">
        <v>18</v>
      </c>
      <c r="K63">
        <v>24</v>
      </c>
      <c r="L63">
        <v>282</v>
      </c>
      <c r="M63">
        <v>53</v>
      </c>
      <c r="N63">
        <v>1</v>
      </c>
      <c r="O63">
        <v>52</v>
      </c>
      <c r="P63">
        <v>4699</v>
      </c>
      <c r="Q63">
        <v>2380</v>
      </c>
      <c r="R63">
        <v>2319</v>
      </c>
      <c r="S63">
        <v>174</v>
      </c>
      <c r="T63">
        <v>93</v>
      </c>
      <c r="U63">
        <v>81</v>
      </c>
      <c r="V63">
        <v>8</v>
      </c>
      <c r="W63">
        <v>8</v>
      </c>
      <c r="X63">
        <v>0</v>
      </c>
      <c r="Y63">
        <v>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6</v>
      </c>
      <c r="AG63">
        <v>2</v>
      </c>
      <c r="AH63">
        <v>0</v>
      </c>
      <c r="AI63">
        <v>2</v>
      </c>
      <c r="AJ63">
        <v>1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136</v>
      </c>
      <c r="AT63">
        <v>38</v>
      </c>
      <c r="AU63">
        <v>10</v>
      </c>
      <c r="AV63">
        <v>48</v>
      </c>
      <c r="AW63">
        <v>89</v>
      </c>
      <c r="AX63">
        <v>831</v>
      </c>
      <c r="AY63">
        <v>396</v>
      </c>
      <c r="AZ63">
        <v>194</v>
      </c>
      <c r="BA63">
        <v>443</v>
      </c>
      <c r="BB63">
        <v>102</v>
      </c>
      <c r="BC63">
        <v>244</v>
      </c>
      <c r="BD63">
        <v>22</v>
      </c>
      <c r="BE63">
        <v>1</v>
      </c>
      <c r="BF63">
        <v>235</v>
      </c>
      <c r="BG63">
        <v>11</v>
      </c>
      <c r="BH63">
        <v>5</v>
      </c>
      <c r="BI63">
        <v>0</v>
      </c>
      <c r="BJ63">
        <v>0</v>
      </c>
      <c r="BK63">
        <v>0</v>
      </c>
      <c r="BL63">
        <v>6</v>
      </c>
      <c r="BM63">
        <v>605</v>
      </c>
      <c r="BN63">
        <v>4</v>
      </c>
      <c r="BO63">
        <v>-0.51146000000000003</v>
      </c>
      <c r="BP63">
        <v>0</v>
      </c>
      <c r="BQ63">
        <v>496</v>
      </c>
      <c r="BR63" t="s">
        <v>177</v>
      </c>
      <c r="BS63">
        <v>7</v>
      </c>
      <c r="BT63">
        <v>38</v>
      </c>
      <c r="BU63">
        <v>4.6338299999999999E-4</v>
      </c>
      <c r="BV63">
        <v>459</v>
      </c>
      <c r="BW63">
        <v>1.8050038099999999E-4</v>
      </c>
      <c r="BX63">
        <v>3.4391223800000001E-4</v>
      </c>
      <c r="BY63" s="1">
        <v>0</v>
      </c>
      <c r="BZ63">
        <v>4</v>
      </c>
      <c r="CA63">
        <v>4</v>
      </c>
      <c r="CB63">
        <v>4</v>
      </c>
    </row>
    <row r="64" spans="1:80">
      <c r="A64">
        <v>64</v>
      </c>
      <c r="B64">
        <v>3812</v>
      </c>
      <c r="C64" t="s">
        <v>14</v>
      </c>
      <c r="D64" t="s">
        <v>117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56</v>
      </c>
      <c r="M64">
        <v>5</v>
      </c>
      <c r="N64">
        <v>0</v>
      </c>
      <c r="O64">
        <v>5</v>
      </c>
      <c r="P64">
        <v>987</v>
      </c>
      <c r="Q64">
        <v>487</v>
      </c>
      <c r="R64">
        <v>500</v>
      </c>
      <c r="S64">
        <v>47</v>
      </c>
      <c r="T64">
        <v>29</v>
      </c>
      <c r="U64">
        <v>18</v>
      </c>
      <c r="V64">
        <v>4</v>
      </c>
      <c r="W64">
        <v>5</v>
      </c>
      <c r="X64">
        <v>0</v>
      </c>
      <c r="Y64">
        <v>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6</v>
      </c>
      <c r="AP64">
        <v>107</v>
      </c>
      <c r="AQ64">
        <v>58</v>
      </c>
      <c r="AR64">
        <v>49</v>
      </c>
      <c r="AS64">
        <v>26</v>
      </c>
      <c r="AT64">
        <v>11</v>
      </c>
      <c r="AU64">
        <v>3</v>
      </c>
      <c r="AV64">
        <v>14</v>
      </c>
      <c r="AW64">
        <v>12</v>
      </c>
      <c r="AX64">
        <v>152</v>
      </c>
      <c r="AY64">
        <v>74</v>
      </c>
      <c r="AZ64">
        <v>54</v>
      </c>
      <c r="BA64">
        <v>124</v>
      </c>
      <c r="BB64">
        <v>32</v>
      </c>
      <c r="BC64">
        <v>59</v>
      </c>
      <c r="BD64">
        <v>7</v>
      </c>
      <c r="BE64">
        <v>0</v>
      </c>
      <c r="BF64">
        <v>57</v>
      </c>
      <c r="BG64">
        <v>8</v>
      </c>
      <c r="BH64">
        <v>4</v>
      </c>
      <c r="BI64">
        <v>0</v>
      </c>
      <c r="BJ64">
        <v>0</v>
      </c>
      <c r="BK64">
        <v>0</v>
      </c>
      <c r="BL64">
        <v>1</v>
      </c>
      <c r="BM64">
        <v>616</v>
      </c>
      <c r="BN64">
        <v>4</v>
      </c>
      <c r="BO64">
        <v>-0.53527000000000002</v>
      </c>
      <c r="BP64">
        <v>0</v>
      </c>
      <c r="BQ64">
        <v>499</v>
      </c>
      <c r="BR64" t="s">
        <v>177</v>
      </c>
      <c r="BS64">
        <v>7</v>
      </c>
      <c r="BT64">
        <v>38</v>
      </c>
      <c r="BU64">
        <v>1.02685E-4</v>
      </c>
      <c r="BV64">
        <v>462</v>
      </c>
      <c r="BW64">
        <v>3.9972382000000001E-5</v>
      </c>
      <c r="BX64">
        <v>7.6159936999999997E-5</v>
      </c>
      <c r="BY64" s="1">
        <v>0</v>
      </c>
      <c r="BZ64">
        <v>4</v>
      </c>
      <c r="CA64">
        <v>4</v>
      </c>
      <c r="CB64">
        <v>4</v>
      </c>
    </row>
    <row r="65" spans="1:80">
      <c r="A65">
        <v>65</v>
      </c>
      <c r="B65">
        <v>3903</v>
      </c>
      <c r="C65" t="s">
        <v>15</v>
      </c>
      <c r="D65" t="s">
        <v>118</v>
      </c>
      <c r="E65">
        <v>7</v>
      </c>
      <c r="F65">
        <v>285</v>
      </c>
      <c r="G65">
        <v>145</v>
      </c>
      <c r="H65">
        <v>140</v>
      </c>
      <c r="I65">
        <v>13</v>
      </c>
      <c r="J65">
        <v>2</v>
      </c>
      <c r="K65">
        <v>11</v>
      </c>
      <c r="L65">
        <v>62</v>
      </c>
      <c r="M65">
        <v>11</v>
      </c>
      <c r="N65">
        <v>0</v>
      </c>
      <c r="O65">
        <v>11</v>
      </c>
      <c r="P65">
        <v>1205</v>
      </c>
      <c r="Q65">
        <v>618</v>
      </c>
      <c r="R65">
        <v>587</v>
      </c>
      <c r="S65">
        <v>44</v>
      </c>
      <c r="T65">
        <v>19</v>
      </c>
      <c r="U65">
        <v>25</v>
      </c>
      <c r="V65">
        <v>2</v>
      </c>
      <c r="W65">
        <v>5</v>
      </c>
      <c r="X65">
        <v>0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34</v>
      </c>
      <c r="AP65">
        <v>216</v>
      </c>
      <c r="AQ65">
        <v>112</v>
      </c>
      <c r="AR65">
        <v>104</v>
      </c>
      <c r="AS65">
        <v>15</v>
      </c>
      <c r="AT65">
        <v>5</v>
      </c>
      <c r="AU65">
        <v>4</v>
      </c>
      <c r="AV65">
        <v>9</v>
      </c>
      <c r="AW65">
        <v>7</v>
      </c>
      <c r="AX65">
        <v>113</v>
      </c>
      <c r="AY65">
        <v>81</v>
      </c>
      <c r="AZ65">
        <v>71</v>
      </c>
      <c r="BA65">
        <v>81</v>
      </c>
      <c r="BB65">
        <v>28</v>
      </c>
      <c r="BC65">
        <v>92</v>
      </c>
      <c r="BD65">
        <v>28</v>
      </c>
      <c r="BE65">
        <v>1</v>
      </c>
      <c r="BF65">
        <v>85</v>
      </c>
      <c r="BG65">
        <v>10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259</v>
      </c>
      <c r="BN65">
        <v>3</v>
      </c>
      <c r="BO65">
        <v>0.19084999999999999</v>
      </c>
      <c r="BP65">
        <v>0</v>
      </c>
      <c r="BQ65">
        <v>507</v>
      </c>
      <c r="BR65" t="s">
        <v>173</v>
      </c>
      <c r="BS65">
        <v>2</v>
      </c>
      <c r="BT65">
        <v>39</v>
      </c>
      <c r="BU65">
        <v>1.19743E-4</v>
      </c>
      <c r="BV65">
        <v>75</v>
      </c>
      <c r="BW65">
        <v>5.9381301000000003E-5</v>
      </c>
      <c r="BX65">
        <v>1.3416890600000001E-4</v>
      </c>
      <c r="BY65" s="1">
        <v>0</v>
      </c>
      <c r="BZ65">
        <v>4</v>
      </c>
      <c r="CA65">
        <v>4</v>
      </c>
      <c r="CB65">
        <v>4</v>
      </c>
    </row>
    <row r="66" spans="1:80">
      <c r="A66">
        <v>66</v>
      </c>
      <c r="B66">
        <v>4101</v>
      </c>
      <c r="C66" t="s">
        <v>54</v>
      </c>
      <c r="D66" t="s">
        <v>119</v>
      </c>
      <c r="E66">
        <v>11</v>
      </c>
      <c r="F66">
        <v>239</v>
      </c>
      <c r="G66">
        <v>134</v>
      </c>
      <c r="H66">
        <v>105</v>
      </c>
      <c r="I66">
        <v>13</v>
      </c>
      <c r="J66">
        <v>8</v>
      </c>
      <c r="K66">
        <v>5</v>
      </c>
      <c r="L66">
        <v>2078</v>
      </c>
      <c r="M66">
        <v>128</v>
      </c>
      <c r="N66">
        <v>27</v>
      </c>
      <c r="O66">
        <v>101</v>
      </c>
      <c r="P66">
        <v>59508</v>
      </c>
      <c r="Q66">
        <v>30722</v>
      </c>
      <c r="R66">
        <v>28786</v>
      </c>
      <c r="S66">
        <v>2349</v>
      </c>
      <c r="T66">
        <v>938</v>
      </c>
      <c r="U66">
        <v>1411</v>
      </c>
      <c r="V66">
        <v>96</v>
      </c>
      <c r="W66">
        <v>105</v>
      </c>
      <c r="X66">
        <v>3</v>
      </c>
      <c r="Y66">
        <v>107</v>
      </c>
      <c r="Z66">
        <v>5</v>
      </c>
      <c r="AA66">
        <v>3</v>
      </c>
      <c r="AB66">
        <v>1</v>
      </c>
      <c r="AC66">
        <v>22</v>
      </c>
      <c r="AD66">
        <v>5</v>
      </c>
      <c r="AE66">
        <v>35</v>
      </c>
      <c r="AF66">
        <v>41</v>
      </c>
      <c r="AG66">
        <v>18</v>
      </c>
      <c r="AH66">
        <v>13</v>
      </c>
      <c r="AI66">
        <v>17</v>
      </c>
      <c r="AJ66">
        <v>15</v>
      </c>
      <c r="AK66">
        <v>16</v>
      </c>
      <c r="AL66">
        <v>13</v>
      </c>
      <c r="AM66">
        <v>5</v>
      </c>
      <c r="AN66">
        <v>28</v>
      </c>
      <c r="AO66">
        <v>39</v>
      </c>
      <c r="AP66">
        <v>3000</v>
      </c>
      <c r="AQ66">
        <v>1508</v>
      </c>
      <c r="AR66">
        <v>1492</v>
      </c>
      <c r="AS66">
        <v>865</v>
      </c>
      <c r="AT66">
        <v>774</v>
      </c>
      <c r="AU66">
        <v>681</v>
      </c>
      <c r="AV66">
        <v>1455</v>
      </c>
      <c r="AW66">
        <v>677</v>
      </c>
      <c r="AX66">
        <v>12865</v>
      </c>
      <c r="AY66">
        <v>9772</v>
      </c>
      <c r="AZ66">
        <v>1844</v>
      </c>
      <c r="BA66">
        <v>11522</v>
      </c>
      <c r="BB66">
        <v>5489</v>
      </c>
      <c r="BC66">
        <v>5035</v>
      </c>
      <c r="BD66">
        <v>1744</v>
      </c>
      <c r="BE66">
        <v>57</v>
      </c>
      <c r="BF66">
        <v>3761</v>
      </c>
      <c r="BG66">
        <v>406</v>
      </c>
      <c r="BH66">
        <v>76</v>
      </c>
      <c r="BI66">
        <v>21</v>
      </c>
      <c r="BJ66">
        <v>20</v>
      </c>
      <c r="BK66">
        <v>21</v>
      </c>
      <c r="BL66">
        <v>55</v>
      </c>
      <c r="BM66">
        <v>11</v>
      </c>
      <c r="BN66">
        <v>1</v>
      </c>
      <c r="BO66">
        <v>3.5258099999999999</v>
      </c>
      <c r="BP66">
        <v>0</v>
      </c>
      <c r="BQ66">
        <v>520</v>
      </c>
      <c r="BR66" t="s">
        <v>175</v>
      </c>
      <c r="BS66">
        <v>4</v>
      </c>
      <c r="BT66">
        <v>41</v>
      </c>
      <c r="BU66">
        <v>6.7661500000000003E-3</v>
      </c>
      <c r="BV66">
        <v>266</v>
      </c>
      <c r="BW66">
        <v>4.7018227919999999E-3</v>
      </c>
      <c r="BX66">
        <v>5.1810245099999999E-3</v>
      </c>
      <c r="BY66">
        <v>8.7393807770000005E-3</v>
      </c>
      <c r="BZ66">
        <v>4</v>
      </c>
      <c r="CA66">
        <v>4</v>
      </c>
      <c r="CB66">
        <v>4</v>
      </c>
    </row>
    <row r="67" spans="1:80">
      <c r="A67">
        <v>67</v>
      </c>
      <c r="B67">
        <v>4105</v>
      </c>
      <c r="C67" t="s">
        <v>54</v>
      </c>
      <c r="D67" t="s">
        <v>120</v>
      </c>
      <c r="E67">
        <v>1</v>
      </c>
      <c r="F67">
        <v>55</v>
      </c>
      <c r="G67">
        <v>27</v>
      </c>
      <c r="H67">
        <v>28</v>
      </c>
      <c r="I67">
        <v>2</v>
      </c>
      <c r="J67">
        <v>1</v>
      </c>
      <c r="K67">
        <v>1</v>
      </c>
      <c r="L67">
        <v>258</v>
      </c>
      <c r="M67">
        <v>15</v>
      </c>
      <c r="N67">
        <v>1</v>
      </c>
      <c r="O67">
        <v>14</v>
      </c>
      <c r="P67">
        <v>6217</v>
      </c>
      <c r="Q67">
        <v>3212</v>
      </c>
      <c r="R67">
        <v>3005</v>
      </c>
      <c r="S67">
        <v>293</v>
      </c>
      <c r="T67">
        <v>147</v>
      </c>
      <c r="U67">
        <v>146</v>
      </c>
      <c r="V67">
        <v>11</v>
      </c>
      <c r="W67">
        <v>15</v>
      </c>
      <c r="X67">
        <v>1</v>
      </c>
      <c r="Y67">
        <v>14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6</v>
      </c>
      <c r="AF67">
        <v>8</v>
      </c>
      <c r="AG67">
        <v>1</v>
      </c>
      <c r="AH67">
        <v>2</v>
      </c>
      <c r="AI67">
        <v>1</v>
      </c>
      <c r="AJ67">
        <v>1</v>
      </c>
      <c r="AK67">
        <v>7</v>
      </c>
      <c r="AL67">
        <v>4</v>
      </c>
      <c r="AM67">
        <v>2</v>
      </c>
      <c r="AN67">
        <v>8</v>
      </c>
      <c r="AO67">
        <v>21</v>
      </c>
      <c r="AP67">
        <v>640</v>
      </c>
      <c r="AQ67">
        <v>317</v>
      </c>
      <c r="AR67">
        <v>323</v>
      </c>
      <c r="AS67">
        <v>193</v>
      </c>
      <c r="AT67">
        <v>116</v>
      </c>
      <c r="AU67">
        <v>95</v>
      </c>
      <c r="AV67">
        <v>211</v>
      </c>
      <c r="AW67">
        <v>113</v>
      </c>
      <c r="AX67">
        <v>1864</v>
      </c>
      <c r="AY67">
        <v>1392</v>
      </c>
      <c r="AZ67">
        <v>259</v>
      </c>
      <c r="BA67">
        <v>1353</v>
      </c>
      <c r="BB67">
        <v>746</v>
      </c>
      <c r="BC67">
        <v>564</v>
      </c>
      <c r="BD67">
        <v>168</v>
      </c>
      <c r="BE67">
        <v>21</v>
      </c>
      <c r="BF67">
        <v>415</v>
      </c>
      <c r="BG67">
        <v>36</v>
      </c>
      <c r="BH67">
        <v>42</v>
      </c>
      <c r="BI67">
        <v>4</v>
      </c>
      <c r="BJ67">
        <v>2</v>
      </c>
      <c r="BK67">
        <v>2</v>
      </c>
      <c r="BL67">
        <v>10</v>
      </c>
      <c r="BM67">
        <v>100</v>
      </c>
      <c r="BN67">
        <v>2</v>
      </c>
      <c r="BO67">
        <v>1.1105400000000001</v>
      </c>
      <c r="BP67">
        <v>0</v>
      </c>
      <c r="BQ67">
        <v>524</v>
      </c>
      <c r="BR67" t="s">
        <v>175</v>
      </c>
      <c r="BS67">
        <v>4</v>
      </c>
      <c r="BT67">
        <v>41</v>
      </c>
      <c r="BU67">
        <v>7.7954800000000002E-4</v>
      </c>
      <c r="BV67">
        <v>270</v>
      </c>
      <c r="BW67">
        <v>5.9242995E-4</v>
      </c>
      <c r="BX67">
        <v>6.8498432800000002E-4</v>
      </c>
      <c r="BY67">
        <v>3.7206534500000001E-4</v>
      </c>
      <c r="BZ67">
        <v>4</v>
      </c>
      <c r="CA67">
        <v>4</v>
      </c>
      <c r="CB67">
        <v>4</v>
      </c>
    </row>
    <row r="68" spans="1:80">
      <c r="A68">
        <v>68</v>
      </c>
      <c r="B68">
        <v>4106</v>
      </c>
      <c r="C68" t="s">
        <v>54</v>
      </c>
      <c r="D68" t="s">
        <v>121</v>
      </c>
      <c r="E68">
        <v>1</v>
      </c>
      <c r="F68">
        <v>13</v>
      </c>
      <c r="G68">
        <v>11</v>
      </c>
      <c r="H68">
        <v>2</v>
      </c>
      <c r="I68">
        <v>1</v>
      </c>
      <c r="J68">
        <v>0</v>
      </c>
      <c r="K68">
        <v>1</v>
      </c>
      <c r="L68">
        <v>584</v>
      </c>
      <c r="M68">
        <v>30</v>
      </c>
      <c r="N68">
        <v>7</v>
      </c>
      <c r="O68">
        <v>23</v>
      </c>
      <c r="P68">
        <v>17828</v>
      </c>
      <c r="Q68">
        <v>9445</v>
      </c>
      <c r="R68">
        <v>8383</v>
      </c>
      <c r="S68">
        <v>610</v>
      </c>
      <c r="T68">
        <v>277</v>
      </c>
      <c r="U68">
        <v>333</v>
      </c>
      <c r="V68">
        <v>22</v>
      </c>
      <c r="W68">
        <v>26</v>
      </c>
      <c r="X68">
        <v>1</v>
      </c>
      <c r="Y68">
        <v>21</v>
      </c>
      <c r="Z68">
        <v>1</v>
      </c>
      <c r="AA68">
        <v>1</v>
      </c>
      <c r="AB68">
        <v>0</v>
      </c>
      <c r="AC68">
        <v>3</v>
      </c>
      <c r="AD68">
        <v>2</v>
      </c>
      <c r="AE68">
        <v>13</v>
      </c>
      <c r="AF68">
        <v>22</v>
      </c>
      <c r="AG68">
        <v>6</v>
      </c>
      <c r="AH68">
        <v>2</v>
      </c>
      <c r="AI68">
        <v>4</v>
      </c>
      <c r="AJ68">
        <v>9</v>
      </c>
      <c r="AK68">
        <v>2</v>
      </c>
      <c r="AL68">
        <v>9</v>
      </c>
      <c r="AM68">
        <v>2</v>
      </c>
      <c r="AN68">
        <v>4</v>
      </c>
      <c r="AO68">
        <v>18</v>
      </c>
      <c r="AP68">
        <v>602</v>
      </c>
      <c r="AQ68">
        <v>302</v>
      </c>
      <c r="AR68">
        <v>300</v>
      </c>
      <c r="AS68">
        <v>666</v>
      </c>
      <c r="AT68">
        <v>289</v>
      </c>
      <c r="AU68">
        <v>131</v>
      </c>
      <c r="AV68">
        <v>420</v>
      </c>
      <c r="AW68">
        <v>281</v>
      </c>
      <c r="AX68">
        <v>4531</v>
      </c>
      <c r="AY68">
        <v>2863</v>
      </c>
      <c r="AZ68">
        <v>557</v>
      </c>
      <c r="BA68">
        <v>3369</v>
      </c>
      <c r="BB68">
        <v>1608</v>
      </c>
      <c r="BC68">
        <v>1478</v>
      </c>
      <c r="BD68">
        <v>438</v>
      </c>
      <c r="BE68">
        <v>8</v>
      </c>
      <c r="BF68">
        <v>1155</v>
      </c>
      <c r="BG68">
        <v>153</v>
      </c>
      <c r="BH68">
        <v>7</v>
      </c>
      <c r="BI68">
        <v>4</v>
      </c>
      <c r="BJ68">
        <v>4</v>
      </c>
      <c r="BK68">
        <v>4</v>
      </c>
      <c r="BL68">
        <v>19</v>
      </c>
      <c r="BM68">
        <v>3</v>
      </c>
      <c r="BN68">
        <v>1</v>
      </c>
      <c r="BO68">
        <v>5.0753199999999996</v>
      </c>
      <c r="BP68">
        <v>0</v>
      </c>
      <c r="BQ68">
        <v>525</v>
      </c>
      <c r="BR68" t="s">
        <v>175</v>
      </c>
      <c r="BS68">
        <v>4</v>
      </c>
      <c r="BT68">
        <v>41</v>
      </c>
      <c r="BU68">
        <v>2.1263950000000001E-3</v>
      </c>
      <c r="BV68">
        <v>271</v>
      </c>
      <c r="BW68">
        <v>1.4004919529999999E-3</v>
      </c>
      <c r="BX68">
        <v>1.6364938659999999E-3</v>
      </c>
      <c r="BY68">
        <v>5.2387845999999998E-4</v>
      </c>
      <c r="BZ68">
        <v>4</v>
      </c>
      <c r="CA68">
        <v>4</v>
      </c>
      <c r="CB68">
        <v>4</v>
      </c>
    </row>
    <row r="69" spans="1:80">
      <c r="A69">
        <v>69</v>
      </c>
      <c r="B69">
        <v>4209</v>
      </c>
      <c r="C69" t="s">
        <v>16</v>
      </c>
      <c r="D69" t="s">
        <v>122</v>
      </c>
      <c r="E69">
        <v>18</v>
      </c>
      <c r="F69">
        <v>594</v>
      </c>
      <c r="G69">
        <v>300</v>
      </c>
      <c r="H69">
        <v>294</v>
      </c>
      <c r="I69">
        <v>65</v>
      </c>
      <c r="J69">
        <v>33</v>
      </c>
      <c r="K69">
        <v>32</v>
      </c>
      <c r="L69">
        <v>499</v>
      </c>
      <c r="M69">
        <v>55</v>
      </c>
      <c r="N69">
        <v>8</v>
      </c>
      <c r="O69">
        <v>47</v>
      </c>
      <c r="P69">
        <v>10875</v>
      </c>
      <c r="Q69">
        <v>5515</v>
      </c>
      <c r="R69">
        <v>5360</v>
      </c>
      <c r="S69">
        <v>415</v>
      </c>
      <c r="T69">
        <v>250</v>
      </c>
      <c r="U69">
        <v>165</v>
      </c>
      <c r="V69">
        <v>15</v>
      </c>
      <c r="W69">
        <v>11</v>
      </c>
      <c r="X69">
        <v>1</v>
      </c>
      <c r="Y69">
        <v>14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13</v>
      </c>
      <c r="AF69">
        <v>15</v>
      </c>
      <c r="AG69">
        <v>2</v>
      </c>
      <c r="AH69">
        <v>3</v>
      </c>
      <c r="AI69">
        <v>3</v>
      </c>
      <c r="AJ69">
        <v>2</v>
      </c>
      <c r="AK69">
        <v>9</v>
      </c>
      <c r="AL69">
        <v>6</v>
      </c>
      <c r="AM69">
        <v>0</v>
      </c>
      <c r="AN69">
        <v>11</v>
      </c>
      <c r="AO69">
        <v>24</v>
      </c>
      <c r="AP69">
        <v>707</v>
      </c>
      <c r="AQ69">
        <v>345</v>
      </c>
      <c r="AR69">
        <v>362</v>
      </c>
      <c r="AS69">
        <v>282</v>
      </c>
      <c r="AT69">
        <v>133</v>
      </c>
      <c r="AU69">
        <v>72</v>
      </c>
      <c r="AV69">
        <v>205</v>
      </c>
      <c r="AW69">
        <v>152</v>
      </c>
      <c r="AX69">
        <v>1533</v>
      </c>
      <c r="AY69">
        <v>1104</v>
      </c>
      <c r="AZ69">
        <v>239</v>
      </c>
      <c r="BA69">
        <v>1386</v>
      </c>
      <c r="BB69">
        <v>562</v>
      </c>
      <c r="BC69">
        <v>552</v>
      </c>
      <c r="BD69">
        <v>131</v>
      </c>
      <c r="BE69">
        <v>6</v>
      </c>
      <c r="BF69">
        <v>498</v>
      </c>
      <c r="BG69">
        <v>48</v>
      </c>
      <c r="BH69">
        <v>10</v>
      </c>
      <c r="BI69">
        <v>3</v>
      </c>
      <c r="BJ69">
        <v>2</v>
      </c>
      <c r="BK69">
        <v>2</v>
      </c>
      <c r="BL69">
        <v>13</v>
      </c>
      <c r="BM69">
        <v>397</v>
      </c>
      <c r="BN69">
        <v>3</v>
      </c>
      <c r="BO69">
        <v>-0.13786999999999999</v>
      </c>
      <c r="BP69">
        <v>0</v>
      </c>
      <c r="BQ69">
        <v>534</v>
      </c>
      <c r="BR69" t="s">
        <v>171</v>
      </c>
      <c r="BS69">
        <v>5</v>
      </c>
      <c r="BT69">
        <v>42</v>
      </c>
      <c r="BU69">
        <v>1.274701E-3</v>
      </c>
      <c r="BV69">
        <v>331</v>
      </c>
      <c r="BW69">
        <v>1.4684356640000001E-3</v>
      </c>
      <c r="BX69">
        <v>1.5673027450000001E-3</v>
      </c>
      <c r="BY69" s="1">
        <v>0</v>
      </c>
      <c r="BZ69">
        <v>4</v>
      </c>
      <c r="CA69">
        <v>4</v>
      </c>
      <c r="CB69">
        <v>4</v>
      </c>
    </row>
    <row r="70" spans="1:80">
      <c r="A70">
        <v>70</v>
      </c>
      <c r="B70">
        <v>4231</v>
      </c>
      <c r="C70" t="s">
        <v>16</v>
      </c>
      <c r="D70" t="s">
        <v>123</v>
      </c>
      <c r="E70">
        <v>8</v>
      </c>
      <c r="F70">
        <v>308</v>
      </c>
      <c r="G70">
        <v>149</v>
      </c>
      <c r="H70">
        <v>159</v>
      </c>
      <c r="I70">
        <v>13</v>
      </c>
      <c r="J70">
        <v>6</v>
      </c>
      <c r="K70">
        <v>7</v>
      </c>
      <c r="L70">
        <v>98</v>
      </c>
      <c r="M70">
        <v>14</v>
      </c>
      <c r="N70">
        <v>0</v>
      </c>
      <c r="O70">
        <v>14</v>
      </c>
      <c r="P70">
        <v>1852</v>
      </c>
      <c r="Q70">
        <v>955</v>
      </c>
      <c r="R70">
        <v>897</v>
      </c>
      <c r="S70">
        <v>74</v>
      </c>
      <c r="T70">
        <v>48</v>
      </c>
      <c r="U70">
        <v>26</v>
      </c>
      <c r="V70">
        <v>1</v>
      </c>
      <c r="W70">
        <v>2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4</v>
      </c>
      <c r="AO70">
        <v>9</v>
      </c>
      <c r="AP70">
        <v>211</v>
      </c>
      <c r="AQ70">
        <v>96</v>
      </c>
      <c r="AR70">
        <v>115</v>
      </c>
      <c r="AS70">
        <v>28</v>
      </c>
      <c r="AT70">
        <v>9</v>
      </c>
      <c r="AU70">
        <v>3</v>
      </c>
      <c r="AV70">
        <v>12</v>
      </c>
      <c r="AW70">
        <v>9</v>
      </c>
      <c r="AX70">
        <v>98</v>
      </c>
      <c r="AY70">
        <v>50</v>
      </c>
      <c r="AZ70">
        <v>63</v>
      </c>
      <c r="BA70">
        <v>80</v>
      </c>
      <c r="BB70">
        <v>36</v>
      </c>
      <c r="BC70">
        <v>43</v>
      </c>
      <c r="BD70">
        <v>7</v>
      </c>
      <c r="BE70">
        <v>1</v>
      </c>
      <c r="BF70">
        <v>40</v>
      </c>
      <c r="BG70">
        <v>8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569</v>
      </c>
      <c r="BN70">
        <v>4</v>
      </c>
      <c r="BO70">
        <v>-0.45554</v>
      </c>
      <c r="BP70">
        <v>0</v>
      </c>
      <c r="BQ70">
        <v>554</v>
      </c>
      <c r="BR70" t="s">
        <v>171</v>
      </c>
      <c r="BS70">
        <v>5</v>
      </c>
      <c r="BT70">
        <v>42</v>
      </c>
      <c r="BU70">
        <v>1.9504900000000001E-4</v>
      </c>
      <c r="BV70">
        <v>351</v>
      </c>
      <c r="BW70">
        <v>2.0983371300000001E-4</v>
      </c>
      <c r="BX70">
        <v>2.2364337199999999E-4</v>
      </c>
      <c r="BY70" s="1">
        <v>0</v>
      </c>
      <c r="BZ70">
        <v>4</v>
      </c>
      <c r="CA70">
        <v>4</v>
      </c>
      <c r="CB70">
        <v>4</v>
      </c>
    </row>
    <row r="71" spans="1:80">
      <c r="A71">
        <v>71</v>
      </c>
      <c r="B71">
        <v>4233</v>
      </c>
      <c r="C71" t="s">
        <v>16</v>
      </c>
      <c r="D71" t="s">
        <v>124</v>
      </c>
      <c r="E71">
        <v>1</v>
      </c>
      <c r="F71">
        <v>18</v>
      </c>
      <c r="G71">
        <v>10</v>
      </c>
      <c r="H71">
        <v>8</v>
      </c>
      <c r="I71">
        <v>1</v>
      </c>
      <c r="J71">
        <v>0</v>
      </c>
      <c r="K71">
        <v>1</v>
      </c>
      <c r="L71">
        <v>58</v>
      </c>
      <c r="M71">
        <v>7</v>
      </c>
      <c r="N71">
        <v>0</v>
      </c>
      <c r="O71">
        <v>7</v>
      </c>
      <c r="P71">
        <v>1076</v>
      </c>
      <c r="Q71">
        <v>528</v>
      </c>
      <c r="R71">
        <v>548</v>
      </c>
      <c r="S71">
        <v>52</v>
      </c>
      <c r="T71">
        <v>33</v>
      </c>
      <c r="U71">
        <v>19</v>
      </c>
      <c r="V71">
        <v>2</v>
      </c>
      <c r="W71">
        <v>4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4</v>
      </c>
      <c r="AO71">
        <v>7</v>
      </c>
      <c r="AP71">
        <v>124</v>
      </c>
      <c r="AQ71">
        <v>61</v>
      </c>
      <c r="AR71">
        <v>63</v>
      </c>
      <c r="AS71">
        <v>13</v>
      </c>
      <c r="AT71">
        <v>11</v>
      </c>
      <c r="AU71">
        <v>1</v>
      </c>
      <c r="AV71">
        <v>12</v>
      </c>
      <c r="AW71">
        <v>9</v>
      </c>
      <c r="AX71">
        <v>72</v>
      </c>
      <c r="AY71">
        <v>34</v>
      </c>
      <c r="AZ71">
        <v>58</v>
      </c>
      <c r="BA71">
        <v>47</v>
      </c>
      <c r="BB71">
        <v>4</v>
      </c>
      <c r="BC71">
        <v>38</v>
      </c>
      <c r="BD71">
        <v>12</v>
      </c>
      <c r="BE71">
        <v>0</v>
      </c>
      <c r="BF71">
        <v>34</v>
      </c>
      <c r="BG71">
        <v>4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577</v>
      </c>
      <c r="BN71">
        <v>4</v>
      </c>
      <c r="BO71">
        <v>-0.46594000000000002</v>
      </c>
      <c r="BP71">
        <v>0</v>
      </c>
      <c r="BQ71">
        <v>556</v>
      </c>
      <c r="BR71" t="s">
        <v>171</v>
      </c>
      <c r="BS71">
        <v>5</v>
      </c>
      <c r="BT71">
        <v>42</v>
      </c>
      <c r="BU71">
        <v>1.1431599999999999E-4</v>
      </c>
      <c r="BV71">
        <v>353</v>
      </c>
      <c r="BW71">
        <v>1.29159456E-4</v>
      </c>
      <c r="BX71">
        <v>1.3780135599999999E-4</v>
      </c>
      <c r="BY71" s="1">
        <v>0</v>
      </c>
      <c r="BZ71">
        <v>4</v>
      </c>
      <c r="CA71">
        <v>4</v>
      </c>
      <c r="CB71">
        <v>4</v>
      </c>
    </row>
    <row r="72" spans="1:80">
      <c r="A72">
        <v>72</v>
      </c>
      <c r="B72">
        <v>4303</v>
      </c>
      <c r="C72" t="s">
        <v>55</v>
      </c>
      <c r="D72" t="s">
        <v>125</v>
      </c>
      <c r="E72">
        <v>13</v>
      </c>
      <c r="F72">
        <v>418</v>
      </c>
      <c r="G72">
        <v>221</v>
      </c>
      <c r="H72">
        <v>197</v>
      </c>
      <c r="I72">
        <v>17</v>
      </c>
      <c r="J72">
        <v>11</v>
      </c>
      <c r="K72">
        <v>6</v>
      </c>
      <c r="L72">
        <v>79</v>
      </c>
      <c r="M72">
        <v>16</v>
      </c>
      <c r="N72">
        <v>1</v>
      </c>
      <c r="O72">
        <v>15</v>
      </c>
      <c r="P72">
        <v>1457</v>
      </c>
      <c r="Q72">
        <v>739</v>
      </c>
      <c r="R72">
        <v>718</v>
      </c>
      <c r="S72">
        <v>73</v>
      </c>
      <c r="T72">
        <v>38</v>
      </c>
      <c r="U72">
        <v>35</v>
      </c>
      <c r="V72">
        <v>1</v>
      </c>
      <c r="W72">
        <v>4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3</v>
      </c>
      <c r="AO72">
        <v>31</v>
      </c>
      <c r="AP72">
        <v>652</v>
      </c>
      <c r="AQ72">
        <v>320</v>
      </c>
      <c r="AR72">
        <v>332</v>
      </c>
      <c r="AS72">
        <v>13</v>
      </c>
      <c r="AT72">
        <v>5</v>
      </c>
      <c r="AU72">
        <v>2</v>
      </c>
      <c r="AV72">
        <v>7</v>
      </c>
      <c r="AW72">
        <v>6</v>
      </c>
      <c r="AX72">
        <v>64</v>
      </c>
      <c r="AY72">
        <v>12</v>
      </c>
      <c r="AZ72">
        <v>96</v>
      </c>
      <c r="BA72">
        <v>26</v>
      </c>
      <c r="BB72">
        <v>9</v>
      </c>
      <c r="BC72">
        <v>76</v>
      </c>
      <c r="BD72">
        <v>23</v>
      </c>
      <c r="BE72">
        <v>2</v>
      </c>
      <c r="BF72">
        <v>65</v>
      </c>
      <c r="BG72">
        <v>7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721</v>
      </c>
      <c r="BN72">
        <v>5</v>
      </c>
      <c r="BO72">
        <v>-0.72882000000000002</v>
      </c>
      <c r="BP72">
        <v>0</v>
      </c>
      <c r="BQ72">
        <v>560</v>
      </c>
      <c r="BR72" t="s">
        <v>169</v>
      </c>
      <c r="BS72">
        <v>3</v>
      </c>
      <c r="BT72">
        <v>43</v>
      </c>
      <c r="BU72">
        <v>1.32144E-4</v>
      </c>
      <c r="BV72">
        <v>174</v>
      </c>
      <c r="BW72">
        <v>1.2773243099999999E-4</v>
      </c>
      <c r="BX72">
        <v>1.0786163999999999E-4</v>
      </c>
      <c r="BY72" s="1">
        <v>0</v>
      </c>
      <c r="BZ72">
        <v>4</v>
      </c>
      <c r="CA72">
        <v>4</v>
      </c>
      <c r="CB72">
        <v>4</v>
      </c>
    </row>
    <row r="73" spans="1:80">
      <c r="A73">
        <v>73</v>
      </c>
      <c r="B73">
        <v>4405</v>
      </c>
      <c r="C73" t="s">
        <v>17</v>
      </c>
      <c r="D73" t="s">
        <v>126</v>
      </c>
      <c r="E73">
        <v>14</v>
      </c>
      <c r="F73">
        <v>518</v>
      </c>
      <c r="G73">
        <v>260</v>
      </c>
      <c r="H73">
        <v>258</v>
      </c>
      <c r="I73">
        <v>25</v>
      </c>
      <c r="J73">
        <v>16</v>
      </c>
      <c r="K73">
        <v>9</v>
      </c>
      <c r="L73">
        <v>193</v>
      </c>
      <c r="M73">
        <v>29</v>
      </c>
      <c r="N73">
        <v>5</v>
      </c>
      <c r="O73">
        <v>24</v>
      </c>
      <c r="P73">
        <v>5449</v>
      </c>
      <c r="Q73">
        <v>2848</v>
      </c>
      <c r="R73">
        <v>2601</v>
      </c>
      <c r="S73">
        <v>256</v>
      </c>
      <c r="T73">
        <v>174</v>
      </c>
      <c r="U73">
        <v>82</v>
      </c>
      <c r="V73">
        <v>8</v>
      </c>
      <c r="W73">
        <v>11</v>
      </c>
      <c r="X73">
        <v>0</v>
      </c>
      <c r="Y73">
        <v>12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4</v>
      </c>
      <c r="AF73">
        <v>4</v>
      </c>
      <c r="AG73">
        <v>2</v>
      </c>
      <c r="AH73">
        <v>0</v>
      </c>
      <c r="AI73">
        <v>3</v>
      </c>
      <c r="AJ73">
        <v>3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76</v>
      </c>
      <c r="AT73">
        <v>53</v>
      </c>
      <c r="AU73">
        <v>14</v>
      </c>
      <c r="AV73">
        <v>67</v>
      </c>
      <c r="AW73">
        <v>60</v>
      </c>
      <c r="AX73">
        <v>834</v>
      </c>
      <c r="AY73">
        <v>270</v>
      </c>
      <c r="AZ73">
        <v>191</v>
      </c>
      <c r="BA73">
        <v>748</v>
      </c>
      <c r="BB73">
        <v>238</v>
      </c>
      <c r="BC73">
        <v>293</v>
      </c>
      <c r="BD73">
        <v>42</v>
      </c>
      <c r="BE73">
        <v>3</v>
      </c>
      <c r="BF73">
        <v>267</v>
      </c>
      <c r="BG73">
        <v>12</v>
      </c>
      <c r="BH73">
        <v>2</v>
      </c>
      <c r="BI73">
        <v>0</v>
      </c>
      <c r="BJ73">
        <v>0</v>
      </c>
      <c r="BK73">
        <v>0</v>
      </c>
      <c r="BL73">
        <v>4</v>
      </c>
      <c r="BM73">
        <v>493</v>
      </c>
      <c r="BN73">
        <v>4</v>
      </c>
      <c r="BO73">
        <v>-0.30686000000000002</v>
      </c>
      <c r="BP73">
        <v>0</v>
      </c>
      <c r="BQ73">
        <v>575</v>
      </c>
      <c r="BR73" t="s">
        <v>174</v>
      </c>
      <c r="BS73">
        <v>11</v>
      </c>
      <c r="BT73">
        <v>44</v>
      </c>
      <c r="BU73">
        <v>3.1590200000000001E-4</v>
      </c>
      <c r="BV73">
        <v>811</v>
      </c>
      <c r="BW73">
        <v>2.27190393E-4</v>
      </c>
      <c r="BX73">
        <v>5.89928266E-4</v>
      </c>
      <c r="BY73" s="1">
        <v>0</v>
      </c>
      <c r="BZ73">
        <v>4</v>
      </c>
      <c r="CA73">
        <v>4</v>
      </c>
      <c r="CB73">
        <v>4</v>
      </c>
    </row>
    <row r="74" spans="1:80">
      <c r="A74">
        <v>74</v>
      </c>
      <c r="B74">
        <v>4413</v>
      </c>
      <c r="C74" t="s">
        <v>17</v>
      </c>
      <c r="D74" t="s">
        <v>127</v>
      </c>
      <c r="E74">
        <v>11</v>
      </c>
      <c r="F74">
        <v>230</v>
      </c>
      <c r="G74">
        <v>109</v>
      </c>
      <c r="H74">
        <v>121</v>
      </c>
      <c r="I74">
        <v>10</v>
      </c>
      <c r="J74">
        <v>3</v>
      </c>
      <c r="K74">
        <v>7</v>
      </c>
      <c r="L74">
        <v>71</v>
      </c>
      <c r="M74">
        <v>18</v>
      </c>
      <c r="N74">
        <v>0</v>
      </c>
      <c r="O74">
        <v>18</v>
      </c>
      <c r="P74">
        <v>1337</v>
      </c>
      <c r="Q74">
        <v>705</v>
      </c>
      <c r="R74">
        <v>632</v>
      </c>
      <c r="S74">
        <v>47</v>
      </c>
      <c r="T74">
        <v>25</v>
      </c>
      <c r="U74">
        <v>22</v>
      </c>
      <c r="V74">
        <v>3</v>
      </c>
      <c r="W74">
        <v>7</v>
      </c>
      <c r="X74">
        <v>1</v>
      </c>
      <c r="Y74">
        <v>3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5</v>
      </c>
      <c r="AO74">
        <v>44</v>
      </c>
      <c r="AP74">
        <v>575</v>
      </c>
      <c r="AQ74">
        <v>296</v>
      </c>
      <c r="AR74">
        <v>279</v>
      </c>
      <c r="AS74">
        <v>15</v>
      </c>
      <c r="AT74">
        <v>6</v>
      </c>
      <c r="AU74">
        <v>6</v>
      </c>
      <c r="AV74">
        <v>12</v>
      </c>
      <c r="AW74">
        <v>10</v>
      </c>
      <c r="AX74">
        <v>150</v>
      </c>
      <c r="AY74">
        <v>104</v>
      </c>
      <c r="AZ74">
        <v>58</v>
      </c>
      <c r="BA74">
        <v>192</v>
      </c>
      <c r="BB74">
        <v>44</v>
      </c>
      <c r="BC74">
        <v>68</v>
      </c>
      <c r="BD74">
        <v>11</v>
      </c>
      <c r="BE74">
        <v>0</v>
      </c>
      <c r="BF74">
        <v>63</v>
      </c>
      <c r="BG74">
        <v>15</v>
      </c>
      <c r="BH74">
        <v>11</v>
      </c>
      <c r="BI74">
        <v>0</v>
      </c>
      <c r="BJ74">
        <v>0</v>
      </c>
      <c r="BK74">
        <v>0</v>
      </c>
      <c r="BL74">
        <v>1</v>
      </c>
      <c r="BM74">
        <v>708</v>
      </c>
      <c r="BN74">
        <v>5</v>
      </c>
      <c r="BO74">
        <v>-0.70015000000000005</v>
      </c>
      <c r="BP74">
        <v>0</v>
      </c>
      <c r="BQ74">
        <v>583</v>
      </c>
      <c r="BR74" t="s">
        <v>174</v>
      </c>
      <c r="BS74">
        <v>11</v>
      </c>
      <c r="BT74">
        <v>44</v>
      </c>
      <c r="BU74">
        <v>8.1464000000000005E-5</v>
      </c>
      <c r="BV74">
        <v>819</v>
      </c>
      <c r="BW74">
        <v>5.1725918000000001E-5</v>
      </c>
      <c r="BX74">
        <v>1.34192453E-4</v>
      </c>
      <c r="BY74" s="1">
        <v>0</v>
      </c>
      <c r="BZ74">
        <v>4</v>
      </c>
      <c r="CA74">
        <v>4</v>
      </c>
      <c r="CB74">
        <v>4</v>
      </c>
    </row>
    <row r="75" spans="1:80">
      <c r="A75">
        <v>75</v>
      </c>
      <c r="B75">
        <v>4501</v>
      </c>
      <c r="C75" t="s">
        <v>56</v>
      </c>
      <c r="D75" t="s">
        <v>28</v>
      </c>
      <c r="E75">
        <v>36</v>
      </c>
      <c r="F75">
        <v>1075</v>
      </c>
      <c r="G75">
        <v>560</v>
      </c>
      <c r="H75">
        <v>515</v>
      </c>
      <c r="I75">
        <v>56</v>
      </c>
      <c r="J75">
        <v>30</v>
      </c>
      <c r="K75">
        <v>26</v>
      </c>
      <c r="L75">
        <v>1224</v>
      </c>
      <c r="M75">
        <v>97</v>
      </c>
      <c r="N75">
        <v>23</v>
      </c>
      <c r="O75">
        <v>74</v>
      </c>
      <c r="P75">
        <v>41410</v>
      </c>
      <c r="Q75">
        <v>21533</v>
      </c>
      <c r="R75">
        <v>19877</v>
      </c>
      <c r="S75">
        <v>1749</v>
      </c>
      <c r="T75">
        <v>779</v>
      </c>
      <c r="U75">
        <v>970</v>
      </c>
      <c r="V75">
        <v>45</v>
      </c>
      <c r="W75">
        <v>50</v>
      </c>
      <c r="X75">
        <v>1</v>
      </c>
      <c r="Y75">
        <v>51</v>
      </c>
      <c r="Z75">
        <v>0</v>
      </c>
      <c r="AA75">
        <v>0</v>
      </c>
      <c r="AB75">
        <v>0</v>
      </c>
      <c r="AC75">
        <v>4</v>
      </c>
      <c r="AD75">
        <v>1</v>
      </c>
      <c r="AE75">
        <v>21</v>
      </c>
      <c r="AF75">
        <v>31</v>
      </c>
      <c r="AG75">
        <v>12</v>
      </c>
      <c r="AH75">
        <v>2</v>
      </c>
      <c r="AI75">
        <v>15</v>
      </c>
      <c r="AJ75">
        <v>11</v>
      </c>
      <c r="AK75">
        <v>0</v>
      </c>
      <c r="AL75">
        <v>6</v>
      </c>
      <c r="AM75">
        <v>1</v>
      </c>
      <c r="AN75">
        <v>15</v>
      </c>
      <c r="AO75">
        <v>63</v>
      </c>
      <c r="AP75">
        <v>1573</v>
      </c>
      <c r="AQ75">
        <v>787</v>
      </c>
      <c r="AR75">
        <v>786</v>
      </c>
      <c r="AS75">
        <v>540</v>
      </c>
      <c r="AT75">
        <v>518</v>
      </c>
      <c r="AU75">
        <v>387</v>
      </c>
      <c r="AV75">
        <v>905</v>
      </c>
      <c r="AW75">
        <v>470</v>
      </c>
      <c r="AX75">
        <v>7532</v>
      </c>
      <c r="AY75">
        <v>5841</v>
      </c>
      <c r="AZ75">
        <v>732</v>
      </c>
      <c r="BA75">
        <v>7182</v>
      </c>
      <c r="BB75">
        <v>3289</v>
      </c>
      <c r="BC75">
        <v>3348</v>
      </c>
      <c r="BD75">
        <v>1089</v>
      </c>
      <c r="BE75">
        <v>42</v>
      </c>
      <c r="BF75">
        <v>2473</v>
      </c>
      <c r="BG75">
        <v>227</v>
      </c>
      <c r="BH75">
        <v>52</v>
      </c>
      <c r="BI75">
        <v>9</v>
      </c>
      <c r="BJ75">
        <v>9</v>
      </c>
      <c r="BK75">
        <v>10</v>
      </c>
      <c r="BL75">
        <v>29</v>
      </c>
      <c r="BM75">
        <v>24</v>
      </c>
      <c r="BN75">
        <v>2</v>
      </c>
      <c r="BO75">
        <v>2.4653299999999998</v>
      </c>
      <c r="BP75">
        <v>0</v>
      </c>
      <c r="BQ75">
        <v>585</v>
      </c>
      <c r="BR75" t="s">
        <v>169</v>
      </c>
      <c r="BS75">
        <v>3</v>
      </c>
      <c r="BT75">
        <v>45</v>
      </c>
      <c r="BU75">
        <v>4.5945869999999998E-3</v>
      </c>
      <c r="BV75">
        <v>185</v>
      </c>
      <c r="BW75">
        <v>4.4822139829999996E-3</v>
      </c>
      <c r="BX75">
        <v>3.607076297E-3</v>
      </c>
      <c r="BY75">
        <v>5.6814209220000002E-3</v>
      </c>
      <c r="BZ75">
        <v>4</v>
      </c>
      <c r="CA75">
        <v>4</v>
      </c>
      <c r="CB75">
        <v>4</v>
      </c>
    </row>
    <row r="76" spans="1:80">
      <c r="A76">
        <v>76</v>
      </c>
      <c r="B76">
        <v>4507</v>
      </c>
      <c r="C76" t="s">
        <v>56</v>
      </c>
      <c r="D76" t="s">
        <v>128</v>
      </c>
      <c r="E76">
        <v>25</v>
      </c>
      <c r="F76">
        <v>650</v>
      </c>
      <c r="G76">
        <v>324</v>
      </c>
      <c r="H76">
        <v>326</v>
      </c>
      <c r="I76">
        <v>30</v>
      </c>
      <c r="J76">
        <v>13</v>
      </c>
      <c r="K76">
        <v>17</v>
      </c>
      <c r="L76">
        <v>195</v>
      </c>
      <c r="M76">
        <v>39</v>
      </c>
      <c r="N76">
        <v>0</v>
      </c>
      <c r="O76">
        <v>39</v>
      </c>
      <c r="P76">
        <v>4001</v>
      </c>
      <c r="Q76">
        <v>1998</v>
      </c>
      <c r="R76">
        <v>2003</v>
      </c>
      <c r="S76">
        <v>191</v>
      </c>
      <c r="T76">
        <v>115</v>
      </c>
      <c r="U76">
        <v>76</v>
      </c>
      <c r="V76">
        <v>3</v>
      </c>
      <c r="W76">
        <v>5</v>
      </c>
      <c r="X76">
        <v>0</v>
      </c>
      <c r="Y76">
        <v>10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5</v>
      </c>
      <c r="AF76">
        <v>6</v>
      </c>
      <c r="AG76">
        <v>0</v>
      </c>
      <c r="AH76">
        <v>0</v>
      </c>
      <c r="AI76">
        <v>1</v>
      </c>
      <c r="AJ76">
        <v>0</v>
      </c>
      <c r="AK76">
        <v>4</v>
      </c>
      <c r="AL76">
        <v>5</v>
      </c>
      <c r="AM76">
        <v>1</v>
      </c>
      <c r="AN76">
        <v>10</v>
      </c>
      <c r="AO76">
        <v>52</v>
      </c>
      <c r="AP76">
        <v>1401</v>
      </c>
      <c r="AQ76">
        <v>685</v>
      </c>
      <c r="AR76">
        <v>716</v>
      </c>
      <c r="AS76">
        <v>109</v>
      </c>
      <c r="AT76">
        <v>61</v>
      </c>
      <c r="AU76">
        <v>23</v>
      </c>
      <c r="AV76">
        <v>84</v>
      </c>
      <c r="AW76">
        <v>64</v>
      </c>
      <c r="AX76">
        <v>581</v>
      </c>
      <c r="AY76">
        <v>490</v>
      </c>
      <c r="AZ76">
        <v>90</v>
      </c>
      <c r="BA76">
        <v>551</v>
      </c>
      <c r="BB76">
        <v>232</v>
      </c>
      <c r="BC76">
        <v>308</v>
      </c>
      <c r="BD76">
        <v>86</v>
      </c>
      <c r="BE76">
        <v>7</v>
      </c>
      <c r="BF76">
        <v>233</v>
      </c>
      <c r="BG76">
        <v>20</v>
      </c>
      <c r="BH76">
        <v>16</v>
      </c>
      <c r="BI76">
        <v>0</v>
      </c>
      <c r="BJ76">
        <v>0</v>
      </c>
      <c r="BK76">
        <v>0</v>
      </c>
      <c r="BL76">
        <v>6</v>
      </c>
      <c r="BM76">
        <v>594</v>
      </c>
      <c r="BN76">
        <v>4</v>
      </c>
      <c r="BO76">
        <v>-0.49381999999999998</v>
      </c>
      <c r="BP76">
        <v>0</v>
      </c>
      <c r="BQ76">
        <v>591</v>
      </c>
      <c r="BR76" t="s">
        <v>169</v>
      </c>
      <c r="BS76">
        <v>3</v>
      </c>
      <c r="BT76">
        <v>45</v>
      </c>
      <c r="BU76">
        <v>4.4889700000000002E-4</v>
      </c>
      <c r="BV76">
        <v>191</v>
      </c>
      <c r="BW76">
        <v>4.2523143199999999E-4</v>
      </c>
      <c r="BX76">
        <v>3.5895114400000001E-4</v>
      </c>
      <c r="BY76" s="1">
        <v>0</v>
      </c>
      <c r="BZ76">
        <v>4</v>
      </c>
      <c r="CA76">
        <v>4</v>
      </c>
      <c r="CB76">
        <v>4</v>
      </c>
    </row>
    <row r="77" spans="1:80">
      <c r="A77">
        <v>77</v>
      </c>
      <c r="B77">
        <v>4513</v>
      </c>
      <c r="C77" t="s">
        <v>56</v>
      </c>
      <c r="D77" t="s">
        <v>129</v>
      </c>
      <c r="E77">
        <v>22</v>
      </c>
      <c r="F77">
        <v>544</v>
      </c>
      <c r="G77">
        <v>280</v>
      </c>
      <c r="H77">
        <v>264</v>
      </c>
      <c r="I77">
        <v>57</v>
      </c>
      <c r="J77">
        <v>37</v>
      </c>
      <c r="K77">
        <v>20</v>
      </c>
      <c r="L77">
        <v>153</v>
      </c>
      <c r="M77">
        <v>33</v>
      </c>
      <c r="N77">
        <v>0</v>
      </c>
      <c r="O77">
        <v>33</v>
      </c>
      <c r="P77">
        <v>3467</v>
      </c>
      <c r="Q77">
        <v>1750</v>
      </c>
      <c r="R77">
        <v>1717</v>
      </c>
      <c r="S77">
        <v>147</v>
      </c>
      <c r="T77">
        <v>100</v>
      </c>
      <c r="U77">
        <v>47</v>
      </c>
      <c r="V77">
        <v>2</v>
      </c>
      <c r="W77">
        <v>7</v>
      </c>
      <c r="X77">
        <v>0</v>
      </c>
      <c r="Y77">
        <v>7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3</v>
      </c>
      <c r="AF77">
        <v>3</v>
      </c>
      <c r="AG77">
        <v>1</v>
      </c>
      <c r="AH77">
        <v>0</v>
      </c>
      <c r="AI77">
        <v>1</v>
      </c>
      <c r="AJ77">
        <v>0</v>
      </c>
      <c r="AK77">
        <v>2</v>
      </c>
      <c r="AL77">
        <v>4</v>
      </c>
      <c r="AM77">
        <v>0</v>
      </c>
      <c r="AN77">
        <v>8</v>
      </c>
      <c r="AO77">
        <v>47</v>
      </c>
      <c r="AP77">
        <v>1467</v>
      </c>
      <c r="AQ77">
        <v>768</v>
      </c>
      <c r="AR77">
        <v>699</v>
      </c>
      <c r="AS77">
        <v>67</v>
      </c>
      <c r="AT77">
        <v>38</v>
      </c>
      <c r="AU77">
        <v>19</v>
      </c>
      <c r="AV77">
        <v>57</v>
      </c>
      <c r="AW77">
        <v>47</v>
      </c>
      <c r="AX77">
        <v>442</v>
      </c>
      <c r="AY77">
        <v>409</v>
      </c>
      <c r="AZ77">
        <v>91</v>
      </c>
      <c r="BA77">
        <v>99</v>
      </c>
      <c r="BB77">
        <v>61</v>
      </c>
      <c r="BC77">
        <v>262</v>
      </c>
      <c r="BD77">
        <v>67</v>
      </c>
      <c r="BE77">
        <v>8</v>
      </c>
      <c r="BF77">
        <v>221</v>
      </c>
      <c r="BG77">
        <v>30</v>
      </c>
      <c r="BH77">
        <v>12</v>
      </c>
      <c r="BI77">
        <v>0</v>
      </c>
      <c r="BJ77">
        <v>0</v>
      </c>
      <c r="BK77">
        <v>0</v>
      </c>
      <c r="BL77">
        <v>5</v>
      </c>
      <c r="BM77">
        <v>689</v>
      </c>
      <c r="BN77">
        <v>5</v>
      </c>
      <c r="BO77">
        <v>-0.65702000000000005</v>
      </c>
      <c r="BP77">
        <v>0</v>
      </c>
      <c r="BQ77">
        <v>597</v>
      </c>
      <c r="BR77" t="s">
        <v>169</v>
      </c>
      <c r="BS77">
        <v>3</v>
      </c>
      <c r="BT77">
        <v>45</v>
      </c>
      <c r="BU77">
        <v>3.7339900000000001E-4</v>
      </c>
      <c r="BV77">
        <v>197</v>
      </c>
      <c r="BW77">
        <v>3.3743562800000001E-4</v>
      </c>
      <c r="BX77">
        <v>2.8459339800000001E-4</v>
      </c>
      <c r="BY77" s="1">
        <v>0</v>
      </c>
      <c r="BZ77">
        <v>4</v>
      </c>
      <c r="CA77">
        <v>4</v>
      </c>
      <c r="CB77">
        <v>4</v>
      </c>
    </row>
    <row r="78" spans="1:80">
      <c r="A78">
        <v>78</v>
      </c>
      <c r="B78">
        <v>4515</v>
      </c>
      <c r="C78" t="s">
        <v>56</v>
      </c>
      <c r="D78" t="s">
        <v>130</v>
      </c>
      <c r="E78">
        <v>10</v>
      </c>
      <c r="F78">
        <v>269</v>
      </c>
      <c r="G78">
        <v>134</v>
      </c>
      <c r="H78">
        <v>135</v>
      </c>
      <c r="I78">
        <v>12</v>
      </c>
      <c r="J78">
        <v>9</v>
      </c>
      <c r="K78">
        <v>3</v>
      </c>
      <c r="L78">
        <v>586</v>
      </c>
      <c r="M78">
        <v>45</v>
      </c>
      <c r="N78">
        <v>5</v>
      </c>
      <c r="O78">
        <v>40</v>
      </c>
      <c r="P78">
        <v>19152</v>
      </c>
      <c r="Q78">
        <v>10039</v>
      </c>
      <c r="R78">
        <v>9113</v>
      </c>
      <c r="S78">
        <v>755</v>
      </c>
      <c r="T78">
        <v>432</v>
      </c>
      <c r="U78">
        <v>323</v>
      </c>
      <c r="V78">
        <v>29</v>
      </c>
      <c r="W78">
        <v>18</v>
      </c>
      <c r="X78">
        <v>1</v>
      </c>
      <c r="Y78">
        <v>24</v>
      </c>
      <c r="Z78">
        <v>1</v>
      </c>
      <c r="AA78">
        <v>1</v>
      </c>
      <c r="AB78">
        <v>2</v>
      </c>
      <c r="AC78">
        <v>2</v>
      </c>
      <c r="AD78">
        <v>0</v>
      </c>
      <c r="AE78">
        <v>14</v>
      </c>
      <c r="AF78">
        <v>44</v>
      </c>
      <c r="AG78">
        <v>6</v>
      </c>
      <c r="AH78">
        <v>3</v>
      </c>
      <c r="AI78">
        <v>7</v>
      </c>
      <c r="AJ78">
        <v>6</v>
      </c>
      <c r="AK78">
        <v>2</v>
      </c>
      <c r="AL78">
        <v>13</v>
      </c>
      <c r="AM78">
        <v>2</v>
      </c>
      <c r="AN78">
        <v>8</v>
      </c>
      <c r="AO78">
        <v>19</v>
      </c>
      <c r="AP78">
        <v>734</v>
      </c>
      <c r="AQ78">
        <v>390</v>
      </c>
      <c r="AR78">
        <v>344</v>
      </c>
      <c r="AS78">
        <v>318</v>
      </c>
      <c r="AT78">
        <v>309</v>
      </c>
      <c r="AU78">
        <v>214</v>
      </c>
      <c r="AV78">
        <v>523</v>
      </c>
      <c r="AW78">
        <v>239</v>
      </c>
      <c r="AX78">
        <v>3822</v>
      </c>
      <c r="AY78">
        <v>3148</v>
      </c>
      <c r="AZ78">
        <v>151</v>
      </c>
      <c r="BA78">
        <v>3200</v>
      </c>
      <c r="BB78">
        <v>1487</v>
      </c>
      <c r="BC78">
        <v>1397</v>
      </c>
      <c r="BD78">
        <v>425</v>
      </c>
      <c r="BE78">
        <v>28</v>
      </c>
      <c r="BF78">
        <v>1104</v>
      </c>
      <c r="BG78">
        <v>86</v>
      </c>
      <c r="BH78">
        <v>18</v>
      </c>
      <c r="BI78">
        <v>8</v>
      </c>
      <c r="BJ78">
        <v>7</v>
      </c>
      <c r="BK78">
        <v>7</v>
      </c>
      <c r="BL78">
        <v>21</v>
      </c>
      <c r="BM78">
        <v>82</v>
      </c>
      <c r="BN78">
        <v>2</v>
      </c>
      <c r="BO78">
        <v>1.2391300000000001</v>
      </c>
      <c r="BP78">
        <v>0</v>
      </c>
      <c r="BQ78">
        <v>599</v>
      </c>
      <c r="BR78" t="s">
        <v>169</v>
      </c>
      <c r="BS78">
        <v>3</v>
      </c>
      <c r="BT78">
        <v>45</v>
      </c>
      <c r="BU78">
        <v>2.172401E-3</v>
      </c>
      <c r="BV78">
        <v>199</v>
      </c>
      <c r="BW78">
        <v>2.1412369390000001E-3</v>
      </c>
      <c r="BX78">
        <v>1.6664191129999999E-3</v>
      </c>
      <c r="BY78">
        <v>4.4358155900000003E-3</v>
      </c>
      <c r="BZ78">
        <v>4</v>
      </c>
      <c r="CA78">
        <v>4</v>
      </c>
      <c r="CB78">
        <v>4</v>
      </c>
    </row>
    <row r="79" spans="1:80">
      <c r="A79">
        <v>79</v>
      </c>
      <c r="B79">
        <v>4516</v>
      </c>
      <c r="C79" t="s">
        <v>56</v>
      </c>
      <c r="D79" t="s">
        <v>131</v>
      </c>
      <c r="E79">
        <v>4</v>
      </c>
      <c r="F79">
        <v>89</v>
      </c>
      <c r="G79">
        <v>43</v>
      </c>
      <c r="H79">
        <v>46</v>
      </c>
      <c r="I79">
        <v>5</v>
      </c>
      <c r="J79">
        <v>4</v>
      </c>
      <c r="K79">
        <v>1</v>
      </c>
      <c r="L79">
        <v>64</v>
      </c>
      <c r="M79">
        <v>9</v>
      </c>
      <c r="N79">
        <v>0</v>
      </c>
      <c r="O79">
        <v>9</v>
      </c>
      <c r="P79">
        <v>1245</v>
      </c>
      <c r="Q79">
        <v>618</v>
      </c>
      <c r="R79">
        <v>627</v>
      </c>
      <c r="S79">
        <v>70</v>
      </c>
      <c r="T79">
        <v>42</v>
      </c>
      <c r="U79">
        <v>28</v>
      </c>
      <c r="V79">
        <v>4</v>
      </c>
      <c r="W79">
        <v>2</v>
      </c>
      <c r="X79">
        <v>0</v>
      </c>
      <c r="Y79">
        <v>3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2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</v>
      </c>
      <c r="AO79">
        <v>25</v>
      </c>
      <c r="AP79">
        <v>586</v>
      </c>
      <c r="AQ79">
        <v>296</v>
      </c>
      <c r="AR79">
        <v>290</v>
      </c>
      <c r="AS79">
        <v>33</v>
      </c>
      <c r="AT79">
        <v>23</v>
      </c>
      <c r="AU79">
        <v>8</v>
      </c>
      <c r="AV79">
        <v>31</v>
      </c>
      <c r="AW79">
        <v>23</v>
      </c>
      <c r="AX79">
        <v>184</v>
      </c>
      <c r="AY79">
        <v>185</v>
      </c>
      <c r="AZ79">
        <v>46</v>
      </c>
      <c r="BA79">
        <v>134</v>
      </c>
      <c r="BB79">
        <v>54</v>
      </c>
      <c r="BC79">
        <v>144</v>
      </c>
      <c r="BD79">
        <v>41</v>
      </c>
      <c r="BE79">
        <v>13</v>
      </c>
      <c r="BF79">
        <v>113</v>
      </c>
      <c r="BG79">
        <v>12</v>
      </c>
      <c r="BH79">
        <v>14</v>
      </c>
      <c r="BI79">
        <v>0</v>
      </c>
      <c r="BJ79">
        <v>0</v>
      </c>
      <c r="BK79">
        <v>0</v>
      </c>
      <c r="BL79">
        <v>2</v>
      </c>
      <c r="BM79">
        <v>539</v>
      </c>
      <c r="BN79">
        <v>4</v>
      </c>
      <c r="BO79">
        <v>-0.39239000000000002</v>
      </c>
      <c r="BP79">
        <v>0</v>
      </c>
      <c r="BQ79">
        <v>600</v>
      </c>
      <c r="BR79" t="s">
        <v>169</v>
      </c>
      <c r="BS79">
        <v>3</v>
      </c>
      <c r="BT79">
        <v>45</v>
      </c>
      <c r="BU79">
        <v>1.40419E-4</v>
      </c>
      <c r="BV79">
        <v>200</v>
      </c>
      <c r="BW79">
        <v>1.40218021E-4</v>
      </c>
      <c r="BX79">
        <v>1.18471505E-4</v>
      </c>
      <c r="BY79" s="1">
        <v>0</v>
      </c>
      <c r="BZ79">
        <v>4</v>
      </c>
      <c r="CA79">
        <v>4</v>
      </c>
      <c r="CB79">
        <v>4</v>
      </c>
    </row>
    <row r="80" spans="1:80">
      <c r="A80">
        <v>80</v>
      </c>
      <c r="B80">
        <v>4802</v>
      </c>
      <c r="C80" t="s">
        <v>40</v>
      </c>
      <c r="D80" t="s">
        <v>132</v>
      </c>
      <c r="E80">
        <v>5</v>
      </c>
      <c r="F80">
        <v>92</v>
      </c>
      <c r="G80">
        <v>45</v>
      </c>
      <c r="H80">
        <v>47</v>
      </c>
      <c r="I80">
        <v>5</v>
      </c>
      <c r="J80">
        <v>2</v>
      </c>
      <c r="K80">
        <v>3</v>
      </c>
      <c r="L80">
        <v>467</v>
      </c>
      <c r="M80">
        <v>32</v>
      </c>
      <c r="N80">
        <v>5</v>
      </c>
      <c r="O80">
        <v>27</v>
      </c>
      <c r="P80">
        <v>12499</v>
      </c>
      <c r="Q80">
        <v>6555</v>
      </c>
      <c r="R80">
        <v>5944</v>
      </c>
      <c r="S80">
        <v>554</v>
      </c>
      <c r="T80">
        <v>192</v>
      </c>
      <c r="U80">
        <v>362</v>
      </c>
      <c r="V80">
        <v>15</v>
      </c>
      <c r="W80">
        <v>24</v>
      </c>
      <c r="X80">
        <v>1</v>
      </c>
      <c r="Y80">
        <v>20</v>
      </c>
      <c r="Z80">
        <v>1</v>
      </c>
      <c r="AA80">
        <v>1</v>
      </c>
      <c r="AB80">
        <v>0</v>
      </c>
      <c r="AC80">
        <v>6</v>
      </c>
      <c r="AD80">
        <v>2</v>
      </c>
      <c r="AE80">
        <v>8</v>
      </c>
      <c r="AF80">
        <v>13</v>
      </c>
      <c r="AG80">
        <v>6</v>
      </c>
      <c r="AH80">
        <v>4</v>
      </c>
      <c r="AI80">
        <v>6</v>
      </c>
      <c r="AJ80">
        <v>6</v>
      </c>
      <c r="AK80">
        <v>3</v>
      </c>
      <c r="AL80">
        <v>10</v>
      </c>
      <c r="AM80">
        <v>2</v>
      </c>
      <c r="AN80">
        <v>8</v>
      </c>
      <c r="AO80">
        <v>25</v>
      </c>
      <c r="AP80">
        <v>1774</v>
      </c>
      <c r="AQ80">
        <v>923</v>
      </c>
      <c r="AR80">
        <v>851</v>
      </c>
      <c r="AS80">
        <v>165</v>
      </c>
      <c r="AT80">
        <v>106</v>
      </c>
      <c r="AU80">
        <v>138</v>
      </c>
      <c r="AV80">
        <v>244</v>
      </c>
      <c r="AW80">
        <v>185</v>
      </c>
      <c r="AX80">
        <v>2109</v>
      </c>
      <c r="AY80">
        <v>1723</v>
      </c>
      <c r="AZ80">
        <v>393</v>
      </c>
      <c r="BA80">
        <v>1428</v>
      </c>
      <c r="BB80">
        <v>681</v>
      </c>
      <c r="BC80">
        <v>1056</v>
      </c>
      <c r="BD80">
        <v>351</v>
      </c>
      <c r="BE80">
        <v>62</v>
      </c>
      <c r="BF80">
        <v>778</v>
      </c>
      <c r="BG80">
        <v>80</v>
      </c>
      <c r="BH80">
        <v>85</v>
      </c>
      <c r="BI80">
        <v>3</v>
      </c>
      <c r="BJ80">
        <v>4</v>
      </c>
      <c r="BK80">
        <v>4</v>
      </c>
      <c r="BL80">
        <v>11</v>
      </c>
      <c r="BM80">
        <v>27</v>
      </c>
      <c r="BN80">
        <v>2</v>
      </c>
      <c r="BO80">
        <v>2.42137</v>
      </c>
      <c r="BP80">
        <v>0</v>
      </c>
      <c r="BQ80">
        <v>622</v>
      </c>
      <c r="BR80" t="s">
        <v>169</v>
      </c>
      <c r="BS80">
        <v>3</v>
      </c>
      <c r="BT80">
        <v>48</v>
      </c>
      <c r="BU80">
        <v>1.3419149999999999E-3</v>
      </c>
      <c r="BV80">
        <v>202</v>
      </c>
      <c r="BW80">
        <v>1.3167935620000001E-3</v>
      </c>
      <c r="BX80">
        <v>1.018024143E-3</v>
      </c>
      <c r="BY80">
        <v>2.803688523E-3</v>
      </c>
      <c r="BZ80">
        <v>4</v>
      </c>
      <c r="CA80">
        <v>4</v>
      </c>
      <c r="CB80">
        <v>4</v>
      </c>
    </row>
    <row r="81" spans="1:80">
      <c r="A81">
        <v>81</v>
      </c>
      <c r="B81">
        <v>4807</v>
      </c>
      <c r="C81" t="s">
        <v>40</v>
      </c>
      <c r="D81" t="s">
        <v>133</v>
      </c>
      <c r="E81">
        <v>2</v>
      </c>
      <c r="F81">
        <v>40</v>
      </c>
      <c r="G81">
        <v>26</v>
      </c>
      <c r="H81">
        <v>14</v>
      </c>
      <c r="I81">
        <v>2</v>
      </c>
      <c r="J81">
        <v>0</v>
      </c>
      <c r="K81">
        <v>2</v>
      </c>
      <c r="L81">
        <v>348</v>
      </c>
      <c r="M81">
        <v>22</v>
      </c>
      <c r="N81">
        <v>2</v>
      </c>
      <c r="O81">
        <v>20</v>
      </c>
      <c r="P81">
        <v>8100</v>
      </c>
      <c r="Q81">
        <v>4210</v>
      </c>
      <c r="R81">
        <v>3890</v>
      </c>
      <c r="S81">
        <v>437</v>
      </c>
      <c r="T81">
        <v>113</v>
      </c>
      <c r="U81">
        <v>324</v>
      </c>
      <c r="V81">
        <v>18</v>
      </c>
      <c r="W81">
        <v>20</v>
      </c>
      <c r="X81">
        <v>1</v>
      </c>
      <c r="Y81">
        <v>19</v>
      </c>
      <c r="Z81">
        <v>0</v>
      </c>
      <c r="AA81">
        <v>0</v>
      </c>
      <c r="AB81">
        <v>0</v>
      </c>
      <c r="AC81">
        <v>5</v>
      </c>
      <c r="AD81">
        <v>6</v>
      </c>
      <c r="AE81">
        <v>5</v>
      </c>
      <c r="AF81">
        <v>10</v>
      </c>
      <c r="AG81">
        <v>4</v>
      </c>
      <c r="AH81">
        <v>1</v>
      </c>
      <c r="AI81">
        <v>3</v>
      </c>
      <c r="AJ81">
        <v>2</v>
      </c>
      <c r="AK81">
        <v>0</v>
      </c>
      <c r="AL81">
        <v>0</v>
      </c>
      <c r="AM81">
        <v>0</v>
      </c>
      <c r="AN81">
        <v>7</v>
      </c>
      <c r="AO81">
        <v>5</v>
      </c>
      <c r="AP81">
        <v>550</v>
      </c>
      <c r="AQ81">
        <v>294</v>
      </c>
      <c r="AR81">
        <v>256</v>
      </c>
      <c r="AS81">
        <v>166</v>
      </c>
      <c r="AT81">
        <v>61</v>
      </c>
      <c r="AU81">
        <v>118</v>
      </c>
      <c r="AV81">
        <v>179</v>
      </c>
      <c r="AW81">
        <v>105</v>
      </c>
      <c r="AX81">
        <v>1380</v>
      </c>
      <c r="AY81">
        <v>1301</v>
      </c>
      <c r="AZ81">
        <v>265</v>
      </c>
      <c r="BA81">
        <v>1143</v>
      </c>
      <c r="BB81">
        <v>523</v>
      </c>
      <c r="BC81">
        <v>729</v>
      </c>
      <c r="BD81">
        <v>242</v>
      </c>
      <c r="BE81">
        <v>113</v>
      </c>
      <c r="BF81">
        <v>485</v>
      </c>
      <c r="BG81">
        <v>19</v>
      </c>
      <c r="BH81">
        <v>102</v>
      </c>
      <c r="BI81">
        <v>3</v>
      </c>
      <c r="BJ81">
        <v>3</v>
      </c>
      <c r="BK81">
        <v>3</v>
      </c>
      <c r="BL81">
        <v>8</v>
      </c>
      <c r="BM81">
        <v>22</v>
      </c>
      <c r="BN81">
        <v>2</v>
      </c>
      <c r="BO81">
        <v>2.5173700000000001</v>
      </c>
      <c r="BP81">
        <v>0</v>
      </c>
      <c r="BQ81">
        <v>627</v>
      </c>
      <c r="BR81" t="s">
        <v>169</v>
      </c>
      <c r="BS81">
        <v>3</v>
      </c>
      <c r="BT81">
        <v>48</v>
      </c>
      <c r="BU81">
        <v>8.8397499999999995E-4</v>
      </c>
      <c r="BV81">
        <v>207</v>
      </c>
      <c r="BW81">
        <v>9.9241119899999997E-4</v>
      </c>
      <c r="BX81">
        <v>7.6657495399999999E-4</v>
      </c>
      <c r="BY81">
        <v>2.165852279E-3</v>
      </c>
      <c r="BZ81">
        <v>4</v>
      </c>
      <c r="CA81">
        <v>4</v>
      </c>
      <c r="CB81">
        <v>4</v>
      </c>
    </row>
    <row r="82" spans="1:80">
      <c r="A82">
        <v>82</v>
      </c>
      <c r="B82">
        <v>5007</v>
      </c>
      <c r="C82" t="s">
        <v>57</v>
      </c>
      <c r="D82" t="s">
        <v>134</v>
      </c>
      <c r="E82">
        <v>5</v>
      </c>
      <c r="F82">
        <v>216</v>
      </c>
      <c r="G82">
        <v>104</v>
      </c>
      <c r="H82">
        <v>112</v>
      </c>
      <c r="I82">
        <v>9</v>
      </c>
      <c r="J82">
        <v>6</v>
      </c>
      <c r="K82">
        <v>3</v>
      </c>
      <c r="L82">
        <v>114</v>
      </c>
      <c r="M82">
        <v>11</v>
      </c>
      <c r="N82">
        <v>0</v>
      </c>
      <c r="O82">
        <v>11</v>
      </c>
      <c r="P82">
        <v>2247</v>
      </c>
      <c r="Q82">
        <v>1154</v>
      </c>
      <c r="R82">
        <v>1093</v>
      </c>
      <c r="S82">
        <v>118</v>
      </c>
      <c r="T82">
        <v>71</v>
      </c>
      <c r="U82">
        <v>47</v>
      </c>
      <c r="V82">
        <v>7</v>
      </c>
      <c r="W82">
        <v>6</v>
      </c>
      <c r="X82">
        <v>0</v>
      </c>
      <c r="Y82">
        <v>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1</v>
      </c>
      <c r="AH82">
        <v>0</v>
      </c>
      <c r="AI82">
        <v>3</v>
      </c>
      <c r="AJ82">
        <v>1</v>
      </c>
      <c r="AK82">
        <v>1</v>
      </c>
      <c r="AL82">
        <v>1</v>
      </c>
      <c r="AM82">
        <v>0</v>
      </c>
      <c r="AN82">
        <v>6</v>
      </c>
      <c r="AO82">
        <v>23</v>
      </c>
      <c r="AP82">
        <v>444</v>
      </c>
      <c r="AQ82">
        <v>228</v>
      </c>
      <c r="AR82">
        <v>216</v>
      </c>
      <c r="AS82">
        <v>74</v>
      </c>
      <c r="AT82">
        <v>36</v>
      </c>
      <c r="AU82">
        <v>13</v>
      </c>
      <c r="AV82">
        <v>49</v>
      </c>
      <c r="AW82">
        <v>38</v>
      </c>
      <c r="AX82">
        <v>390</v>
      </c>
      <c r="AY82">
        <v>238</v>
      </c>
      <c r="AZ82">
        <v>111</v>
      </c>
      <c r="BA82">
        <v>335</v>
      </c>
      <c r="BB82">
        <v>114</v>
      </c>
      <c r="BC82">
        <v>148</v>
      </c>
      <c r="BD82">
        <v>49</v>
      </c>
      <c r="BE82">
        <v>1</v>
      </c>
      <c r="BF82">
        <v>106</v>
      </c>
      <c r="BG82">
        <v>6</v>
      </c>
      <c r="BH82">
        <v>0</v>
      </c>
      <c r="BI82">
        <v>1</v>
      </c>
      <c r="BJ82">
        <v>1</v>
      </c>
      <c r="BK82">
        <v>1</v>
      </c>
      <c r="BL82">
        <v>2</v>
      </c>
      <c r="BM82">
        <v>548</v>
      </c>
      <c r="BN82">
        <v>4</v>
      </c>
      <c r="BO82">
        <v>-0.40742</v>
      </c>
      <c r="BP82">
        <v>0</v>
      </c>
      <c r="BQ82">
        <v>645</v>
      </c>
      <c r="BR82" t="s">
        <v>177</v>
      </c>
      <c r="BS82">
        <v>7</v>
      </c>
      <c r="BT82">
        <v>50</v>
      </c>
      <c r="BU82">
        <v>2.45355E-4</v>
      </c>
      <c r="BV82">
        <v>481</v>
      </c>
      <c r="BW82">
        <v>1.12454689E-4</v>
      </c>
      <c r="BX82">
        <v>2.14596408E-4</v>
      </c>
      <c r="BY82" s="1">
        <v>0</v>
      </c>
      <c r="BZ82">
        <v>4</v>
      </c>
      <c r="CA82">
        <v>4</v>
      </c>
      <c r="CB82">
        <v>4</v>
      </c>
    </row>
    <row r="83" spans="1:80">
      <c r="A83">
        <v>83</v>
      </c>
      <c r="B83">
        <v>5106</v>
      </c>
      <c r="C83" t="s">
        <v>58</v>
      </c>
      <c r="D83" t="s">
        <v>135</v>
      </c>
      <c r="E83">
        <v>7</v>
      </c>
      <c r="F83">
        <v>181</v>
      </c>
      <c r="G83">
        <v>89</v>
      </c>
      <c r="H83">
        <v>92</v>
      </c>
      <c r="I83">
        <v>10</v>
      </c>
      <c r="J83">
        <v>9</v>
      </c>
      <c r="K83">
        <v>1</v>
      </c>
      <c r="L83">
        <v>134</v>
      </c>
      <c r="M83">
        <v>20</v>
      </c>
      <c r="N83">
        <v>1</v>
      </c>
      <c r="O83">
        <v>19</v>
      </c>
      <c r="P83">
        <v>2585</v>
      </c>
      <c r="Q83">
        <v>1314</v>
      </c>
      <c r="R83">
        <v>1271</v>
      </c>
      <c r="S83">
        <v>138</v>
      </c>
      <c r="T83">
        <v>89</v>
      </c>
      <c r="U83">
        <v>49</v>
      </c>
      <c r="V83">
        <v>10</v>
      </c>
      <c r="W83">
        <v>13</v>
      </c>
      <c r="X83">
        <v>0</v>
      </c>
      <c r="Y83">
        <v>11</v>
      </c>
      <c r="Z83">
        <v>0</v>
      </c>
      <c r="AA83">
        <v>0</v>
      </c>
      <c r="AB83">
        <v>0</v>
      </c>
      <c r="AC83">
        <v>2</v>
      </c>
      <c r="AD83">
        <v>1</v>
      </c>
      <c r="AE83">
        <v>2</v>
      </c>
      <c r="AF83">
        <v>4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8</v>
      </c>
      <c r="AO83">
        <v>19</v>
      </c>
      <c r="AP83">
        <v>564</v>
      </c>
      <c r="AQ83">
        <v>287</v>
      </c>
      <c r="AR83">
        <v>277</v>
      </c>
      <c r="AS83">
        <v>85</v>
      </c>
      <c r="AT83">
        <v>43</v>
      </c>
      <c r="AU83">
        <v>18</v>
      </c>
      <c r="AV83">
        <v>61</v>
      </c>
      <c r="AW83">
        <v>36</v>
      </c>
      <c r="AX83">
        <v>370</v>
      </c>
      <c r="AY83">
        <v>212</v>
      </c>
      <c r="AZ83">
        <v>219</v>
      </c>
      <c r="BA83">
        <v>364</v>
      </c>
      <c r="BB83">
        <v>94</v>
      </c>
      <c r="BC83">
        <v>200</v>
      </c>
      <c r="BD83">
        <v>36</v>
      </c>
      <c r="BE83">
        <v>1</v>
      </c>
      <c r="BF83">
        <v>174</v>
      </c>
      <c r="BG83">
        <v>15</v>
      </c>
      <c r="BH83">
        <v>7</v>
      </c>
      <c r="BI83">
        <v>1</v>
      </c>
      <c r="BJ83">
        <v>1</v>
      </c>
      <c r="BK83">
        <v>1</v>
      </c>
      <c r="BL83">
        <v>3</v>
      </c>
      <c r="BM83">
        <v>421</v>
      </c>
      <c r="BN83">
        <v>3</v>
      </c>
      <c r="BO83">
        <v>-0.17591000000000001</v>
      </c>
      <c r="BP83">
        <v>0</v>
      </c>
      <c r="BQ83">
        <v>650</v>
      </c>
      <c r="BR83" t="s">
        <v>177</v>
      </c>
      <c r="BS83">
        <v>7</v>
      </c>
      <c r="BT83">
        <v>51</v>
      </c>
      <c r="BU83">
        <v>2.7527999999999998E-4</v>
      </c>
      <c r="BV83">
        <v>486</v>
      </c>
      <c r="BW83">
        <v>1.21964676E-4</v>
      </c>
      <c r="BX83">
        <v>2.3267363899999999E-4</v>
      </c>
      <c r="BY83" s="1">
        <v>0</v>
      </c>
      <c r="BZ83">
        <v>4</v>
      </c>
      <c r="CA83">
        <v>4</v>
      </c>
      <c r="CB83">
        <v>4</v>
      </c>
    </row>
    <row r="84" spans="1:80">
      <c r="A84">
        <v>84</v>
      </c>
      <c r="B84">
        <v>5204</v>
      </c>
      <c r="C84" t="s">
        <v>18</v>
      </c>
      <c r="D84" t="s">
        <v>136</v>
      </c>
      <c r="E84">
        <v>17</v>
      </c>
      <c r="F84">
        <v>482</v>
      </c>
      <c r="G84">
        <v>244</v>
      </c>
      <c r="H84">
        <v>238</v>
      </c>
      <c r="I84">
        <v>50</v>
      </c>
      <c r="J84">
        <v>30</v>
      </c>
      <c r="K84">
        <v>20</v>
      </c>
      <c r="L84">
        <v>401</v>
      </c>
      <c r="M84">
        <v>41</v>
      </c>
      <c r="N84">
        <v>5</v>
      </c>
      <c r="O84">
        <v>36</v>
      </c>
      <c r="P84">
        <v>12986</v>
      </c>
      <c r="Q84">
        <v>6671</v>
      </c>
      <c r="R84">
        <v>6315</v>
      </c>
      <c r="S84">
        <v>593</v>
      </c>
      <c r="T84">
        <v>356</v>
      </c>
      <c r="U84">
        <v>237</v>
      </c>
      <c r="V84">
        <v>9</v>
      </c>
      <c r="W84">
        <v>11</v>
      </c>
      <c r="X84">
        <v>0</v>
      </c>
      <c r="Y84">
        <v>15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6</v>
      </c>
      <c r="AF84">
        <v>16</v>
      </c>
      <c r="AG84">
        <v>2</v>
      </c>
      <c r="AH84">
        <v>2</v>
      </c>
      <c r="AI84">
        <v>2</v>
      </c>
      <c r="AJ84">
        <v>2</v>
      </c>
      <c r="AK84">
        <v>3</v>
      </c>
      <c r="AL84">
        <v>5</v>
      </c>
      <c r="AM84">
        <v>1</v>
      </c>
      <c r="AN84">
        <v>8</v>
      </c>
      <c r="AO84">
        <v>95</v>
      </c>
      <c r="AP84">
        <v>2567</v>
      </c>
      <c r="AQ84">
        <v>1267</v>
      </c>
      <c r="AR84">
        <v>1300</v>
      </c>
      <c r="AS84">
        <v>265</v>
      </c>
      <c r="AT84">
        <v>234</v>
      </c>
      <c r="AU84">
        <v>131</v>
      </c>
      <c r="AV84">
        <v>365</v>
      </c>
      <c r="AW84">
        <v>166</v>
      </c>
      <c r="AX84">
        <v>3151</v>
      </c>
      <c r="AY84">
        <v>2375</v>
      </c>
      <c r="AZ84">
        <v>228</v>
      </c>
      <c r="BA84">
        <v>2856</v>
      </c>
      <c r="BB84">
        <v>1139</v>
      </c>
      <c r="BC84">
        <v>1012</v>
      </c>
      <c r="BD84">
        <v>294</v>
      </c>
      <c r="BE84">
        <v>27</v>
      </c>
      <c r="BF84">
        <v>778</v>
      </c>
      <c r="BG84">
        <v>43</v>
      </c>
      <c r="BH84">
        <v>6</v>
      </c>
      <c r="BI84">
        <v>6</v>
      </c>
      <c r="BJ84">
        <v>6</v>
      </c>
      <c r="BK84">
        <v>6</v>
      </c>
      <c r="BL84">
        <v>13</v>
      </c>
      <c r="BM84">
        <v>216</v>
      </c>
      <c r="BN84">
        <v>3</v>
      </c>
      <c r="BO84">
        <v>0.35842000000000002</v>
      </c>
      <c r="BP84">
        <v>0</v>
      </c>
      <c r="BQ84">
        <v>656</v>
      </c>
      <c r="BR84" t="s">
        <v>172</v>
      </c>
      <c r="BS84">
        <v>9</v>
      </c>
      <c r="BT84">
        <v>52</v>
      </c>
      <c r="BU84">
        <v>1.6351390000000001E-3</v>
      </c>
      <c r="BV84">
        <v>674</v>
      </c>
      <c r="BW84">
        <v>7.1810602500000005E-4</v>
      </c>
      <c r="BX84">
        <v>1.7678300139999999E-3</v>
      </c>
      <c r="BY84">
        <v>2.5878694199999998E-4</v>
      </c>
      <c r="BZ84">
        <v>4</v>
      </c>
      <c r="CA84">
        <v>4</v>
      </c>
      <c r="CB84">
        <v>4</v>
      </c>
    </row>
    <row r="85" spans="1:80">
      <c r="A85">
        <v>85</v>
      </c>
      <c r="B85">
        <v>5219</v>
      </c>
      <c r="C85" t="s">
        <v>18</v>
      </c>
      <c r="D85" t="s">
        <v>137</v>
      </c>
      <c r="E85">
        <v>15</v>
      </c>
      <c r="F85">
        <v>443</v>
      </c>
      <c r="G85">
        <v>216</v>
      </c>
      <c r="H85">
        <v>227</v>
      </c>
      <c r="I85">
        <v>22</v>
      </c>
      <c r="J85">
        <v>15</v>
      </c>
      <c r="K85">
        <v>7</v>
      </c>
      <c r="L85">
        <v>128</v>
      </c>
      <c r="M85">
        <v>21</v>
      </c>
      <c r="N85">
        <v>1</v>
      </c>
      <c r="O85">
        <v>20</v>
      </c>
      <c r="P85">
        <v>2554</v>
      </c>
      <c r="Q85">
        <v>1296</v>
      </c>
      <c r="R85">
        <v>1258</v>
      </c>
      <c r="S85">
        <v>112</v>
      </c>
      <c r="T85">
        <v>73</v>
      </c>
      <c r="U85">
        <v>39</v>
      </c>
      <c r="V85">
        <v>1</v>
      </c>
      <c r="W85">
        <v>5</v>
      </c>
      <c r="X85">
        <v>0</v>
      </c>
      <c r="Y85">
        <v>2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6</v>
      </c>
      <c r="AO85">
        <v>10</v>
      </c>
      <c r="AP85">
        <v>584</v>
      </c>
      <c r="AQ85">
        <v>284</v>
      </c>
      <c r="AR85">
        <v>300</v>
      </c>
      <c r="AS85">
        <v>67</v>
      </c>
      <c r="AT85">
        <v>30</v>
      </c>
      <c r="AU85">
        <v>8</v>
      </c>
      <c r="AV85">
        <v>38</v>
      </c>
      <c r="AW85">
        <v>17</v>
      </c>
      <c r="AX85">
        <v>315</v>
      </c>
      <c r="AY85">
        <v>286</v>
      </c>
      <c r="AZ85">
        <v>50</v>
      </c>
      <c r="BA85">
        <v>374</v>
      </c>
      <c r="BB85">
        <v>125</v>
      </c>
      <c r="BC85">
        <v>158</v>
      </c>
      <c r="BD85">
        <v>43</v>
      </c>
      <c r="BE85">
        <v>0</v>
      </c>
      <c r="BF85">
        <v>135</v>
      </c>
      <c r="BG85">
        <v>18</v>
      </c>
      <c r="BH85">
        <v>7</v>
      </c>
      <c r="BI85">
        <v>0</v>
      </c>
      <c r="BJ85">
        <v>0</v>
      </c>
      <c r="BK85">
        <v>0</v>
      </c>
      <c r="BL85">
        <v>2</v>
      </c>
      <c r="BM85">
        <v>683</v>
      </c>
      <c r="BN85">
        <v>5</v>
      </c>
      <c r="BO85">
        <v>-0.65220999999999996</v>
      </c>
      <c r="BP85">
        <v>0</v>
      </c>
      <c r="BQ85">
        <v>671</v>
      </c>
      <c r="BR85" t="s">
        <v>172</v>
      </c>
      <c r="BS85">
        <v>9</v>
      </c>
      <c r="BT85">
        <v>52</v>
      </c>
      <c r="BU85">
        <v>2.9831600000000002E-4</v>
      </c>
      <c r="BV85">
        <v>689</v>
      </c>
      <c r="BW85">
        <v>1.2284179800000001E-4</v>
      </c>
      <c r="BX85">
        <v>3.0695110599999998E-4</v>
      </c>
      <c r="BY85" s="1">
        <v>0</v>
      </c>
      <c r="BZ85">
        <v>4</v>
      </c>
      <c r="CA85">
        <v>4</v>
      </c>
      <c r="CB85">
        <v>4</v>
      </c>
    </row>
    <row r="86" spans="1:80">
      <c r="A86">
        <v>86</v>
      </c>
      <c r="B86">
        <v>5312</v>
      </c>
      <c r="C86" t="s">
        <v>19</v>
      </c>
      <c r="D86" t="s">
        <v>138</v>
      </c>
      <c r="E86">
        <v>3</v>
      </c>
      <c r="F86">
        <v>55</v>
      </c>
      <c r="G86">
        <v>26</v>
      </c>
      <c r="H86">
        <v>29</v>
      </c>
      <c r="I86">
        <v>3</v>
      </c>
      <c r="J86">
        <v>3</v>
      </c>
      <c r="K86">
        <v>0</v>
      </c>
      <c r="L86">
        <v>92</v>
      </c>
      <c r="M86">
        <v>9</v>
      </c>
      <c r="N86">
        <v>0</v>
      </c>
      <c r="O86">
        <v>9</v>
      </c>
      <c r="P86">
        <v>1249</v>
      </c>
      <c r="Q86">
        <v>625</v>
      </c>
      <c r="R86">
        <v>624</v>
      </c>
      <c r="S86">
        <v>80</v>
      </c>
      <c r="T86">
        <v>45</v>
      </c>
      <c r="U86">
        <v>35</v>
      </c>
      <c r="V86">
        <v>4</v>
      </c>
      <c r="W86">
        <v>7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</v>
      </c>
      <c r="AO86">
        <v>5</v>
      </c>
      <c r="AP86">
        <v>586</v>
      </c>
      <c r="AQ86">
        <v>282</v>
      </c>
      <c r="AR86">
        <v>304</v>
      </c>
      <c r="AS86">
        <v>29</v>
      </c>
      <c r="AT86">
        <v>7</v>
      </c>
      <c r="AU86">
        <v>4</v>
      </c>
      <c r="AV86">
        <v>11</v>
      </c>
      <c r="AW86">
        <v>7</v>
      </c>
      <c r="AX86">
        <v>55</v>
      </c>
      <c r="AY86">
        <v>62</v>
      </c>
      <c r="AZ86">
        <v>76</v>
      </c>
      <c r="BA86">
        <v>0</v>
      </c>
      <c r="BB86">
        <v>0</v>
      </c>
      <c r="BC86">
        <v>84</v>
      </c>
      <c r="BD86">
        <v>21</v>
      </c>
      <c r="BE86">
        <v>5</v>
      </c>
      <c r="BF86">
        <v>68</v>
      </c>
      <c r="BG86">
        <v>13</v>
      </c>
      <c r="BH86">
        <v>4</v>
      </c>
      <c r="BI86">
        <v>0</v>
      </c>
      <c r="BJ86">
        <v>0</v>
      </c>
      <c r="BK86">
        <v>0</v>
      </c>
      <c r="BL86">
        <v>1</v>
      </c>
      <c r="BM86">
        <v>248</v>
      </c>
      <c r="BN86">
        <v>3</v>
      </c>
      <c r="BO86">
        <v>0.20974999999999999</v>
      </c>
      <c r="BP86">
        <v>0</v>
      </c>
      <c r="BQ86">
        <v>683</v>
      </c>
      <c r="BR86" t="s">
        <v>172</v>
      </c>
      <c r="BS86">
        <v>9</v>
      </c>
      <c r="BT86">
        <v>53</v>
      </c>
      <c r="BU86">
        <v>1.2726400000000001E-4</v>
      </c>
      <c r="BV86">
        <v>701</v>
      </c>
      <c r="BW86">
        <v>5.9692804000000003E-5</v>
      </c>
      <c r="BX86">
        <v>1.4927020500000001E-4</v>
      </c>
      <c r="BY86" s="1">
        <v>0</v>
      </c>
      <c r="BZ86">
        <v>4</v>
      </c>
      <c r="CA86">
        <v>4</v>
      </c>
      <c r="CB86">
        <v>4</v>
      </c>
    </row>
    <row r="87" spans="1:80">
      <c r="A87">
        <v>87</v>
      </c>
      <c r="B87">
        <v>5401</v>
      </c>
      <c r="C87" t="s">
        <v>41</v>
      </c>
      <c r="D87" t="s">
        <v>139</v>
      </c>
      <c r="E87">
        <v>23</v>
      </c>
      <c r="F87">
        <v>517</v>
      </c>
      <c r="G87">
        <v>277</v>
      </c>
      <c r="H87">
        <v>240</v>
      </c>
      <c r="I87">
        <v>26</v>
      </c>
      <c r="J87">
        <v>15</v>
      </c>
      <c r="K87">
        <v>11</v>
      </c>
      <c r="L87">
        <v>1662</v>
      </c>
      <c r="M87">
        <v>119</v>
      </c>
      <c r="N87">
        <v>36</v>
      </c>
      <c r="O87">
        <v>83</v>
      </c>
      <c r="P87">
        <v>57708</v>
      </c>
      <c r="Q87">
        <v>30197</v>
      </c>
      <c r="R87">
        <v>27511</v>
      </c>
      <c r="S87">
        <v>2263</v>
      </c>
      <c r="T87">
        <v>1113</v>
      </c>
      <c r="U87">
        <v>1150</v>
      </c>
      <c r="V87">
        <v>83</v>
      </c>
      <c r="W87">
        <v>101</v>
      </c>
      <c r="X87">
        <v>2</v>
      </c>
      <c r="Y87">
        <v>78</v>
      </c>
      <c r="Z87">
        <v>0</v>
      </c>
      <c r="AA87">
        <v>0</v>
      </c>
      <c r="AB87">
        <v>0</v>
      </c>
      <c r="AC87">
        <v>14</v>
      </c>
      <c r="AD87">
        <v>4</v>
      </c>
      <c r="AE87">
        <v>25</v>
      </c>
      <c r="AF87">
        <v>43</v>
      </c>
      <c r="AG87">
        <v>7</v>
      </c>
      <c r="AH87">
        <v>6</v>
      </c>
      <c r="AI87">
        <v>11</v>
      </c>
      <c r="AJ87">
        <v>9</v>
      </c>
      <c r="AK87">
        <v>25</v>
      </c>
      <c r="AL87">
        <v>23</v>
      </c>
      <c r="AM87">
        <v>11</v>
      </c>
      <c r="AN87">
        <v>25</v>
      </c>
      <c r="AO87">
        <v>80</v>
      </c>
      <c r="AP87">
        <v>3144</v>
      </c>
      <c r="AQ87">
        <v>1581</v>
      </c>
      <c r="AR87">
        <v>1563</v>
      </c>
      <c r="AS87">
        <v>1049</v>
      </c>
      <c r="AT87">
        <v>859</v>
      </c>
      <c r="AU87">
        <v>484</v>
      </c>
      <c r="AV87">
        <v>1343</v>
      </c>
      <c r="AW87">
        <v>531</v>
      </c>
      <c r="AX87">
        <v>11680</v>
      </c>
      <c r="AY87">
        <v>9303</v>
      </c>
      <c r="AZ87">
        <v>1926</v>
      </c>
      <c r="BA87">
        <v>11606</v>
      </c>
      <c r="BB87">
        <v>5408</v>
      </c>
      <c r="BC87">
        <v>4840</v>
      </c>
      <c r="BD87">
        <v>1539</v>
      </c>
      <c r="BE87">
        <v>64</v>
      </c>
      <c r="BF87">
        <v>3747</v>
      </c>
      <c r="BG87">
        <v>404</v>
      </c>
      <c r="BH87">
        <v>84</v>
      </c>
      <c r="BI87">
        <v>20</v>
      </c>
      <c r="BJ87">
        <v>21</v>
      </c>
      <c r="BK87">
        <v>21</v>
      </c>
      <c r="BL87">
        <v>53</v>
      </c>
      <c r="BM87">
        <v>20</v>
      </c>
      <c r="BN87">
        <v>2</v>
      </c>
      <c r="BO87">
        <v>2.60751</v>
      </c>
      <c r="BP87">
        <v>0</v>
      </c>
      <c r="BQ87">
        <v>684</v>
      </c>
      <c r="BR87" t="s">
        <v>175</v>
      </c>
      <c r="BS87">
        <v>4</v>
      </c>
      <c r="BT87">
        <v>54</v>
      </c>
      <c r="BU87">
        <v>6.6949189999999997E-3</v>
      </c>
      <c r="BV87">
        <v>273</v>
      </c>
      <c r="BW87">
        <v>4.5703020069999996E-3</v>
      </c>
      <c r="BX87">
        <v>5.0350052840000001E-3</v>
      </c>
      <c r="BY87">
        <v>8.6039995190000003E-3</v>
      </c>
      <c r="BZ87">
        <v>4</v>
      </c>
      <c r="CA87">
        <v>4</v>
      </c>
      <c r="CB87">
        <v>4</v>
      </c>
    </row>
    <row r="88" spans="1:80">
      <c r="A88">
        <v>88</v>
      </c>
      <c r="B88">
        <v>5404</v>
      </c>
      <c r="C88" t="s">
        <v>41</v>
      </c>
      <c r="D88" t="s">
        <v>140</v>
      </c>
      <c r="E88">
        <v>19</v>
      </c>
      <c r="F88">
        <v>436</v>
      </c>
      <c r="G88">
        <v>196</v>
      </c>
      <c r="H88">
        <v>240</v>
      </c>
      <c r="I88">
        <v>19</v>
      </c>
      <c r="J88">
        <v>7</v>
      </c>
      <c r="K88">
        <v>12</v>
      </c>
      <c r="L88">
        <v>368</v>
      </c>
      <c r="M88">
        <v>43</v>
      </c>
      <c r="N88">
        <v>4</v>
      </c>
      <c r="O88">
        <v>39</v>
      </c>
      <c r="P88">
        <v>9842</v>
      </c>
      <c r="Q88">
        <v>5072</v>
      </c>
      <c r="R88">
        <v>4770</v>
      </c>
      <c r="S88">
        <v>340</v>
      </c>
      <c r="T88">
        <v>182</v>
      </c>
      <c r="U88">
        <v>158</v>
      </c>
      <c r="V88">
        <v>18</v>
      </c>
      <c r="W88">
        <v>24</v>
      </c>
      <c r="X88">
        <v>0</v>
      </c>
      <c r="Y88">
        <v>16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8</v>
      </c>
      <c r="AF88">
        <v>16</v>
      </c>
      <c r="AG88">
        <v>6</v>
      </c>
      <c r="AH88">
        <v>2</v>
      </c>
      <c r="AI88">
        <v>5</v>
      </c>
      <c r="AJ88">
        <v>5</v>
      </c>
      <c r="AK88">
        <v>3</v>
      </c>
      <c r="AL88">
        <v>4</v>
      </c>
      <c r="AM88">
        <v>1</v>
      </c>
      <c r="AN88">
        <v>16</v>
      </c>
      <c r="AO88">
        <v>67</v>
      </c>
      <c r="AP88">
        <v>2515</v>
      </c>
      <c r="AQ88">
        <v>1308</v>
      </c>
      <c r="AR88">
        <v>1207</v>
      </c>
      <c r="AS88">
        <v>286</v>
      </c>
      <c r="AT88">
        <v>119</v>
      </c>
      <c r="AU88">
        <v>43</v>
      </c>
      <c r="AV88">
        <v>162</v>
      </c>
      <c r="AW88">
        <v>108</v>
      </c>
      <c r="AX88">
        <v>1458</v>
      </c>
      <c r="AY88">
        <v>1130</v>
      </c>
      <c r="AZ88">
        <v>460</v>
      </c>
      <c r="BA88">
        <v>1241</v>
      </c>
      <c r="BB88">
        <v>536</v>
      </c>
      <c r="BC88">
        <v>612</v>
      </c>
      <c r="BD88">
        <v>196</v>
      </c>
      <c r="BE88">
        <v>9</v>
      </c>
      <c r="BF88">
        <v>455</v>
      </c>
      <c r="BG88">
        <v>24</v>
      </c>
      <c r="BH88">
        <v>6</v>
      </c>
      <c r="BI88">
        <v>4</v>
      </c>
      <c r="BJ88">
        <v>3</v>
      </c>
      <c r="BK88">
        <v>4</v>
      </c>
      <c r="BL88">
        <v>10</v>
      </c>
      <c r="BM88">
        <v>243</v>
      </c>
      <c r="BN88">
        <v>3</v>
      </c>
      <c r="BO88">
        <v>0.24465000000000001</v>
      </c>
      <c r="BP88">
        <v>0</v>
      </c>
      <c r="BQ88">
        <v>687</v>
      </c>
      <c r="BR88" t="s">
        <v>175</v>
      </c>
      <c r="BS88">
        <v>4</v>
      </c>
      <c r="BT88">
        <v>54</v>
      </c>
      <c r="BU88">
        <v>1.0286449999999999E-3</v>
      </c>
      <c r="BV88">
        <v>276</v>
      </c>
      <c r="BW88">
        <v>6.4124306199999997E-4</v>
      </c>
      <c r="BX88">
        <v>7.5929405899999997E-4</v>
      </c>
      <c r="BY88" s="1">
        <v>0</v>
      </c>
      <c r="BZ88">
        <v>4</v>
      </c>
      <c r="CA88">
        <v>4</v>
      </c>
      <c r="CB88">
        <v>4</v>
      </c>
    </row>
    <row r="89" spans="1:80">
      <c r="A89">
        <v>89</v>
      </c>
      <c r="B89">
        <v>5409</v>
      </c>
      <c r="C89" t="s">
        <v>41</v>
      </c>
      <c r="D89" t="s">
        <v>141</v>
      </c>
      <c r="E89">
        <v>2</v>
      </c>
      <c r="F89">
        <v>29</v>
      </c>
      <c r="G89">
        <v>13</v>
      </c>
      <c r="H89">
        <v>16</v>
      </c>
      <c r="I89">
        <v>2</v>
      </c>
      <c r="J89">
        <v>1</v>
      </c>
      <c r="K89">
        <v>1</v>
      </c>
      <c r="L89">
        <v>205</v>
      </c>
      <c r="M89">
        <v>13</v>
      </c>
      <c r="N89">
        <v>1</v>
      </c>
      <c r="O89">
        <v>12</v>
      </c>
      <c r="P89">
        <v>4886</v>
      </c>
      <c r="Q89">
        <v>2524</v>
      </c>
      <c r="R89">
        <v>2362</v>
      </c>
      <c r="S89">
        <v>216</v>
      </c>
      <c r="T89">
        <v>102</v>
      </c>
      <c r="U89">
        <v>114</v>
      </c>
      <c r="V89">
        <v>9</v>
      </c>
      <c r="W89">
        <v>10</v>
      </c>
      <c r="X89">
        <v>0</v>
      </c>
      <c r="Y89">
        <v>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</v>
      </c>
      <c r="AF89">
        <v>6</v>
      </c>
      <c r="AG89">
        <v>0</v>
      </c>
      <c r="AH89">
        <v>0</v>
      </c>
      <c r="AI89">
        <v>2</v>
      </c>
      <c r="AJ89">
        <v>1</v>
      </c>
      <c r="AK89">
        <v>3</v>
      </c>
      <c r="AL89">
        <v>2</v>
      </c>
      <c r="AM89">
        <v>0</v>
      </c>
      <c r="AN89">
        <v>4</v>
      </c>
      <c r="AO89">
        <v>9</v>
      </c>
      <c r="AP89">
        <v>449</v>
      </c>
      <c r="AQ89">
        <v>231</v>
      </c>
      <c r="AR89">
        <v>218</v>
      </c>
      <c r="AS89">
        <v>125</v>
      </c>
      <c r="AT89">
        <v>72</v>
      </c>
      <c r="AU89">
        <v>47</v>
      </c>
      <c r="AV89">
        <v>119</v>
      </c>
      <c r="AW89">
        <v>57</v>
      </c>
      <c r="AX89">
        <v>854</v>
      </c>
      <c r="AY89">
        <v>689</v>
      </c>
      <c r="AZ89">
        <v>223</v>
      </c>
      <c r="BA89">
        <v>706</v>
      </c>
      <c r="BB89">
        <v>287</v>
      </c>
      <c r="BC89">
        <v>385</v>
      </c>
      <c r="BD89">
        <v>110</v>
      </c>
      <c r="BE89">
        <v>6</v>
      </c>
      <c r="BF89">
        <v>302</v>
      </c>
      <c r="BG89">
        <v>37</v>
      </c>
      <c r="BH89">
        <v>11</v>
      </c>
      <c r="BI89">
        <v>2</v>
      </c>
      <c r="BJ89">
        <v>1</v>
      </c>
      <c r="BK89">
        <v>1</v>
      </c>
      <c r="BL89">
        <v>5</v>
      </c>
      <c r="BM89">
        <v>57</v>
      </c>
      <c r="BN89">
        <v>2</v>
      </c>
      <c r="BO89">
        <v>1.66147</v>
      </c>
      <c r="BP89">
        <v>0</v>
      </c>
      <c r="BQ89">
        <v>692</v>
      </c>
      <c r="BR89" t="s">
        <v>175</v>
      </c>
      <c r="BS89">
        <v>4</v>
      </c>
      <c r="BT89">
        <v>54</v>
      </c>
      <c r="BU89">
        <v>5.4542800000000004E-4</v>
      </c>
      <c r="BV89">
        <v>281</v>
      </c>
      <c r="BW89">
        <v>3.95738631E-4</v>
      </c>
      <c r="BX89">
        <v>4.69757314E-4</v>
      </c>
      <c r="BY89" s="1">
        <v>0</v>
      </c>
      <c r="BZ89">
        <v>4</v>
      </c>
      <c r="CA89">
        <v>4</v>
      </c>
      <c r="CB89">
        <v>4</v>
      </c>
    </row>
    <row r="90" spans="1:80">
      <c r="A90">
        <v>90</v>
      </c>
      <c r="B90">
        <v>5501</v>
      </c>
      <c r="C90" t="s">
        <v>42</v>
      </c>
      <c r="D90" t="s">
        <v>28</v>
      </c>
      <c r="E90">
        <v>57</v>
      </c>
      <c r="F90">
        <v>1798</v>
      </c>
      <c r="G90">
        <v>913</v>
      </c>
      <c r="H90">
        <v>885</v>
      </c>
      <c r="I90">
        <v>87</v>
      </c>
      <c r="J90">
        <v>45</v>
      </c>
      <c r="K90">
        <v>42</v>
      </c>
      <c r="L90">
        <v>1624</v>
      </c>
      <c r="M90">
        <v>143</v>
      </c>
      <c r="N90">
        <v>43</v>
      </c>
      <c r="O90">
        <v>100</v>
      </c>
      <c r="P90">
        <v>67974</v>
      </c>
      <c r="Q90">
        <v>35010</v>
      </c>
      <c r="R90">
        <v>32964</v>
      </c>
      <c r="S90">
        <v>3333</v>
      </c>
      <c r="T90">
        <v>1567</v>
      </c>
      <c r="U90">
        <v>1766</v>
      </c>
      <c r="V90">
        <v>60</v>
      </c>
      <c r="W90">
        <v>99</v>
      </c>
      <c r="X90">
        <v>3</v>
      </c>
      <c r="Y90">
        <v>66</v>
      </c>
      <c r="Z90">
        <v>1</v>
      </c>
      <c r="AA90">
        <v>1</v>
      </c>
      <c r="AB90">
        <v>1</v>
      </c>
      <c r="AC90">
        <v>22</v>
      </c>
      <c r="AD90">
        <v>11</v>
      </c>
      <c r="AE90">
        <v>33</v>
      </c>
      <c r="AF90">
        <v>49</v>
      </c>
      <c r="AG90">
        <v>16</v>
      </c>
      <c r="AH90">
        <v>3</v>
      </c>
      <c r="AI90">
        <v>22</v>
      </c>
      <c r="AJ90">
        <v>21</v>
      </c>
      <c r="AK90">
        <v>5</v>
      </c>
      <c r="AL90">
        <v>16</v>
      </c>
      <c r="AM90">
        <v>8</v>
      </c>
      <c r="AN90">
        <v>22</v>
      </c>
      <c r="AO90">
        <v>129</v>
      </c>
      <c r="AP90">
        <v>2306</v>
      </c>
      <c r="AQ90">
        <v>1211</v>
      </c>
      <c r="AR90">
        <v>1095</v>
      </c>
      <c r="AS90">
        <v>1272</v>
      </c>
      <c r="AT90">
        <v>1062</v>
      </c>
      <c r="AU90">
        <v>923</v>
      </c>
      <c r="AV90">
        <v>1985</v>
      </c>
      <c r="AW90">
        <v>750</v>
      </c>
      <c r="AX90">
        <v>14416</v>
      </c>
      <c r="AY90">
        <v>12321</v>
      </c>
      <c r="AZ90">
        <v>1598</v>
      </c>
      <c r="BA90">
        <v>17795</v>
      </c>
      <c r="BB90">
        <v>7202</v>
      </c>
      <c r="BC90">
        <v>5795</v>
      </c>
      <c r="BD90">
        <v>1855</v>
      </c>
      <c r="BE90">
        <v>79</v>
      </c>
      <c r="BF90">
        <v>4319</v>
      </c>
      <c r="BG90">
        <v>388</v>
      </c>
      <c r="BH90">
        <v>114</v>
      </c>
      <c r="BI90">
        <v>29</v>
      </c>
      <c r="BJ90">
        <v>27</v>
      </c>
      <c r="BK90">
        <v>27</v>
      </c>
      <c r="BL90">
        <v>49</v>
      </c>
      <c r="BM90">
        <v>25</v>
      </c>
      <c r="BN90">
        <v>2</v>
      </c>
      <c r="BO90">
        <v>2.4629799999999999</v>
      </c>
      <c r="BP90">
        <v>0</v>
      </c>
      <c r="BQ90">
        <v>697</v>
      </c>
      <c r="BR90" t="s">
        <v>170</v>
      </c>
      <c r="BS90">
        <v>8</v>
      </c>
      <c r="BT90">
        <v>55</v>
      </c>
      <c r="BU90">
        <v>6.3436020000000003E-3</v>
      </c>
      <c r="BV90">
        <v>589</v>
      </c>
      <c r="BW90">
        <v>5.0768786790000003E-3</v>
      </c>
      <c r="BX90">
        <v>1.2449694767000001E-2</v>
      </c>
      <c r="BY90">
        <v>3.8038840139999999E-3</v>
      </c>
      <c r="BZ90">
        <v>4</v>
      </c>
      <c r="CA90">
        <v>4</v>
      </c>
      <c r="CB90">
        <v>4</v>
      </c>
    </row>
    <row r="91" spans="1:80">
      <c r="A91">
        <v>91</v>
      </c>
      <c r="B91">
        <v>5504</v>
      </c>
      <c r="C91" t="s">
        <v>42</v>
      </c>
      <c r="D91" t="s">
        <v>142</v>
      </c>
      <c r="E91">
        <v>88</v>
      </c>
      <c r="F91">
        <v>2076</v>
      </c>
      <c r="G91">
        <v>1071</v>
      </c>
      <c r="H91">
        <v>1005</v>
      </c>
      <c r="I91">
        <v>148</v>
      </c>
      <c r="J91">
        <v>94</v>
      </c>
      <c r="K91">
        <v>54</v>
      </c>
      <c r="L91">
        <v>785</v>
      </c>
      <c r="M91">
        <v>135</v>
      </c>
      <c r="N91">
        <v>16</v>
      </c>
      <c r="O91">
        <v>119</v>
      </c>
      <c r="P91">
        <v>21876</v>
      </c>
      <c r="Q91">
        <v>11170</v>
      </c>
      <c r="R91">
        <v>10706</v>
      </c>
      <c r="S91">
        <v>1099</v>
      </c>
      <c r="T91">
        <v>654</v>
      </c>
      <c r="U91">
        <v>445</v>
      </c>
      <c r="V91">
        <v>32</v>
      </c>
      <c r="W91">
        <v>42</v>
      </c>
      <c r="X91">
        <v>0</v>
      </c>
      <c r="Y91">
        <v>38</v>
      </c>
      <c r="Z91">
        <v>1</v>
      </c>
      <c r="AA91">
        <v>1</v>
      </c>
      <c r="AB91">
        <v>0</v>
      </c>
      <c r="AC91">
        <v>4</v>
      </c>
      <c r="AD91">
        <v>2</v>
      </c>
      <c r="AE91">
        <v>12</v>
      </c>
      <c r="AF91">
        <v>9</v>
      </c>
      <c r="AG91">
        <v>7</v>
      </c>
      <c r="AH91">
        <v>4</v>
      </c>
      <c r="AI91">
        <v>6</v>
      </c>
      <c r="AJ91">
        <v>6</v>
      </c>
      <c r="AK91">
        <v>4</v>
      </c>
      <c r="AL91">
        <v>5</v>
      </c>
      <c r="AM91">
        <v>1</v>
      </c>
      <c r="AN91">
        <v>22</v>
      </c>
      <c r="AO91">
        <v>139</v>
      </c>
      <c r="AP91">
        <v>2689</v>
      </c>
      <c r="AQ91">
        <v>1365</v>
      </c>
      <c r="AR91">
        <v>1324</v>
      </c>
      <c r="AS91">
        <v>245</v>
      </c>
      <c r="AT91">
        <v>322</v>
      </c>
      <c r="AU91">
        <v>176</v>
      </c>
      <c r="AV91">
        <v>498</v>
      </c>
      <c r="AW91">
        <v>216</v>
      </c>
      <c r="AX91">
        <v>4105</v>
      </c>
      <c r="AY91">
        <v>3670</v>
      </c>
      <c r="AZ91">
        <v>585</v>
      </c>
      <c r="BA91">
        <v>4525</v>
      </c>
      <c r="BB91">
        <v>1825</v>
      </c>
      <c r="BC91">
        <v>1731</v>
      </c>
      <c r="BD91">
        <v>490</v>
      </c>
      <c r="BE91">
        <v>17</v>
      </c>
      <c r="BF91">
        <v>1350</v>
      </c>
      <c r="BG91">
        <v>69</v>
      </c>
      <c r="BH91">
        <v>12</v>
      </c>
      <c r="BI91">
        <v>9</v>
      </c>
      <c r="BJ91">
        <v>8</v>
      </c>
      <c r="BK91">
        <v>9</v>
      </c>
      <c r="BL91">
        <v>13</v>
      </c>
      <c r="BM91">
        <v>204</v>
      </c>
      <c r="BN91">
        <v>3</v>
      </c>
      <c r="BO91">
        <v>0.40944000000000003</v>
      </c>
      <c r="BP91">
        <v>0</v>
      </c>
      <c r="BQ91">
        <v>700</v>
      </c>
      <c r="BR91" t="s">
        <v>170</v>
      </c>
      <c r="BS91">
        <v>8</v>
      </c>
      <c r="BT91">
        <v>55</v>
      </c>
      <c r="BU91">
        <v>2.0360489999999998E-3</v>
      </c>
      <c r="BV91">
        <v>592</v>
      </c>
      <c r="BW91">
        <v>1.555680814E-3</v>
      </c>
      <c r="BX91">
        <v>3.8349759460000001E-3</v>
      </c>
      <c r="BY91">
        <v>1.022381644E-3</v>
      </c>
      <c r="BZ91">
        <v>4</v>
      </c>
      <c r="CA91">
        <v>4</v>
      </c>
      <c r="CB91">
        <v>4</v>
      </c>
    </row>
    <row r="92" spans="1:80">
      <c r="A92">
        <v>92</v>
      </c>
      <c r="B92">
        <v>5505</v>
      </c>
      <c r="C92" t="s">
        <v>42</v>
      </c>
      <c r="D92" t="s">
        <v>143</v>
      </c>
      <c r="E92">
        <v>92</v>
      </c>
      <c r="F92">
        <v>3016</v>
      </c>
      <c r="G92">
        <v>1503</v>
      </c>
      <c r="H92">
        <v>1513</v>
      </c>
      <c r="I92">
        <v>171</v>
      </c>
      <c r="J92">
        <v>90</v>
      </c>
      <c r="K92">
        <v>81</v>
      </c>
      <c r="L92">
        <v>696</v>
      </c>
      <c r="M92">
        <v>131</v>
      </c>
      <c r="N92">
        <v>10</v>
      </c>
      <c r="O92">
        <v>121</v>
      </c>
      <c r="P92">
        <v>21407</v>
      </c>
      <c r="Q92">
        <v>10997</v>
      </c>
      <c r="R92">
        <v>10410</v>
      </c>
      <c r="S92">
        <v>915</v>
      </c>
      <c r="T92">
        <v>497</v>
      </c>
      <c r="U92">
        <v>418</v>
      </c>
      <c r="V92">
        <v>20</v>
      </c>
      <c r="W92">
        <v>32</v>
      </c>
      <c r="X92">
        <v>2</v>
      </c>
      <c r="Y92">
        <v>23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9</v>
      </c>
      <c r="AF92">
        <v>14</v>
      </c>
      <c r="AG92">
        <v>4</v>
      </c>
      <c r="AH92">
        <v>1</v>
      </c>
      <c r="AI92">
        <v>5</v>
      </c>
      <c r="AJ92">
        <v>3</v>
      </c>
      <c r="AK92">
        <v>7</v>
      </c>
      <c r="AL92">
        <v>4</v>
      </c>
      <c r="AM92">
        <v>0</v>
      </c>
      <c r="AN92">
        <v>26</v>
      </c>
      <c r="AO92">
        <v>129</v>
      </c>
      <c r="AP92">
        <v>4702</v>
      </c>
      <c r="AQ92">
        <v>2340</v>
      </c>
      <c r="AR92">
        <v>2362</v>
      </c>
      <c r="AS92">
        <v>254</v>
      </c>
      <c r="AT92">
        <v>258</v>
      </c>
      <c r="AU92">
        <v>149</v>
      </c>
      <c r="AV92">
        <v>407</v>
      </c>
      <c r="AW92">
        <v>182</v>
      </c>
      <c r="AX92">
        <v>3627</v>
      </c>
      <c r="AY92">
        <v>2903</v>
      </c>
      <c r="AZ92">
        <v>509</v>
      </c>
      <c r="BA92">
        <v>3763</v>
      </c>
      <c r="BB92">
        <v>1308</v>
      </c>
      <c r="BC92">
        <v>1305</v>
      </c>
      <c r="BD92">
        <v>327</v>
      </c>
      <c r="BE92">
        <v>8</v>
      </c>
      <c r="BF92">
        <v>1081</v>
      </c>
      <c r="BG92">
        <v>81</v>
      </c>
      <c r="BH92">
        <v>3</v>
      </c>
      <c r="BI92">
        <v>5</v>
      </c>
      <c r="BJ92">
        <v>4</v>
      </c>
      <c r="BK92">
        <v>4</v>
      </c>
      <c r="BL92">
        <v>14</v>
      </c>
      <c r="BM92">
        <v>282</v>
      </c>
      <c r="BN92">
        <v>3</v>
      </c>
      <c r="BO92">
        <v>0.11346000000000001</v>
      </c>
      <c r="BP92">
        <v>0</v>
      </c>
      <c r="BQ92">
        <v>701</v>
      </c>
      <c r="BR92" t="s">
        <v>170</v>
      </c>
      <c r="BS92">
        <v>8</v>
      </c>
      <c r="BT92">
        <v>55</v>
      </c>
      <c r="BU92">
        <v>1.879487E-3</v>
      </c>
      <c r="BV92">
        <v>593</v>
      </c>
      <c r="BW92">
        <v>1.314578234E-3</v>
      </c>
      <c r="BX92">
        <v>3.3425926370000002E-3</v>
      </c>
      <c r="BY92" s="1">
        <v>0</v>
      </c>
      <c r="BZ92">
        <v>4</v>
      </c>
      <c r="CA92">
        <v>4</v>
      </c>
      <c r="CB92">
        <v>4</v>
      </c>
    </row>
    <row r="93" spans="1:80">
      <c r="A93">
        <v>93</v>
      </c>
      <c r="B93">
        <v>5507</v>
      </c>
      <c r="C93" t="s">
        <v>42</v>
      </c>
      <c r="D93" t="s">
        <v>144</v>
      </c>
      <c r="E93">
        <v>30</v>
      </c>
      <c r="F93">
        <v>545</v>
      </c>
      <c r="G93">
        <v>266</v>
      </c>
      <c r="H93">
        <v>279</v>
      </c>
      <c r="I93">
        <v>34</v>
      </c>
      <c r="J93">
        <v>21</v>
      </c>
      <c r="K93">
        <v>13</v>
      </c>
      <c r="L93">
        <v>166</v>
      </c>
      <c r="M93">
        <v>39</v>
      </c>
      <c r="N93">
        <v>0</v>
      </c>
      <c r="O93">
        <v>39</v>
      </c>
      <c r="P93">
        <v>3293</v>
      </c>
      <c r="Q93">
        <v>1669</v>
      </c>
      <c r="R93">
        <v>1624</v>
      </c>
      <c r="S93">
        <v>168</v>
      </c>
      <c r="T93">
        <v>97</v>
      </c>
      <c r="U93">
        <v>71</v>
      </c>
      <c r="V93">
        <v>8</v>
      </c>
      <c r="W93">
        <v>9</v>
      </c>
      <c r="X93">
        <v>0</v>
      </c>
      <c r="Y93">
        <v>6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</v>
      </c>
      <c r="AO93">
        <v>32</v>
      </c>
      <c r="AP93">
        <v>625</v>
      </c>
      <c r="AQ93">
        <v>314</v>
      </c>
      <c r="AR93">
        <v>311</v>
      </c>
      <c r="AS93">
        <v>7</v>
      </c>
      <c r="AT93">
        <v>30</v>
      </c>
      <c r="AU93">
        <v>11</v>
      </c>
      <c r="AV93">
        <v>41</v>
      </c>
      <c r="AW93">
        <v>26</v>
      </c>
      <c r="AX93">
        <v>474</v>
      </c>
      <c r="AY93">
        <v>270</v>
      </c>
      <c r="AZ93">
        <v>95</v>
      </c>
      <c r="BA93">
        <v>256</v>
      </c>
      <c r="BB93">
        <v>73</v>
      </c>
      <c r="BC93">
        <v>227</v>
      </c>
      <c r="BD93">
        <v>58</v>
      </c>
      <c r="BE93">
        <v>4</v>
      </c>
      <c r="BF93">
        <v>184</v>
      </c>
      <c r="BG93">
        <v>7</v>
      </c>
      <c r="BH93">
        <v>12</v>
      </c>
      <c r="BI93">
        <v>1</v>
      </c>
      <c r="BJ93">
        <v>1</v>
      </c>
      <c r="BK93">
        <v>1</v>
      </c>
      <c r="BL93">
        <v>2</v>
      </c>
      <c r="BM93">
        <v>575</v>
      </c>
      <c r="BN93">
        <v>4</v>
      </c>
      <c r="BO93">
        <v>-0.46484999999999999</v>
      </c>
      <c r="BP93">
        <v>0</v>
      </c>
      <c r="BQ93">
        <v>703</v>
      </c>
      <c r="BR93" t="s">
        <v>170</v>
      </c>
      <c r="BS93">
        <v>8</v>
      </c>
      <c r="BT93">
        <v>55</v>
      </c>
      <c r="BU93">
        <v>2.8179700000000003E-4</v>
      </c>
      <c r="BV93">
        <v>595</v>
      </c>
      <c r="BW93">
        <v>2.10069687E-4</v>
      </c>
      <c r="BX93">
        <v>5.3438581499999996E-4</v>
      </c>
      <c r="BY93" s="1">
        <v>0</v>
      </c>
      <c r="BZ93">
        <v>4</v>
      </c>
      <c r="CA93">
        <v>4</v>
      </c>
      <c r="CB93">
        <v>4</v>
      </c>
    </row>
    <row r="94" spans="1:80">
      <c r="A94">
        <v>94</v>
      </c>
      <c r="B94">
        <v>5510</v>
      </c>
      <c r="C94" t="s">
        <v>42</v>
      </c>
      <c r="D94" t="s">
        <v>145</v>
      </c>
      <c r="E94">
        <v>39</v>
      </c>
      <c r="F94">
        <v>1090</v>
      </c>
      <c r="G94">
        <v>546</v>
      </c>
      <c r="H94">
        <v>544</v>
      </c>
      <c r="I94">
        <v>85</v>
      </c>
      <c r="J94">
        <v>44</v>
      </c>
      <c r="K94">
        <v>41</v>
      </c>
      <c r="L94">
        <v>132</v>
      </c>
      <c r="M94">
        <v>46</v>
      </c>
      <c r="N94">
        <v>2</v>
      </c>
      <c r="O94">
        <v>44</v>
      </c>
      <c r="P94">
        <v>3872</v>
      </c>
      <c r="Q94">
        <v>1975</v>
      </c>
      <c r="R94">
        <v>1897</v>
      </c>
      <c r="S94">
        <v>142</v>
      </c>
      <c r="T94">
        <v>84</v>
      </c>
      <c r="U94">
        <v>58</v>
      </c>
      <c r="V94">
        <v>5</v>
      </c>
      <c r="W94">
        <v>6</v>
      </c>
      <c r="X94">
        <v>0</v>
      </c>
      <c r="Y94">
        <v>2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4</v>
      </c>
      <c r="AO94">
        <v>49</v>
      </c>
      <c r="AP94">
        <v>1038</v>
      </c>
      <c r="AQ94">
        <v>508</v>
      </c>
      <c r="AR94">
        <v>530</v>
      </c>
      <c r="AS94">
        <v>15</v>
      </c>
      <c r="AT94">
        <v>8</v>
      </c>
      <c r="AU94">
        <v>5</v>
      </c>
      <c r="AV94">
        <v>13</v>
      </c>
      <c r="AW94">
        <v>10</v>
      </c>
      <c r="AX94">
        <v>153</v>
      </c>
      <c r="AY94">
        <v>113</v>
      </c>
      <c r="AZ94">
        <v>93</v>
      </c>
      <c r="BA94">
        <v>153</v>
      </c>
      <c r="BB94">
        <v>56</v>
      </c>
      <c r="BC94">
        <v>148</v>
      </c>
      <c r="BD94">
        <v>29</v>
      </c>
      <c r="BE94">
        <v>0</v>
      </c>
      <c r="BF94">
        <v>126</v>
      </c>
      <c r="BG94">
        <v>17</v>
      </c>
      <c r="BH94">
        <v>3</v>
      </c>
      <c r="BI94">
        <v>0</v>
      </c>
      <c r="BJ94">
        <v>0</v>
      </c>
      <c r="BK94">
        <v>0</v>
      </c>
      <c r="BL94">
        <v>1</v>
      </c>
      <c r="BM94">
        <v>761</v>
      </c>
      <c r="BN94">
        <v>6</v>
      </c>
      <c r="BO94">
        <v>-0.82055999999999996</v>
      </c>
      <c r="BP94">
        <v>0</v>
      </c>
      <c r="BQ94">
        <v>706</v>
      </c>
      <c r="BR94" t="s">
        <v>170</v>
      </c>
      <c r="BS94">
        <v>8</v>
      </c>
      <c r="BT94">
        <v>55</v>
      </c>
      <c r="BU94">
        <v>2.8746099999999998E-4</v>
      </c>
      <c r="BV94">
        <v>598</v>
      </c>
      <c r="BW94">
        <v>1.66883983E-4</v>
      </c>
      <c r="BX94">
        <v>4.2370726399999998E-4</v>
      </c>
      <c r="BY94" s="1">
        <v>0</v>
      </c>
      <c r="BZ94">
        <v>4</v>
      </c>
      <c r="CA94">
        <v>4</v>
      </c>
      <c r="CB94">
        <v>4</v>
      </c>
    </row>
    <row r="95" spans="1:80">
      <c r="A95">
        <v>95</v>
      </c>
      <c r="B95">
        <v>5515</v>
      </c>
      <c r="C95" t="s">
        <v>42</v>
      </c>
      <c r="D95" t="s">
        <v>146</v>
      </c>
      <c r="E95">
        <v>22</v>
      </c>
      <c r="F95">
        <v>444</v>
      </c>
      <c r="G95">
        <v>222</v>
      </c>
      <c r="H95">
        <v>222</v>
      </c>
      <c r="I95">
        <v>23</v>
      </c>
      <c r="J95">
        <v>12</v>
      </c>
      <c r="K95">
        <v>11</v>
      </c>
      <c r="L95">
        <v>97</v>
      </c>
      <c r="M95">
        <v>27</v>
      </c>
      <c r="N95">
        <v>0</v>
      </c>
      <c r="O95">
        <v>27</v>
      </c>
      <c r="P95">
        <v>1650</v>
      </c>
      <c r="Q95">
        <v>819</v>
      </c>
      <c r="R95">
        <v>831</v>
      </c>
      <c r="S95">
        <v>99</v>
      </c>
      <c r="T95">
        <v>60</v>
      </c>
      <c r="U95">
        <v>39</v>
      </c>
      <c r="V95">
        <v>5</v>
      </c>
      <c r="W95">
        <v>5</v>
      </c>
      <c r="X95">
        <v>0</v>
      </c>
      <c r="Y95">
        <v>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7</v>
      </c>
      <c r="AP95">
        <v>94</v>
      </c>
      <c r="AQ95">
        <v>50</v>
      </c>
      <c r="AR95">
        <v>44</v>
      </c>
      <c r="AS95">
        <v>15</v>
      </c>
      <c r="AT95">
        <v>10</v>
      </c>
      <c r="AU95">
        <v>8</v>
      </c>
      <c r="AV95">
        <v>18</v>
      </c>
      <c r="AW95">
        <v>12</v>
      </c>
      <c r="AX95">
        <v>103</v>
      </c>
      <c r="AY95">
        <v>105</v>
      </c>
      <c r="AZ95">
        <v>93</v>
      </c>
      <c r="BA95">
        <v>75</v>
      </c>
      <c r="BB95">
        <v>20</v>
      </c>
      <c r="BC95">
        <v>100</v>
      </c>
      <c r="BD95">
        <v>30</v>
      </c>
      <c r="BE95">
        <v>6</v>
      </c>
      <c r="BF95">
        <v>78</v>
      </c>
      <c r="BG95">
        <v>10</v>
      </c>
      <c r="BH95">
        <v>9</v>
      </c>
      <c r="BI95">
        <v>0</v>
      </c>
      <c r="BJ95">
        <v>0</v>
      </c>
      <c r="BK95">
        <v>0</v>
      </c>
      <c r="BL95">
        <v>2</v>
      </c>
      <c r="BM95">
        <v>581</v>
      </c>
      <c r="BN95">
        <v>4</v>
      </c>
      <c r="BO95">
        <v>-0.47014</v>
      </c>
      <c r="BP95">
        <v>0</v>
      </c>
      <c r="BQ95">
        <v>711</v>
      </c>
      <c r="BR95" t="s">
        <v>170</v>
      </c>
      <c r="BS95">
        <v>8</v>
      </c>
      <c r="BT95">
        <v>55</v>
      </c>
      <c r="BU95">
        <v>1.2864800000000001E-4</v>
      </c>
      <c r="BV95">
        <v>603</v>
      </c>
      <c r="BW95">
        <v>1.05150841E-4</v>
      </c>
      <c r="BX95">
        <v>2.67648066E-4</v>
      </c>
      <c r="BY95" s="1">
        <v>0</v>
      </c>
      <c r="BZ95">
        <v>4</v>
      </c>
      <c r="CA95">
        <v>4</v>
      </c>
      <c r="CB95">
        <v>4</v>
      </c>
    </row>
    <row r="96" spans="1:80">
      <c r="A96">
        <v>96</v>
      </c>
      <c r="B96">
        <v>5612</v>
      </c>
      <c r="C96" t="s">
        <v>20</v>
      </c>
      <c r="D96" t="s">
        <v>147</v>
      </c>
      <c r="E96">
        <v>5</v>
      </c>
      <c r="F96">
        <v>169</v>
      </c>
      <c r="G96">
        <v>75</v>
      </c>
      <c r="H96">
        <v>94</v>
      </c>
      <c r="I96">
        <v>8</v>
      </c>
      <c r="J96">
        <v>4</v>
      </c>
      <c r="K96">
        <v>4</v>
      </c>
      <c r="L96">
        <v>44</v>
      </c>
      <c r="M96">
        <v>7</v>
      </c>
      <c r="N96">
        <v>0</v>
      </c>
      <c r="O96">
        <v>7</v>
      </c>
      <c r="P96">
        <v>849</v>
      </c>
      <c r="Q96">
        <v>449</v>
      </c>
      <c r="R96">
        <v>400</v>
      </c>
      <c r="S96">
        <v>36</v>
      </c>
      <c r="T96">
        <v>24</v>
      </c>
      <c r="U96">
        <v>12</v>
      </c>
      <c r="V96">
        <v>0</v>
      </c>
      <c r="W96">
        <v>3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80</v>
      </c>
      <c r="AQ96">
        <v>42</v>
      </c>
      <c r="AR96">
        <v>38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56</v>
      </c>
      <c r="BA96">
        <v>0</v>
      </c>
      <c r="BB96">
        <v>0</v>
      </c>
      <c r="BC96">
        <v>26</v>
      </c>
      <c r="BD96">
        <v>1</v>
      </c>
      <c r="BE96">
        <v>0</v>
      </c>
      <c r="BF96">
        <v>26</v>
      </c>
      <c r="BG96">
        <v>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681</v>
      </c>
      <c r="BN96">
        <v>5</v>
      </c>
      <c r="BO96">
        <v>-0.64883000000000002</v>
      </c>
      <c r="BP96">
        <v>0</v>
      </c>
      <c r="BQ96">
        <v>718</v>
      </c>
      <c r="BR96" t="s">
        <v>168</v>
      </c>
      <c r="BS96">
        <v>12</v>
      </c>
      <c r="BT96">
        <v>56</v>
      </c>
      <c r="BU96">
        <v>3.3751999999999998E-5</v>
      </c>
      <c r="BV96">
        <v>895</v>
      </c>
      <c r="BW96">
        <v>1.8108017E-5</v>
      </c>
      <c r="BX96">
        <v>2.5882836000000001E-5</v>
      </c>
      <c r="BY96" s="1">
        <v>0</v>
      </c>
      <c r="BZ96">
        <v>4</v>
      </c>
      <c r="CA96">
        <v>4</v>
      </c>
      <c r="CB96">
        <v>4</v>
      </c>
    </row>
    <row r="97" spans="1:80">
      <c r="A97">
        <v>97</v>
      </c>
      <c r="B97">
        <v>5804</v>
      </c>
      <c r="C97" t="s">
        <v>21</v>
      </c>
      <c r="D97" t="s">
        <v>148</v>
      </c>
      <c r="E97">
        <v>25</v>
      </c>
      <c r="F97">
        <v>503</v>
      </c>
      <c r="G97">
        <v>232</v>
      </c>
      <c r="H97">
        <v>271</v>
      </c>
      <c r="I97">
        <v>33</v>
      </c>
      <c r="J97">
        <v>22</v>
      </c>
      <c r="K97">
        <v>11</v>
      </c>
      <c r="L97">
        <v>178</v>
      </c>
      <c r="M97">
        <v>43</v>
      </c>
      <c r="N97">
        <v>1</v>
      </c>
      <c r="O97">
        <v>42</v>
      </c>
      <c r="P97">
        <v>3681</v>
      </c>
      <c r="Q97">
        <v>1928</v>
      </c>
      <c r="R97">
        <v>1753</v>
      </c>
      <c r="S97">
        <v>166</v>
      </c>
      <c r="T97">
        <v>123</v>
      </c>
      <c r="U97">
        <v>43</v>
      </c>
      <c r="V97">
        <v>9</v>
      </c>
      <c r="W97">
        <v>8</v>
      </c>
      <c r="X97">
        <v>0</v>
      </c>
      <c r="Y97">
        <v>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0</v>
      </c>
      <c r="AH97">
        <v>2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16</v>
      </c>
      <c r="AP97">
        <v>209</v>
      </c>
      <c r="AQ97">
        <v>102</v>
      </c>
      <c r="AR97">
        <v>107</v>
      </c>
      <c r="AS97">
        <v>38</v>
      </c>
      <c r="AT97">
        <v>47</v>
      </c>
      <c r="AU97">
        <v>10</v>
      </c>
      <c r="AV97">
        <v>57</v>
      </c>
      <c r="AW97">
        <v>31</v>
      </c>
      <c r="AX97">
        <v>566</v>
      </c>
      <c r="AY97">
        <v>350</v>
      </c>
      <c r="AZ97">
        <v>162</v>
      </c>
      <c r="BA97">
        <v>598</v>
      </c>
      <c r="BB97">
        <v>170</v>
      </c>
      <c r="BC97">
        <v>272</v>
      </c>
      <c r="BD97">
        <v>52</v>
      </c>
      <c r="BE97">
        <v>3</v>
      </c>
      <c r="BF97">
        <v>235</v>
      </c>
      <c r="BG97">
        <v>24</v>
      </c>
      <c r="BH97">
        <v>10</v>
      </c>
      <c r="BI97">
        <v>1</v>
      </c>
      <c r="BJ97">
        <v>1</v>
      </c>
      <c r="BK97">
        <v>1</v>
      </c>
      <c r="BL97">
        <v>2</v>
      </c>
      <c r="BM97">
        <v>405</v>
      </c>
      <c r="BN97">
        <v>3</v>
      </c>
      <c r="BO97">
        <v>-0.15673999999999999</v>
      </c>
      <c r="BP97">
        <v>0</v>
      </c>
      <c r="BQ97">
        <v>731</v>
      </c>
      <c r="BR97" t="s">
        <v>177</v>
      </c>
      <c r="BS97">
        <v>7</v>
      </c>
      <c r="BT97">
        <v>58</v>
      </c>
      <c r="BU97">
        <v>3.9506600000000002E-4</v>
      </c>
      <c r="BV97">
        <v>492</v>
      </c>
      <c r="BW97">
        <v>1.64541042E-4</v>
      </c>
      <c r="BX97">
        <v>3.1371487999999999E-4</v>
      </c>
      <c r="BY97" s="1">
        <v>0</v>
      </c>
      <c r="BZ97">
        <v>4</v>
      </c>
      <c r="CA97">
        <v>4</v>
      </c>
      <c r="CB97">
        <v>4</v>
      </c>
    </row>
    <row r="98" spans="1:80">
      <c r="A98">
        <v>98</v>
      </c>
      <c r="B98">
        <v>5808</v>
      </c>
      <c r="C98" t="s">
        <v>21</v>
      </c>
      <c r="D98" t="s">
        <v>149</v>
      </c>
      <c r="E98">
        <v>20</v>
      </c>
      <c r="F98">
        <v>392</v>
      </c>
      <c r="G98">
        <v>185</v>
      </c>
      <c r="H98">
        <v>207</v>
      </c>
      <c r="I98">
        <v>49</v>
      </c>
      <c r="J98">
        <v>29</v>
      </c>
      <c r="K98">
        <v>20</v>
      </c>
      <c r="L98">
        <v>112</v>
      </c>
      <c r="M98">
        <v>28</v>
      </c>
      <c r="N98">
        <v>1</v>
      </c>
      <c r="O98">
        <v>27</v>
      </c>
      <c r="P98">
        <v>1663</v>
      </c>
      <c r="Q98">
        <v>820</v>
      </c>
      <c r="R98">
        <v>843</v>
      </c>
      <c r="S98">
        <v>72</v>
      </c>
      <c r="T98">
        <v>50</v>
      </c>
      <c r="U98">
        <v>22</v>
      </c>
      <c r="V98">
        <v>4</v>
      </c>
      <c r="W98">
        <v>7</v>
      </c>
      <c r="X98">
        <v>1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36</v>
      </c>
      <c r="AP98">
        <v>345</v>
      </c>
      <c r="AQ98">
        <v>174</v>
      </c>
      <c r="AR98">
        <v>171</v>
      </c>
      <c r="AS98">
        <v>0</v>
      </c>
      <c r="AT98">
        <v>12</v>
      </c>
      <c r="AU98">
        <v>5</v>
      </c>
      <c r="AV98">
        <v>17</v>
      </c>
      <c r="AW98">
        <v>18</v>
      </c>
      <c r="AX98">
        <v>173</v>
      </c>
      <c r="AY98">
        <v>115</v>
      </c>
      <c r="AZ98">
        <v>42</v>
      </c>
      <c r="BA98">
        <v>106</v>
      </c>
      <c r="BB98">
        <v>38</v>
      </c>
      <c r="BC98">
        <v>86</v>
      </c>
      <c r="BD98">
        <v>21</v>
      </c>
      <c r="BE98">
        <v>2</v>
      </c>
      <c r="BF98">
        <v>74</v>
      </c>
      <c r="BG98">
        <v>10</v>
      </c>
      <c r="BH98">
        <v>1</v>
      </c>
      <c r="BI98">
        <v>0</v>
      </c>
      <c r="BJ98">
        <v>0</v>
      </c>
      <c r="BK98">
        <v>0</v>
      </c>
      <c r="BL98">
        <v>2</v>
      </c>
      <c r="BM98">
        <v>692</v>
      </c>
      <c r="BN98">
        <v>5</v>
      </c>
      <c r="BO98">
        <v>-0.66181999999999996</v>
      </c>
      <c r="BP98">
        <v>0</v>
      </c>
      <c r="BQ98">
        <v>735</v>
      </c>
      <c r="BR98" t="s">
        <v>177</v>
      </c>
      <c r="BS98">
        <v>7</v>
      </c>
      <c r="BT98">
        <v>58</v>
      </c>
      <c r="BU98">
        <v>1.6555399999999999E-4</v>
      </c>
      <c r="BV98">
        <v>496</v>
      </c>
      <c r="BW98">
        <v>6.8672978000000005E-5</v>
      </c>
      <c r="BX98">
        <v>1.30927143E-4</v>
      </c>
      <c r="BY98" s="1">
        <v>0</v>
      </c>
      <c r="BZ98">
        <v>4</v>
      </c>
      <c r="CA98">
        <v>4</v>
      </c>
      <c r="CB98">
        <v>4</v>
      </c>
    </row>
    <row r="99" spans="1:80">
      <c r="A99">
        <v>99</v>
      </c>
      <c r="B99">
        <v>5810</v>
      </c>
      <c r="C99" t="s">
        <v>21</v>
      </c>
      <c r="D99" t="s">
        <v>150</v>
      </c>
      <c r="E99">
        <v>34</v>
      </c>
      <c r="F99">
        <v>729</v>
      </c>
      <c r="G99">
        <v>387</v>
      </c>
      <c r="H99">
        <v>342</v>
      </c>
      <c r="I99">
        <v>42</v>
      </c>
      <c r="J99">
        <v>28</v>
      </c>
      <c r="K99">
        <v>14</v>
      </c>
      <c r="L99">
        <v>309</v>
      </c>
      <c r="M99">
        <v>54</v>
      </c>
      <c r="N99">
        <v>1</v>
      </c>
      <c r="O99">
        <v>53</v>
      </c>
      <c r="P99">
        <v>6132</v>
      </c>
      <c r="Q99">
        <v>3172</v>
      </c>
      <c r="R99">
        <v>2960</v>
      </c>
      <c r="S99">
        <v>308</v>
      </c>
      <c r="T99">
        <v>209</v>
      </c>
      <c r="U99">
        <v>99</v>
      </c>
      <c r="V99">
        <v>15</v>
      </c>
      <c r="W99">
        <v>15</v>
      </c>
      <c r="X99">
        <v>0</v>
      </c>
      <c r="Y99">
        <v>12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4</v>
      </c>
      <c r="AF99">
        <v>6</v>
      </c>
      <c r="AG99">
        <v>1</v>
      </c>
      <c r="AH99">
        <v>0</v>
      </c>
      <c r="AI99">
        <v>2</v>
      </c>
      <c r="AJ99">
        <v>0</v>
      </c>
      <c r="AK99">
        <v>0</v>
      </c>
      <c r="AL99">
        <v>3</v>
      </c>
      <c r="AM99">
        <v>0</v>
      </c>
      <c r="AN99">
        <v>9</v>
      </c>
      <c r="AO99">
        <v>41</v>
      </c>
      <c r="AP99">
        <v>437</v>
      </c>
      <c r="AQ99">
        <v>225</v>
      </c>
      <c r="AR99">
        <v>212</v>
      </c>
      <c r="AS99">
        <v>155</v>
      </c>
      <c r="AT99">
        <v>92</v>
      </c>
      <c r="AU99">
        <v>45</v>
      </c>
      <c r="AV99">
        <v>137</v>
      </c>
      <c r="AW99">
        <v>65</v>
      </c>
      <c r="AX99">
        <v>1119</v>
      </c>
      <c r="AY99">
        <v>830</v>
      </c>
      <c r="AZ99">
        <v>202</v>
      </c>
      <c r="BA99">
        <v>1192</v>
      </c>
      <c r="BB99">
        <v>413</v>
      </c>
      <c r="BC99">
        <v>481</v>
      </c>
      <c r="BD99">
        <v>85</v>
      </c>
      <c r="BE99">
        <v>4</v>
      </c>
      <c r="BF99">
        <v>419</v>
      </c>
      <c r="BG99">
        <v>20</v>
      </c>
      <c r="BH99">
        <v>10</v>
      </c>
      <c r="BI99">
        <v>4</v>
      </c>
      <c r="BJ99">
        <v>2</v>
      </c>
      <c r="BK99">
        <v>4</v>
      </c>
      <c r="BL99">
        <v>7</v>
      </c>
      <c r="BM99">
        <v>488</v>
      </c>
      <c r="BN99">
        <v>4</v>
      </c>
      <c r="BO99">
        <v>-0.29641000000000001</v>
      </c>
      <c r="BP99">
        <v>0</v>
      </c>
      <c r="BQ99">
        <v>737</v>
      </c>
      <c r="BR99" t="s">
        <v>177</v>
      </c>
      <c r="BS99">
        <v>7</v>
      </c>
      <c r="BT99">
        <v>58</v>
      </c>
      <c r="BU99">
        <v>6.93817E-4</v>
      </c>
      <c r="BV99">
        <v>498</v>
      </c>
      <c r="BW99">
        <v>3.0854244900000002E-4</v>
      </c>
      <c r="BX99">
        <v>5.8863038400000002E-4</v>
      </c>
      <c r="BY99" s="1">
        <v>0</v>
      </c>
      <c r="BZ99">
        <v>4</v>
      </c>
      <c r="CA99">
        <v>4</v>
      </c>
      <c r="CB99">
        <v>4</v>
      </c>
    </row>
    <row r="100" spans="1:80">
      <c r="A100">
        <v>100</v>
      </c>
      <c r="B100">
        <v>5817</v>
      </c>
      <c r="C100" t="s">
        <v>21</v>
      </c>
      <c r="D100" t="s">
        <v>151</v>
      </c>
      <c r="E100">
        <v>13</v>
      </c>
      <c r="F100">
        <v>483</v>
      </c>
      <c r="G100">
        <v>252</v>
      </c>
      <c r="H100">
        <v>231</v>
      </c>
      <c r="I100">
        <v>19</v>
      </c>
      <c r="J100">
        <v>13</v>
      </c>
      <c r="K100">
        <v>6</v>
      </c>
      <c r="L100">
        <v>108</v>
      </c>
      <c r="M100">
        <v>19</v>
      </c>
      <c r="N100">
        <v>7</v>
      </c>
      <c r="O100">
        <v>12</v>
      </c>
      <c r="P100">
        <v>2080</v>
      </c>
      <c r="Q100">
        <v>1079</v>
      </c>
      <c r="R100">
        <v>1001</v>
      </c>
      <c r="S100">
        <v>92</v>
      </c>
      <c r="T100">
        <v>67</v>
      </c>
      <c r="U100">
        <v>25</v>
      </c>
      <c r="V100">
        <v>5</v>
      </c>
      <c r="W100">
        <v>6</v>
      </c>
      <c r="X100">
        <v>1</v>
      </c>
      <c r="Y100">
        <v>4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16</v>
      </c>
      <c r="AP100">
        <v>154</v>
      </c>
      <c r="AQ100">
        <v>87</v>
      </c>
      <c r="AR100">
        <v>67</v>
      </c>
      <c r="AS100">
        <v>3</v>
      </c>
      <c r="AT100">
        <v>8</v>
      </c>
      <c r="AU100">
        <v>3</v>
      </c>
      <c r="AV100">
        <v>11</v>
      </c>
      <c r="AW100">
        <v>12</v>
      </c>
      <c r="AX100">
        <v>142</v>
      </c>
      <c r="AY100">
        <v>92</v>
      </c>
      <c r="AZ100">
        <v>37</v>
      </c>
      <c r="BA100">
        <v>100</v>
      </c>
      <c r="BB100">
        <v>27</v>
      </c>
      <c r="BC100">
        <v>109</v>
      </c>
      <c r="BD100">
        <v>33</v>
      </c>
      <c r="BE100">
        <v>5</v>
      </c>
      <c r="BF100">
        <v>94</v>
      </c>
      <c r="BG100">
        <v>10</v>
      </c>
      <c r="BH100">
        <v>15</v>
      </c>
      <c r="BI100">
        <v>0</v>
      </c>
      <c r="BJ100">
        <v>0</v>
      </c>
      <c r="BK100">
        <v>0</v>
      </c>
      <c r="BL100">
        <v>1</v>
      </c>
      <c r="BM100">
        <v>753</v>
      </c>
      <c r="BN100">
        <v>5</v>
      </c>
      <c r="BO100">
        <v>-0.79505000000000003</v>
      </c>
      <c r="BP100">
        <v>0</v>
      </c>
      <c r="BQ100">
        <v>744</v>
      </c>
      <c r="BR100" t="s">
        <v>177</v>
      </c>
      <c r="BS100">
        <v>7</v>
      </c>
      <c r="BT100">
        <v>58</v>
      </c>
      <c r="BU100">
        <v>1.9388599999999999E-4</v>
      </c>
      <c r="BV100">
        <v>505</v>
      </c>
      <c r="BW100">
        <v>8.0971541000000001E-5</v>
      </c>
      <c r="BX100">
        <v>1.54384856E-4</v>
      </c>
      <c r="BY100" s="1">
        <v>0</v>
      </c>
      <c r="BZ100">
        <v>4</v>
      </c>
      <c r="CA100">
        <v>4</v>
      </c>
      <c r="CB100">
        <v>4</v>
      </c>
    </row>
    <row r="101" spans="1:80">
      <c r="A101">
        <v>101</v>
      </c>
      <c r="B101">
        <v>6001</v>
      </c>
      <c r="C101" t="s">
        <v>43</v>
      </c>
      <c r="D101" t="s">
        <v>28</v>
      </c>
      <c r="E101">
        <v>52</v>
      </c>
      <c r="F101">
        <v>1646</v>
      </c>
      <c r="G101">
        <v>819</v>
      </c>
      <c r="H101">
        <v>827</v>
      </c>
      <c r="I101">
        <v>114</v>
      </c>
      <c r="J101">
        <v>68</v>
      </c>
      <c r="K101">
        <v>46</v>
      </c>
      <c r="L101">
        <v>1048</v>
      </c>
      <c r="M101">
        <v>111</v>
      </c>
      <c r="N101">
        <v>6</v>
      </c>
      <c r="O101">
        <v>105</v>
      </c>
      <c r="P101">
        <v>27304</v>
      </c>
      <c r="Q101">
        <v>14150</v>
      </c>
      <c r="R101">
        <v>13154</v>
      </c>
      <c r="S101">
        <v>1320</v>
      </c>
      <c r="T101">
        <v>868</v>
      </c>
      <c r="U101">
        <v>452</v>
      </c>
      <c r="V101">
        <v>36</v>
      </c>
      <c r="W101">
        <v>38</v>
      </c>
      <c r="X101">
        <v>1</v>
      </c>
      <c r="Y101">
        <v>39</v>
      </c>
      <c r="Z101">
        <v>1</v>
      </c>
      <c r="AA101">
        <v>1</v>
      </c>
      <c r="AB101">
        <v>0</v>
      </c>
      <c r="AC101">
        <v>9</v>
      </c>
      <c r="AD101">
        <v>3</v>
      </c>
      <c r="AE101">
        <v>14</v>
      </c>
      <c r="AF101">
        <v>24</v>
      </c>
      <c r="AG101">
        <v>5</v>
      </c>
      <c r="AH101">
        <v>4</v>
      </c>
      <c r="AI101">
        <v>4</v>
      </c>
      <c r="AJ101">
        <v>5</v>
      </c>
      <c r="AK101">
        <v>6</v>
      </c>
      <c r="AL101">
        <v>12</v>
      </c>
      <c r="AM101">
        <v>2</v>
      </c>
      <c r="AN101">
        <v>23</v>
      </c>
      <c r="AO101">
        <v>78</v>
      </c>
      <c r="AP101">
        <v>1881</v>
      </c>
      <c r="AQ101">
        <v>994</v>
      </c>
      <c r="AR101">
        <v>887</v>
      </c>
      <c r="AS101">
        <v>532</v>
      </c>
      <c r="AT101">
        <v>475</v>
      </c>
      <c r="AU101">
        <v>247</v>
      </c>
      <c r="AV101">
        <v>722</v>
      </c>
      <c r="AW101">
        <v>311</v>
      </c>
      <c r="AX101">
        <v>5760</v>
      </c>
      <c r="AY101">
        <v>4174</v>
      </c>
      <c r="AZ101">
        <v>758</v>
      </c>
      <c r="BA101">
        <v>5732</v>
      </c>
      <c r="BB101">
        <v>2395</v>
      </c>
      <c r="BC101">
        <v>2169</v>
      </c>
      <c r="BD101">
        <v>541</v>
      </c>
      <c r="BE101">
        <v>42</v>
      </c>
      <c r="BF101">
        <v>1765</v>
      </c>
      <c r="BG101">
        <v>143</v>
      </c>
      <c r="BH101">
        <v>71</v>
      </c>
      <c r="BI101">
        <v>8</v>
      </c>
      <c r="BJ101">
        <v>8</v>
      </c>
      <c r="BK101">
        <v>8</v>
      </c>
      <c r="BL101">
        <v>24</v>
      </c>
      <c r="BM101">
        <v>137</v>
      </c>
      <c r="BN101">
        <v>2</v>
      </c>
      <c r="BO101">
        <v>0.81784999999999997</v>
      </c>
      <c r="BP101">
        <v>0</v>
      </c>
      <c r="BQ101">
        <v>754</v>
      </c>
      <c r="BR101" t="s">
        <v>170</v>
      </c>
      <c r="BS101">
        <v>8</v>
      </c>
      <c r="BT101">
        <v>60</v>
      </c>
      <c r="BU101">
        <v>2.517881E-3</v>
      </c>
      <c r="BV101">
        <v>613</v>
      </c>
      <c r="BW101">
        <v>1.995199754E-3</v>
      </c>
      <c r="BX101">
        <v>5.0775353350000002E-3</v>
      </c>
      <c r="BY101" s="1">
        <v>0</v>
      </c>
      <c r="BZ101">
        <v>4</v>
      </c>
      <c r="CA101">
        <v>4</v>
      </c>
      <c r="CB101">
        <v>4</v>
      </c>
    </row>
    <row r="102" spans="1:80">
      <c r="A102">
        <v>102</v>
      </c>
      <c r="B102">
        <v>6004</v>
      </c>
      <c r="C102" t="s">
        <v>43</v>
      </c>
      <c r="D102" t="s">
        <v>152</v>
      </c>
      <c r="E102">
        <v>61</v>
      </c>
      <c r="F102">
        <v>1731</v>
      </c>
      <c r="G102">
        <v>892</v>
      </c>
      <c r="H102">
        <v>839</v>
      </c>
      <c r="I102">
        <v>78</v>
      </c>
      <c r="J102">
        <v>62</v>
      </c>
      <c r="K102">
        <v>16</v>
      </c>
      <c r="L102">
        <v>659</v>
      </c>
      <c r="M102">
        <v>99</v>
      </c>
      <c r="N102">
        <v>3</v>
      </c>
      <c r="O102">
        <v>96</v>
      </c>
      <c r="P102">
        <v>15083</v>
      </c>
      <c r="Q102">
        <v>7770</v>
      </c>
      <c r="R102">
        <v>7313</v>
      </c>
      <c r="S102">
        <v>675</v>
      </c>
      <c r="T102">
        <v>475</v>
      </c>
      <c r="U102">
        <v>200</v>
      </c>
      <c r="V102">
        <v>16</v>
      </c>
      <c r="W102">
        <v>28</v>
      </c>
      <c r="X102">
        <v>1</v>
      </c>
      <c r="Y102">
        <v>27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10</v>
      </c>
      <c r="AF102">
        <v>14</v>
      </c>
      <c r="AG102">
        <v>3</v>
      </c>
      <c r="AH102">
        <v>4</v>
      </c>
      <c r="AI102">
        <v>4</v>
      </c>
      <c r="AJ102">
        <v>3</v>
      </c>
      <c r="AK102">
        <v>1</v>
      </c>
      <c r="AL102">
        <v>5</v>
      </c>
      <c r="AM102">
        <v>0</v>
      </c>
      <c r="AN102">
        <v>5</v>
      </c>
      <c r="AO102">
        <v>40</v>
      </c>
      <c r="AP102">
        <v>1126</v>
      </c>
      <c r="AQ102">
        <v>592</v>
      </c>
      <c r="AR102">
        <v>534</v>
      </c>
      <c r="AS102">
        <v>240</v>
      </c>
      <c r="AT102">
        <v>188</v>
      </c>
      <c r="AU102">
        <v>83</v>
      </c>
      <c r="AV102">
        <v>271</v>
      </c>
      <c r="AW102">
        <v>157</v>
      </c>
      <c r="AX102">
        <v>2315</v>
      </c>
      <c r="AY102">
        <v>1559</v>
      </c>
      <c r="AZ102">
        <v>356</v>
      </c>
      <c r="BA102">
        <v>2226</v>
      </c>
      <c r="BB102">
        <v>755</v>
      </c>
      <c r="BC102">
        <v>937</v>
      </c>
      <c r="BD102">
        <v>267</v>
      </c>
      <c r="BE102">
        <v>2</v>
      </c>
      <c r="BF102">
        <v>748</v>
      </c>
      <c r="BG102">
        <v>60</v>
      </c>
      <c r="BH102">
        <v>1</v>
      </c>
      <c r="BI102">
        <v>3</v>
      </c>
      <c r="BJ102">
        <v>3</v>
      </c>
      <c r="BK102">
        <v>3</v>
      </c>
      <c r="BL102">
        <v>12</v>
      </c>
      <c r="BM102">
        <v>470</v>
      </c>
      <c r="BN102">
        <v>3</v>
      </c>
      <c r="BO102">
        <v>-0.25251000000000001</v>
      </c>
      <c r="BP102">
        <v>0</v>
      </c>
      <c r="BQ102">
        <v>757</v>
      </c>
      <c r="BR102" t="s">
        <v>170</v>
      </c>
      <c r="BS102">
        <v>8</v>
      </c>
      <c r="BT102">
        <v>60</v>
      </c>
      <c r="BU102">
        <v>1.296579E-3</v>
      </c>
      <c r="BV102">
        <v>616</v>
      </c>
      <c r="BW102">
        <v>9.8911614500000002E-4</v>
      </c>
      <c r="BX102">
        <v>2.5165538180000001E-3</v>
      </c>
      <c r="BY102" s="1">
        <v>0</v>
      </c>
      <c r="BZ102">
        <v>4</v>
      </c>
      <c r="CA102">
        <v>4</v>
      </c>
      <c r="CB102">
        <v>4</v>
      </c>
    </row>
    <row r="103" spans="1:80">
      <c r="A103">
        <v>103</v>
      </c>
      <c r="B103">
        <v>6102</v>
      </c>
      <c r="C103" t="s">
        <v>22</v>
      </c>
      <c r="D103" t="s">
        <v>153</v>
      </c>
      <c r="E103">
        <v>14</v>
      </c>
      <c r="F103">
        <v>433</v>
      </c>
      <c r="G103">
        <v>227</v>
      </c>
      <c r="H103">
        <v>206</v>
      </c>
      <c r="I103">
        <v>24</v>
      </c>
      <c r="J103">
        <v>15</v>
      </c>
      <c r="K103">
        <v>9</v>
      </c>
      <c r="L103">
        <v>658</v>
      </c>
      <c r="M103">
        <v>61</v>
      </c>
      <c r="N103">
        <v>3</v>
      </c>
      <c r="O103">
        <v>58</v>
      </c>
      <c r="P103">
        <v>13633</v>
      </c>
      <c r="Q103">
        <v>6969</v>
      </c>
      <c r="R103">
        <v>6664</v>
      </c>
      <c r="S103">
        <v>817</v>
      </c>
      <c r="T103">
        <v>458</v>
      </c>
      <c r="U103">
        <v>359</v>
      </c>
      <c r="V103">
        <v>34</v>
      </c>
      <c r="W103">
        <v>27</v>
      </c>
      <c r="X103">
        <v>2</v>
      </c>
      <c r="Y103">
        <v>31</v>
      </c>
      <c r="Z103">
        <v>2</v>
      </c>
      <c r="AA103">
        <v>2</v>
      </c>
      <c r="AB103">
        <v>0</v>
      </c>
      <c r="AC103">
        <v>32</v>
      </c>
      <c r="AD103">
        <v>1</v>
      </c>
      <c r="AE103">
        <v>7</v>
      </c>
      <c r="AF103">
        <v>12</v>
      </c>
      <c r="AG103">
        <v>1</v>
      </c>
      <c r="AH103">
        <v>0</v>
      </c>
      <c r="AI103">
        <v>1</v>
      </c>
      <c r="AJ103">
        <v>2</v>
      </c>
      <c r="AK103">
        <v>7</v>
      </c>
      <c r="AL103">
        <v>8</v>
      </c>
      <c r="AM103">
        <v>1</v>
      </c>
      <c r="AN103">
        <v>32</v>
      </c>
      <c r="AO103">
        <v>75</v>
      </c>
      <c r="AP103">
        <v>3846</v>
      </c>
      <c r="AQ103">
        <v>1902</v>
      </c>
      <c r="AR103">
        <v>1944</v>
      </c>
      <c r="AS103">
        <v>298</v>
      </c>
      <c r="AT103">
        <v>250</v>
      </c>
      <c r="AU103">
        <v>177</v>
      </c>
      <c r="AV103">
        <v>427</v>
      </c>
      <c r="AW103">
        <v>157</v>
      </c>
      <c r="AX103">
        <v>2843</v>
      </c>
      <c r="AY103">
        <v>2151</v>
      </c>
      <c r="AZ103">
        <v>455</v>
      </c>
      <c r="BA103">
        <v>3121</v>
      </c>
      <c r="BB103">
        <v>1142</v>
      </c>
      <c r="BC103">
        <v>1162</v>
      </c>
      <c r="BD103">
        <v>335</v>
      </c>
      <c r="BE103">
        <v>47</v>
      </c>
      <c r="BF103">
        <v>944</v>
      </c>
      <c r="BG103">
        <v>85</v>
      </c>
      <c r="BH103">
        <v>16</v>
      </c>
      <c r="BI103">
        <v>3</v>
      </c>
      <c r="BJ103">
        <v>3</v>
      </c>
      <c r="BK103">
        <v>3</v>
      </c>
      <c r="BL103">
        <v>14</v>
      </c>
      <c r="BM103">
        <v>238</v>
      </c>
      <c r="BN103">
        <v>3</v>
      </c>
      <c r="BO103">
        <v>0.2586</v>
      </c>
      <c r="BP103">
        <v>0</v>
      </c>
      <c r="BQ103">
        <v>767</v>
      </c>
      <c r="BR103" t="s">
        <v>172</v>
      </c>
      <c r="BS103">
        <v>9</v>
      </c>
      <c r="BT103">
        <v>61</v>
      </c>
      <c r="BU103">
        <v>1.7005E-3</v>
      </c>
      <c r="BV103">
        <v>703</v>
      </c>
      <c r="BW103">
        <v>8.2500053300000003E-4</v>
      </c>
      <c r="BX103">
        <v>1.948204017E-3</v>
      </c>
      <c r="BY103">
        <v>1.0538238749999999E-3</v>
      </c>
      <c r="BZ103">
        <v>4</v>
      </c>
      <c r="CA103">
        <v>4</v>
      </c>
      <c r="CB103">
        <v>4</v>
      </c>
    </row>
    <row r="104" spans="1:80">
      <c r="A104">
        <v>104</v>
      </c>
      <c r="B104">
        <v>6112</v>
      </c>
      <c r="C104" t="s">
        <v>22</v>
      </c>
      <c r="D104" t="s">
        <v>154</v>
      </c>
      <c r="E104">
        <v>3</v>
      </c>
      <c r="F104">
        <v>97</v>
      </c>
      <c r="G104">
        <v>47</v>
      </c>
      <c r="H104">
        <v>50</v>
      </c>
      <c r="I104">
        <v>5</v>
      </c>
      <c r="J104">
        <v>2</v>
      </c>
      <c r="K104">
        <v>3</v>
      </c>
      <c r="L104">
        <v>181</v>
      </c>
      <c r="M104">
        <v>16</v>
      </c>
      <c r="N104">
        <v>1</v>
      </c>
      <c r="O104">
        <v>15</v>
      </c>
      <c r="P104">
        <v>3627</v>
      </c>
      <c r="Q104">
        <v>1896</v>
      </c>
      <c r="R104">
        <v>1731</v>
      </c>
      <c r="S104">
        <v>212</v>
      </c>
      <c r="T104">
        <v>144</v>
      </c>
      <c r="U104">
        <v>68</v>
      </c>
      <c r="V104">
        <v>11</v>
      </c>
      <c r="W104">
        <v>7</v>
      </c>
      <c r="X104">
        <v>0</v>
      </c>
      <c r="Y104">
        <v>9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5</v>
      </c>
      <c r="AF104">
        <v>5</v>
      </c>
      <c r="AG104">
        <v>1</v>
      </c>
      <c r="AH104">
        <v>0</v>
      </c>
      <c r="AI104">
        <v>2</v>
      </c>
      <c r="AJ104">
        <v>2</v>
      </c>
      <c r="AK104">
        <v>3</v>
      </c>
      <c r="AL104">
        <v>2</v>
      </c>
      <c r="AM104">
        <v>2</v>
      </c>
      <c r="AN104">
        <v>7</v>
      </c>
      <c r="AO104">
        <v>29</v>
      </c>
      <c r="AP104">
        <v>1063</v>
      </c>
      <c r="AQ104">
        <v>551</v>
      </c>
      <c r="AR104">
        <v>512</v>
      </c>
      <c r="AS104">
        <v>128</v>
      </c>
      <c r="AT104">
        <v>86</v>
      </c>
      <c r="AU104">
        <v>46</v>
      </c>
      <c r="AV104">
        <v>132</v>
      </c>
      <c r="AW104">
        <v>95</v>
      </c>
      <c r="AX104">
        <v>833</v>
      </c>
      <c r="AY104">
        <v>841</v>
      </c>
      <c r="AZ104">
        <v>108</v>
      </c>
      <c r="BA104">
        <v>1157</v>
      </c>
      <c r="BB104">
        <v>413</v>
      </c>
      <c r="BC104">
        <v>333</v>
      </c>
      <c r="BD104">
        <v>84</v>
      </c>
      <c r="BE104">
        <v>0</v>
      </c>
      <c r="BF104">
        <v>270</v>
      </c>
      <c r="BG104">
        <v>27</v>
      </c>
      <c r="BH104">
        <v>23</v>
      </c>
      <c r="BI104">
        <v>2</v>
      </c>
      <c r="BJ104">
        <v>2</v>
      </c>
      <c r="BK104">
        <v>2</v>
      </c>
      <c r="BL104">
        <v>5</v>
      </c>
      <c r="BM104">
        <v>217</v>
      </c>
      <c r="BN104">
        <v>3</v>
      </c>
      <c r="BO104">
        <v>0.34044000000000002</v>
      </c>
      <c r="BP104">
        <v>0</v>
      </c>
      <c r="BQ104">
        <v>777</v>
      </c>
      <c r="BR104" t="s">
        <v>172</v>
      </c>
      <c r="BS104">
        <v>9</v>
      </c>
      <c r="BT104">
        <v>61</v>
      </c>
      <c r="BU104">
        <v>4.8029099999999999E-4</v>
      </c>
      <c r="BV104">
        <v>713</v>
      </c>
      <c r="BW104">
        <v>2.3681009799999999E-4</v>
      </c>
      <c r="BX104">
        <v>5.9233337900000001E-4</v>
      </c>
      <c r="BY104" s="1">
        <v>0</v>
      </c>
      <c r="BZ104">
        <v>4</v>
      </c>
      <c r="CA104">
        <v>4</v>
      </c>
      <c r="CB104">
        <v>4</v>
      </c>
    </row>
    <row r="105" spans="1:80">
      <c r="A105">
        <v>105</v>
      </c>
      <c r="B105">
        <v>6118</v>
      </c>
      <c r="C105" t="s">
        <v>22</v>
      </c>
      <c r="D105" t="s">
        <v>131</v>
      </c>
      <c r="E105">
        <v>8</v>
      </c>
      <c r="F105">
        <v>208</v>
      </c>
      <c r="G105">
        <v>105</v>
      </c>
      <c r="H105">
        <v>103</v>
      </c>
      <c r="I105">
        <v>11</v>
      </c>
      <c r="J105">
        <v>7</v>
      </c>
      <c r="K105">
        <v>4</v>
      </c>
      <c r="L105">
        <v>61</v>
      </c>
      <c r="M105">
        <v>12</v>
      </c>
      <c r="N105">
        <v>0</v>
      </c>
      <c r="O105">
        <v>12</v>
      </c>
      <c r="P105">
        <v>587</v>
      </c>
      <c r="Q105">
        <v>299</v>
      </c>
      <c r="R105">
        <v>288</v>
      </c>
      <c r="S105">
        <v>32</v>
      </c>
      <c r="T105">
        <v>19</v>
      </c>
      <c r="U105">
        <v>13</v>
      </c>
      <c r="V105">
        <v>0</v>
      </c>
      <c r="W105">
        <v>2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3</v>
      </c>
      <c r="AO105">
        <v>9</v>
      </c>
      <c r="AP105">
        <v>190</v>
      </c>
      <c r="AQ105">
        <v>99</v>
      </c>
      <c r="AR105">
        <v>91</v>
      </c>
      <c r="AS105">
        <v>34</v>
      </c>
      <c r="AT105">
        <v>11</v>
      </c>
      <c r="AU105">
        <v>1</v>
      </c>
      <c r="AV105">
        <v>12</v>
      </c>
      <c r="AW105">
        <v>12</v>
      </c>
      <c r="AX105">
        <v>61</v>
      </c>
      <c r="AY105">
        <v>41</v>
      </c>
      <c r="AZ105">
        <v>40</v>
      </c>
      <c r="BA105">
        <v>89</v>
      </c>
      <c r="BB105">
        <v>33</v>
      </c>
      <c r="BC105">
        <v>32</v>
      </c>
      <c r="BD105">
        <v>8</v>
      </c>
      <c r="BE105">
        <v>0</v>
      </c>
      <c r="BF105">
        <v>28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558</v>
      </c>
      <c r="BN105">
        <v>4</v>
      </c>
      <c r="BO105">
        <v>-0.42615999999999998</v>
      </c>
      <c r="BP105">
        <v>0</v>
      </c>
      <c r="BQ105">
        <v>783</v>
      </c>
      <c r="BR105" t="s">
        <v>172</v>
      </c>
      <c r="BS105">
        <v>9</v>
      </c>
      <c r="BT105">
        <v>61</v>
      </c>
      <c r="BU105">
        <v>6.6180999999999995E-5</v>
      </c>
      <c r="BV105">
        <v>719</v>
      </c>
      <c r="BW105">
        <v>2.9299437000000001E-5</v>
      </c>
      <c r="BX105">
        <v>7.3243675000000003E-5</v>
      </c>
      <c r="BY105" s="1">
        <v>0</v>
      </c>
      <c r="BZ105">
        <v>4</v>
      </c>
      <c r="CA105">
        <v>4</v>
      </c>
      <c r="CB105">
        <v>4</v>
      </c>
    </row>
    <row r="106" spans="1:80">
      <c r="A106">
        <v>106</v>
      </c>
      <c r="B106">
        <v>6203</v>
      </c>
      <c r="C106" t="s">
        <v>44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32</v>
      </c>
      <c r="M106">
        <v>2</v>
      </c>
      <c r="N106">
        <v>0</v>
      </c>
      <c r="O106">
        <v>2</v>
      </c>
      <c r="P106">
        <v>623</v>
      </c>
      <c r="Q106">
        <v>328</v>
      </c>
      <c r="R106">
        <v>295</v>
      </c>
      <c r="S106">
        <v>32</v>
      </c>
      <c r="T106">
        <v>19</v>
      </c>
      <c r="U106">
        <v>13</v>
      </c>
      <c r="V106">
        <v>2</v>
      </c>
      <c r="W106">
        <v>2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38</v>
      </c>
      <c r="AT106">
        <v>11</v>
      </c>
      <c r="AU106">
        <v>3</v>
      </c>
      <c r="AV106">
        <v>14</v>
      </c>
      <c r="AW106">
        <v>11</v>
      </c>
      <c r="AX106">
        <v>126</v>
      </c>
      <c r="AY106">
        <v>94</v>
      </c>
      <c r="AZ106">
        <v>37</v>
      </c>
      <c r="BA106">
        <v>175</v>
      </c>
      <c r="BB106">
        <v>35</v>
      </c>
      <c r="BC106">
        <v>60</v>
      </c>
      <c r="BD106">
        <v>13</v>
      </c>
      <c r="BE106">
        <v>2</v>
      </c>
      <c r="BF106">
        <v>52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2</v>
      </c>
      <c r="BM106">
        <v>340</v>
      </c>
      <c r="BN106">
        <v>3</v>
      </c>
      <c r="BO106">
        <v>-2.648E-2</v>
      </c>
      <c r="BP106">
        <v>0</v>
      </c>
      <c r="BQ106">
        <v>786</v>
      </c>
      <c r="BR106" t="s">
        <v>174</v>
      </c>
      <c r="BS106">
        <v>11</v>
      </c>
      <c r="BT106">
        <v>62</v>
      </c>
      <c r="BU106">
        <v>4.4124E-5</v>
      </c>
      <c r="BV106">
        <v>829</v>
      </c>
      <c r="BW106">
        <v>3.164114E-5</v>
      </c>
      <c r="BX106">
        <v>8.2158559999999994E-5</v>
      </c>
      <c r="BY106" s="1">
        <v>0</v>
      </c>
      <c r="BZ106">
        <v>4</v>
      </c>
      <c r="CA106">
        <v>4</v>
      </c>
      <c r="CB106">
        <v>4</v>
      </c>
    </row>
    <row r="107" spans="1:80">
      <c r="A107">
        <v>107</v>
      </c>
      <c r="B107">
        <v>6302</v>
      </c>
      <c r="C107" t="s">
        <v>23</v>
      </c>
      <c r="D107" t="s">
        <v>156</v>
      </c>
      <c r="E107">
        <v>63</v>
      </c>
      <c r="F107">
        <v>5413</v>
      </c>
      <c r="G107">
        <v>2803</v>
      </c>
      <c r="H107">
        <v>2610</v>
      </c>
      <c r="I107">
        <v>169</v>
      </c>
      <c r="J107">
        <v>123</v>
      </c>
      <c r="K107">
        <v>46</v>
      </c>
      <c r="L107">
        <v>240</v>
      </c>
      <c r="M107">
        <v>87</v>
      </c>
      <c r="N107">
        <v>62</v>
      </c>
      <c r="O107">
        <v>25</v>
      </c>
      <c r="P107">
        <v>17362</v>
      </c>
      <c r="Q107">
        <v>9880</v>
      </c>
      <c r="R107">
        <v>7482</v>
      </c>
      <c r="S107">
        <v>308</v>
      </c>
      <c r="T107">
        <v>220</v>
      </c>
      <c r="U107">
        <v>88</v>
      </c>
      <c r="V107">
        <v>2</v>
      </c>
      <c r="W107">
        <v>9</v>
      </c>
      <c r="X107">
        <v>1</v>
      </c>
      <c r="Y107">
        <v>5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5</v>
      </c>
      <c r="AO107">
        <v>63</v>
      </c>
      <c r="AP107">
        <v>2571</v>
      </c>
      <c r="AQ107">
        <v>1443</v>
      </c>
      <c r="AR107">
        <v>1128</v>
      </c>
      <c r="AS107">
        <v>28</v>
      </c>
      <c r="AT107">
        <v>18</v>
      </c>
      <c r="AU107">
        <v>3</v>
      </c>
      <c r="AV107">
        <v>21</v>
      </c>
      <c r="AW107">
        <v>26</v>
      </c>
      <c r="AX107">
        <v>576</v>
      </c>
      <c r="AY107">
        <v>44</v>
      </c>
      <c r="AZ107">
        <v>91</v>
      </c>
      <c r="BA107">
        <v>247</v>
      </c>
      <c r="BB107">
        <v>49</v>
      </c>
      <c r="BC107">
        <v>138</v>
      </c>
      <c r="BD107">
        <v>27</v>
      </c>
      <c r="BE107">
        <v>4</v>
      </c>
      <c r="BF107">
        <v>126</v>
      </c>
      <c r="BG107">
        <v>16</v>
      </c>
      <c r="BH107">
        <v>0</v>
      </c>
      <c r="BI107">
        <v>1</v>
      </c>
      <c r="BJ107">
        <v>1</v>
      </c>
      <c r="BK107">
        <v>1</v>
      </c>
      <c r="BL107">
        <v>2</v>
      </c>
      <c r="BM107">
        <v>814</v>
      </c>
      <c r="BN107">
        <v>6</v>
      </c>
      <c r="BO107">
        <v>-1.0997300000000001</v>
      </c>
      <c r="BP107">
        <v>0</v>
      </c>
      <c r="BQ107">
        <v>793</v>
      </c>
      <c r="BR107" t="s">
        <v>168</v>
      </c>
      <c r="BS107">
        <v>12</v>
      </c>
      <c r="BT107">
        <v>63</v>
      </c>
      <c r="BU107">
        <v>5.5052300000000003E-4</v>
      </c>
      <c r="BV107">
        <v>897</v>
      </c>
      <c r="BW107">
        <v>2.23452852E-4</v>
      </c>
      <c r="BX107">
        <v>3.1853889499999999E-4</v>
      </c>
      <c r="BY107" s="1">
        <v>0</v>
      </c>
      <c r="BZ107">
        <v>4</v>
      </c>
      <c r="CA107">
        <v>4</v>
      </c>
      <c r="CB107">
        <v>4</v>
      </c>
    </row>
    <row r="108" spans="1:80">
      <c r="A108">
        <v>108</v>
      </c>
      <c r="B108">
        <v>6605</v>
      </c>
      <c r="C108" t="s">
        <v>45</v>
      </c>
      <c r="D108" t="s">
        <v>157</v>
      </c>
      <c r="E108">
        <v>27</v>
      </c>
      <c r="F108">
        <v>896</v>
      </c>
      <c r="G108">
        <v>410</v>
      </c>
      <c r="H108">
        <v>486</v>
      </c>
      <c r="I108">
        <v>44</v>
      </c>
      <c r="J108">
        <v>23</v>
      </c>
      <c r="K108">
        <v>21</v>
      </c>
      <c r="L108">
        <v>272</v>
      </c>
      <c r="M108">
        <v>44</v>
      </c>
      <c r="N108">
        <v>7</v>
      </c>
      <c r="O108">
        <v>37</v>
      </c>
      <c r="P108">
        <v>6182</v>
      </c>
      <c r="Q108">
        <v>3079</v>
      </c>
      <c r="R108">
        <v>3103</v>
      </c>
      <c r="S108">
        <v>239</v>
      </c>
      <c r="T108">
        <v>169</v>
      </c>
      <c r="U108">
        <v>70</v>
      </c>
      <c r="V108">
        <v>9</v>
      </c>
      <c r="W108">
        <v>12</v>
      </c>
      <c r="X108">
        <v>0</v>
      </c>
      <c r="Y108">
        <v>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4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6</v>
      </c>
      <c r="AO108">
        <v>22</v>
      </c>
      <c r="AP108">
        <v>402</v>
      </c>
      <c r="AQ108">
        <v>214</v>
      </c>
      <c r="AR108">
        <v>188</v>
      </c>
      <c r="AS108">
        <v>83</v>
      </c>
      <c r="AT108">
        <v>48</v>
      </c>
      <c r="AU108">
        <v>6</v>
      </c>
      <c r="AV108">
        <v>54</v>
      </c>
      <c r="AW108">
        <v>42</v>
      </c>
      <c r="AX108">
        <v>708</v>
      </c>
      <c r="AY108">
        <v>293</v>
      </c>
      <c r="AZ108">
        <v>163</v>
      </c>
      <c r="BA108">
        <v>427</v>
      </c>
      <c r="BB108">
        <v>129</v>
      </c>
      <c r="BC108">
        <v>300</v>
      </c>
      <c r="BD108">
        <v>76</v>
      </c>
      <c r="BE108">
        <v>2</v>
      </c>
      <c r="BF108">
        <v>252</v>
      </c>
      <c r="BG108">
        <v>32</v>
      </c>
      <c r="BH108">
        <v>5</v>
      </c>
      <c r="BI108">
        <v>0</v>
      </c>
      <c r="BJ108">
        <v>0</v>
      </c>
      <c r="BK108">
        <v>0</v>
      </c>
      <c r="BL108">
        <v>3</v>
      </c>
      <c r="BM108">
        <v>758</v>
      </c>
      <c r="BN108">
        <v>6</v>
      </c>
      <c r="BO108">
        <v>-0.81328</v>
      </c>
      <c r="BP108">
        <v>0</v>
      </c>
      <c r="BQ108">
        <v>825</v>
      </c>
      <c r="BR108" t="s">
        <v>177</v>
      </c>
      <c r="BS108">
        <v>7</v>
      </c>
      <c r="BT108">
        <v>66</v>
      </c>
      <c r="BU108">
        <v>6.5324600000000001E-4</v>
      </c>
      <c r="BV108">
        <v>510</v>
      </c>
      <c r="BW108">
        <v>2.3802116299999999E-4</v>
      </c>
      <c r="BX108">
        <v>4.5318348800000002E-4</v>
      </c>
      <c r="BY108" s="1">
        <v>0</v>
      </c>
      <c r="BZ108">
        <v>4</v>
      </c>
      <c r="CA108">
        <v>4</v>
      </c>
      <c r="CB108">
        <v>4</v>
      </c>
    </row>
    <row r="109" spans="1:80">
      <c r="A109">
        <v>109</v>
      </c>
      <c r="B109">
        <v>6611</v>
      </c>
      <c r="C109" t="s">
        <v>45</v>
      </c>
      <c r="D109" t="s">
        <v>158</v>
      </c>
      <c r="E109">
        <v>2</v>
      </c>
      <c r="F109">
        <v>62</v>
      </c>
      <c r="G109">
        <v>31</v>
      </c>
      <c r="H109">
        <v>31</v>
      </c>
      <c r="I109">
        <v>2</v>
      </c>
      <c r="J109">
        <v>1</v>
      </c>
      <c r="K109">
        <v>1</v>
      </c>
      <c r="L109">
        <v>52</v>
      </c>
      <c r="M109">
        <v>5</v>
      </c>
      <c r="N109">
        <v>0</v>
      </c>
      <c r="O109">
        <v>5</v>
      </c>
      <c r="P109">
        <v>568</v>
      </c>
      <c r="Q109">
        <v>279</v>
      </c>
      <c r="R109">
        <v>289</v>
      </c>
      <c r="S109">
        <v>46</v>
      </c>
      <c r="T109">
        <v>35</v>
      </c>
      <c r="U109">
        <v>11</v>
      </c>
      <c r="V109">
        <v>2</v>
      </c>
      <c r="W109">
        <v>2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2</v>
      </c>
      <c r="AO109">
        <v>3</v>
      </c>
      <c r="AP109">
        <v>47</v>
      </c>
      <c r="AQ109">
        <v>26</v>
      </c>
      <c r="AR109">
        <v>21</v>
      </c>
      <c r="AS109">
        <v>18</v>
      </c>
      <c r="AT109">
        <v>22</v>
      </c>
      <c r="AU109">
        <v>2</v>
      </c>
      <c r="AV109">
        <v>24</v>
      </c>
      <c r="AW109">
        <v>25</v>
      </c>
      <c r="AX109">
        <v>102</v>
      </c>
      <c r="AY109">
        <v>68</v>
      </c>
      <c r="AZ109">
        <v>56</v>
      </c>
      <c r="BA109">
        <v>118</v>
      </c>
      <c r="BB109">
        <v>31</v>
      </c>
      <c r="BC109">
        <v>45</v>
      </c>
      <c r="BD109">
        <v>14</v>
      </c>
      <c r="BE109">
        <v>0</v>
      </c>
      <c r="BF109">
        <v>34</v>
      </c>
      <c r="BG109">
        <v>4</v>
      </c>
      <c r="BH109">
        <v>2</v>
      </c>
      <c r="BI109">
        <v>0</v>
      </c>
      <c r="BJ109">
        <v>0</v>
      </c>
      <c r="BK109">
        <v>0</v>
      </c>
      <c r="BL109">
        <v>2</v>
      </c>
      <c r="BM109">
        <v>341</v>
      </c>
      <c r="BN109">
        <v>3</v>
      </c>
      <c r="BO109">
        <v>-3.049E-2</v>
      </c>
      <c r="BP109">
        <v>0</v>
      </c>
      <c r="BQ109">
        <v>831</v>
      </c>
      <c r="BR109" t="s">
        <v>177</v>
      </c>
      <c r="BS109">
        <v>7</v>
      </c>
      <c r="BT109">
        <v>66</v>
      </c>
      <c r="BU109">
        <v>6.0269999999999997E-5</v>
      </c>
      <c r="BV109">
        <v>516</v>
      </c>
      <c r="BW109">
        <v>3.7183518999999999E-5</v>
      </c>
      <c r="BX109">
        <v>7.1117496999999996E-5</v>
      </c>
      <c r="BY109" s="1">
        <v>0</v>
      </c>
      <c r="BZ109">
        <v>4</v>
      </c>
      <c r="CA109">
        <v>4</v>
      </c>
      <c r="CB109">
        <v>4</v>
      </c>
    </row>
    <row r="110" spans="1:80">
      <c r="A110">
        <v>110</v>
      </c>
      <c r="B110">
        <v>6613</v>
      </c>
      <c r="C110" t="s">
        <v>45</v>
      </c>
      <c r="D110" t="s">
        <v>159</v>
      </c>
      <c r="E110">
        <v>15</v>
      </c>
      <c r="F110">
        <v>623</v>
      </c>
      <c r="G110">
        <v>323</v>
      </c>
      <c r="H110">
        <v>300</v>
      </c>
      <c r="I110">
        <v>25</v>
      </c>
      <c r="J110">
        <v>16</v>
      </c>
      <c r="K110">
        <v>9</v>
      </c>
      <c r="L110">
        <v>131</v>
      </c>
      <c r="M110">
        <v>22</v>
      </c>
      <c r="N110">
        <v>2</v>
      </c>
      <c r="O110">
        <v>20</v>
      </c>
      <c r="P110">
        <v>2862</v>
      </c>
      <c r="Q110">
        <v>1421</v>
      </c>
      <c r="R110">
        <v>1441</v>
      </c>
      <c r="S110">
        <v>113</v>
      </c>
      <c r="T110">
        <v>71</v>
      </c>
      <c r="U110">
        <v>42</v>
      </c>
      <c r="V110">
        <v>5</v>
      </c>
      <c r="W110">
        <v>8</v>
      </c>
      <c r="X110">
        <v>0</v>
      </c>
      <c r="Y110">
        <v>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6</v>
      </c>
      <c r="AO110">
        <v>13</v>
      </c>
      <c r="AP110">
        <v>304</v>
      </c>
      <c r="AQ110">
        <v>149</v>
      </c>
      <c r="AR110">
        <v>155</v>
      </c>
      <c r="AS110">
        <v>16</v>
      </c>
      <c r="AT110">
        <v>7</v>
      </c>
      <c r="AU110">
        <v>5</v>
      </c>
      <c r="AV110">
        <v>12</v>
      </c>
      <c r="AW110">
        <v>16</v>
      </c>
      <c r="AX110">
        <v>225</v>
      </c>
      <c r="AY110">
        <v>68</v>
      </c>
      <c r="AZ110">
        <v>81</v>
      </c>
      <c r="BA110">
        <v>120</v>
      </c>
      <c r="BB110">
        <v>25</v>
      </c>
      <c r="BC110">
        <v>95</v>
      </c>
      <c r="BD110">
        <v>21</v>
      </c>
      <c r="BE110">
        <v>1</v>
      </c>
      <c r="BF110">
        <v>87</v>
      </c>
      <c r="BG110">
        <v>13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725</v>
      </c>
      <c r="BN110">
        <v>5</v>
      </c>
      <c r="BO110">
        <v>-0.73445000000000005</v>
      </c>
      <c r="BP110">
        <v>0</v>
      </c>
      <c r="BQ110">
        <v>833</v>
      </c>
      <c r="BR110" t="s">
        <v>177</v>
      </c>
      <c r="BS110">
        <v>7</v>
      </c>
      <c r="BT110">
        <v>66</v>
      </c>
      <c r="BU110">
        <v>2.4962999999999998E-4</v>
      </c>
      <c r="BV110">
        <v>518</v>
      </c>
      <c r="BW110">
        <v>8.6602703000000005E-5</v>
      </c>
      <c r="BX110">
        <v>1.6479639899999999E-4</v>
      </c>
      <c r="BY110" s="1">
        <v>0</v>
      </c>
      <c r="BZ110">
        <v>4</v>
      </c>
      <c r="CA110">
        <v>4</v>
      </c>
      <c r="CB110">
        <v>4</v>
      </c>
    </row>
    <row r="111" spans="1:80">
      <c r="A111">
        <v>111</v>
      </c>
      <c r="B111">
        <v>6807</v>
      </c>
      <c r="C111" t="s">
        <v>46</v>
      </c>
      <c r="D111" t="s">
        <v>160</v>
      </c>
      <c r="E111">
        <v>4</v>
      </c>
      <c r="F111">
        <v>123</v>
      </c>
      <c r="G111">
        <v>65</v>
      </c>
      <c r="H111">
        <v>58</v>
      </c>
      <c r="I111">
        <v>8</v>
      </c>
      <c r="J111">
        <v>5</v>
      </c>
      <c r="K111">
        <v>3</v>
      </c>
      <c r="L111">
        <v>171</v>
      </c>
      <c r="M111">
        <v>21</v>
      </c>
      <c r="N111">
        <v>3</v>
      </c>
      <c r="O111">
        <v>18</v>
      </c>
      <c r="P111">
        <v>4073</v>
      </c>
      <c r="Q111">
        <v>2051</v>
      </c>
      <c r="R111">
        <v>2022</v>
      </c>
      <c r="S111">
        <v>189</v>
      </c>
      <c r="T111">
        <v>119</v>
      </c>
      <c r="U111">
        <v>70</v>
      </c>
      <c r="V111">
        <v>5</v>
      </c>
      <c r="W111">
        <v>16</v>
      </c>
      <c r="X111">
        <v>0</v>
      </c>
      <c r="Y111">
        <v>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5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4</v>
      </c>
      <c r="AO111">
        <v>8</v>
      </c>
      <c r="AP111">
        <v>226</v>
      </c>
      <c r="AQ111">
        <v>97</v>
      </c>
      <c r="AR111">
        <v>129</v>
      </c>
      <c r="AS111">
        <v>99</v>
      </c>
      <c r="AT111">
        <v>26</v>
      </c>
      <c r="AU111">
        <v>10</v>
      </c>
      <c r="AV111">
        <v>36</v>
      </c>
      <c r="AW111">
        <v>34</v>
      </c>
      <c r="AX111">
        <v>307</v>
      </c>
      <c r="AY111">
        <v>198</v>
      </c>
      <c r="AZ111">
        <v>197</v>
      </c>
      <c r="BA111">
        <v>190</v>
      </c>
      <c r="BB111">
        <v>49</v>
      </c>
      <c r="BC111">
        <v>133</v>
      </c>
      <c r="BD111">
        <v>34</v>
      </c>
      <c r="BE111">
        <v>4</v>
      </c>
      <c r="BF111">
        <v>118</v>
      </c>
      <c r="BG111">
        <v>19</v>
      </c>
      <c r="BH111">
        <v>22</v>
      </c>
      <c r="BI111">
        <v>0</v>
      </c>
      <c r="BJ111">
        <v>0</v>
      </c>
      <c r="BK111">
        <v>0</v>
      </c>
      <c r="BL111">
        <v>5</v>
      </c>
      <c r="BM111">
        <v>729</v>
      </c>
      <c r="BN111">
        <v>5</v>
      </c>
      <c r="BO111">
        <v>-0.74534999999999996</v>
      </c>
      <c r="BP111">
        <v>0</v>
      </c>
      <c r="BQ111">
        <v>847</v>
      </c>
      <c r="BR111" t="s">
        <v>177</v>
      </c>
      <c r="BS111">
        <v>7</v>
      </c>
      <c r="BT111">
        <v>68</v>
      </c>
      <c r="BU111">
        <v>3.8785700000000002E-4</v>
      </c>
      <c r="BV111">
        <v>526</v>
      </c>
      <c r="BW111">
        <v>1.62308537E-4</v>
      </c>
      <c r="BX111">
        <v>3.0947259799999998E-4</v>
      </c>
      <c r="BY111" s="1">
        <v>0</v>
      </c>
      <c r="BZ111">
        <v>4</v>
      </c>
      <c r="CA111">
        <v>4</v>
      </c>
      <c r="CB111">
        <v>4</v>
      </c>
    </row>
    <row r="112" spans="1:80">
      <c r="A112">
        <v>112</v>
      </c>
      <c r="B112">
        <v>7006</v>
      </c>
      <c r="C112" t="s">
        <v>24</v>
      </c>
      <c r="D112" t="s">
        <v>161</v>
      </c>
      <c r="E112">
        <v>8</v>
      </c>
      <c r="F112">
        <v>308</v>
      </c>
      <c r="G112">
        <v>171</v>
      </c>
      <c r="H112">
        <v>137</v>
      </c>
      <c r="I112">
        <v>13</v>
      </c>
      <c r="J112">
        <v>9</v>
      </c>
      <c r="K112">
        <v>4</v>
      </c>
      <c r="L112">
        <v>95</v>
      </c>
      <c r="M112">
        <v>14</v>
      </c>
      <c r="N112">
        <v>1</v>
      </c>
      <c r="O112">
        <v>13</v>
      </c>
      <c r="P112">
        <v>1969</v>
      </c>
      <c r="Q112">
        <v>993</v>
      </c>
      <c r="R112">
        <v>976</v>
      </c>
      <c r="S112">
        <v>82</v>
      </c>
      <c r="T112">
        <v>54</v>
      </c>
      <c r="U112">
        <v>28</v>
      </c>
      <c r="V112">
        <v>4</v>
      </c>
      <c r="W112">
        <v>6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3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4</v>
      </c>
      <c r="AO112">
        <v>10</v>
      </c>
      <c r="AP112">
        <v>152</v>
      </c>
      <c r="AQ112">
        <v>78</v>
      </c>
      <c r="AR112">
        <v>74</v>
      </c>
      <c r="AS112">
        <v>47</v>
      </c>
      <c r="AT112">
        <v>17</v>
      </c>
      <c r="AU112">
        <v>2</v>
      </c>
      <c r="AV112">
        <v>19</v>
      </c>
      <c r="AW112">
        <v>14</v>
      </c>
      <c r="AX112">
        <v>128</v>
      </c>
      <c r="AY112">
        <v>114</v>
      </c>
      <c r="AZ112">
        <v>88</v>
      </c>
      <c r="BA112">
        <v>183</v>
      </c>
      <c r="BB112">
        <v>56</v>
      </c>
      <c r="BC112">
        <v>113</v>
      </c>
      <c r="BD112">
        <v>25</v>
      </c>
      <c r="BE112">
        <v>1</v>
      </c>
      <c r="BF112">
        <v>98</v>
      </c>
      <c r="BG112">
        <v>18</v>
      </c>
      <c r="BH112">
        <v>5</v>
      </c>
      <c r="BI112">
        <v>0</v>
      </c>
      <c r="BJ112">
        <v>0</v>
      </c>
      <c r="BK112">
        <v>0</v>
      </c>
      <c r="BL112">
        <v>2</v>
      </c>
      <c r="BM112">
        <v>700</v>
      </c>
      <c r="BN112">
        <v>5</v>
      </c>
      <c r="BO112">
        <v>-0.68293000000000004</v>
      </c>
      <c r="BP112">
        <v>0</v>
      </c>
      <c r="BQ112">
        <v>856</v>
      </c>
      <c r="BR112" t="s">
        <v>171</v>
      </c>
      <c r="BS112">
        <v>5</v>
      </c>
      <c r="BT112">
        <v>70</v>
      </c>
      <c r="BU112">
        <v>2.2362799999999999E-4</v>
      </c>
      <c r="BV112">
        <v>360</v>
      </c>
      <c r="BW112">
        <v>2.43227576E-4</v>
      </c>
      <c r="BX112">
        <v>2.5929567000000002E-4</v>
      </c>
      <c r="BY112" s="1">
        <v>0</v>
      </c>
      <c r="BZ112">
        <v>4</v>
      </c>
      <c r="CA112">
        <v>4</v>
      </c>
      <c r="CB112">
        <v>4</v>
      </c>
    </row>
    <row r="113" spans="1:80">
      <c r="A113">
        <v>113</v>
      </c>
      <c r="B113">
        <v>7403</v>
      </c>
      <c r="C113" t="s">
        <v>162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62</v>
      </c>
      <c r="M113">
        <v>5</v>
      </c>
      <c r="N113">
        <v>0</v>
      </c>
      <c r="O113">
        <v>5</v>
      </c>
      <c r="P113">
        <v>878</v>
      </c>
      <c r="Q113">
        <v>459</v>
      </c>
      <c r="R113">
        <v>419</v>
      </c>
      <c r="S113">
        <v>55</v>
      </c>
      <c r="T113">
        <v>44</v>
      </c>
      <c r="U113">
        <v>11</v>
      </c>
      <c r="V113">
        <v>5</v>
      </c>
      <c r="W113">
        <v>6</v>
      </c>
      <c r="X113">
        <v>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</v>
      </c>
      <c r="AO113">
        <v>19</v>
      </c>
      <c r="AP113">
        <v>516</v>
      </c>
      <c r="AQ113">
        <v>262</v>
      </c>
      <c r="AR113">
        <v>254</v>
      </c>
      <c r="AS113">
        <v>47</v>
      </c>
      <c r="AT113">
        <v>11</v>
      </c>
      <c r="AU113">
        <v>8</v>
      </c>
      <c r="AV113">
        <v>19</v>
      </c>
      <c r="AW113">
        <v>12</v>
      </c>
      <c r="AX113">
        <v>114</v>
      </c>
      <c r="AY113">
        <v>61</v>
      </c>
      <c r="AZ113">
        <v>78</v>
      </c>
      <c r="BA113">
        <v>102</v>
      </c>
      <c r="BB113">
        <v>39</v>
      </c>
      <c r="BC113">
        <v>79</v>
      </c>
      <c r="BD113">
        <v>15</v>
      </c>
      <c r="BE113">
        <v>0</v>
      </c>
      <c r="BF113">
        <v>71</v>
      </c>
      <c r="BG113">
        <v>6</v>
      </c>
      <c r="BH113">
        <v>2</v>
      </c>
      <c r="BI113">
        <v>0</v>
      </c>
      <c r="BJ113">
        <v>0</v>
      </c>
      <c r="BK113">
        <v>0</v>
      </c>
      <c r="BL113">
        <v>2</v>
      </c>
      <c r="BM113">
        <v>547</v>
      </c>
      <c r="BN113">
        <v>4</v>
      </c>
      <c r="BO113">
        <v>-0.40311000000000002</v>
      </c>
      <c r="BP113">
        <v>0</v>
      </c>
      <c r="BQ113">
        <v>881</v>
      </c>
      <c r="BR113" t="s">
        <v>170</v>
      </c>
      <c r="BS113">
        <v>8</v>
      </c>
      <c r="BT113">
        <v>74</v>
      </c>
      <c r="BU113">
        <v>7.6506000000000002E-5</v>
      </c>
      <c r="BV113">
        <v>633</v>
      </c>
      <c r="BW113">
        <v>6.8910872999999997E-5</v>
      </c>
      <c r="BX113">
        <v>1.75504535E-4</v>
      </c>
      <c r="BY113" s="1">
        <v>0</v>
      </c>
      <c r="BZ113">
        <v>4</v>
      </c>
      <c r="CA113">
        <v>4</v>
      </c>
      <c r="CB113">
        <v>4</v>
      </c>
    </row>
    <row r="114" spans="1:80">
      <c r="A114">
        <v>114</v>
      </c>
      <c r="B114">
        <v>7404</v>
      </c>
      <c r="C114" t="s">
        <v>162</v>
      </c>
      <c r="D114" t="s">
        <v>164</v>
      </c>
      <c r="E114">
        <v>1</v>
      </c>
      <c r="F114">
        <v>19</v>
      </c>
      <c r="G114">
        <v>12</v>
      </c>
      <c r="H114">
        <v>7</v>
      </c>
      <c r="I114">
        <v>2</v>
      </c>
      <c r="J114">
        <v>2</v>
      </c>
      <c r="K114">
        <v>0</v>
      </c>
      <c r="L114">
        <v>167</v>
      </c>
      <c r="M114">
        <v>12</v>
      </c>
      <c r="N114">
        <v>0</v>
      </c>
      <c r="O114">
        <v>12</v>
      </c>
      <c r="P114">
        <v>2940</v>
      </c>
      <c r="Q114">
        <v>1486</v>
      </c>
      <c r="R114">
        <v>1454</v>
      </c>
      <c r="S114">
        <v>170</v>
      </c>
      <c r="T114">
        <v>125</v>
      </c>
      <c r="U114">
        <v>45</v>
      </c>
      <c r="V114">
        <v>10</v>
      </c>
      <c r="W114">
        <v>10</v>
      </c>
      <c r="X114">
        <v>0</v>
      </c>
      <c r="Y114">
        <v>11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4</v>
      </c>
      <c r="AF114">
        <v>3</v>
      </c>
      <c r="AG114">
        <v>1</v>
      </c>
      <c r="AH114">
        <v>1</v>
      </c>
      <c r="AI114">
        <v>1</v>
      </c>
      <c r="AJ114">
        <v>0</v>
      </c>
      <c r="AK114">
        <v>2</v>
      </c>
      <c r="AL114">
        <v>5</v>
      </c>
      <c r="AM114">
        <v>0</v>
      </c>
      <c r="AN114">
        <v>10</v>
      </c>
      <c r="AO114">
        <v>74</v>
      </c>
      <c r="AP114">
        <v>1586</v>
      </c>
      <c r="AQ114">
        <v>772</v>
      </c>
      <c r="AR114">
        <v>814</v>
      </c>
      <c r="AS114">
        <v>162</v>
      </c>
      <c r="AT114">
        <v>50</v>
      </c>
      <c r="AU114">
        <v>26</v>
      </c>
      <c r="AV114">
        <v>76</v>
      </c>
      <c r="AW114">
        <v>39</v>
      </c>
      <c r="AX114">
        <v>406</v>
      </c>
      <c r="AY114">
        <v>264</v>
      </c>
      <c r="AZ114">
        <v>157</v>
      </c>
      <c r="BA114">
        <v>350</v>
      </c>
      <c r="BB114">
        <v>132</v>
      </c>
      <c r="BC114">
        <v>245</v>
      </c>
      <c r="BD114">
        <v>77</v>
      </c>
      <c r="BE114">
        <v>4</v>
      </c>
      <c r="BF114">
        <v>198</v>
      </c>
      <c r="BG114">
        <v>33</v>
      </c>
      <c r="BH114">
        <v>13</v>
      </c>
      <c r="BI114">
        <v>0</v>
      </c>
      <c r="BJ114">
        <v>0</v>
      </c>
      <c r="BK114">
        <v>0</v>
      </c>
      <c r="BL114">
        <v>5</v>
      </c>
      <c r="BM114">
        <v>657</v>
      </c>
      <c r="BN114">
        <v>5</v>
      </c>
      <c r="BO114">
        <v>-0.61946000000000001</v>
      </c>
      <c r="BP114">
        <v>0</v>
      </c>
      <c r="BQ114">
        <v>882</v>
      </c>
      <c r="BR114" t="s">
        <v>170</v>
      </c>
      <c r="BS114">
        <v>8</v>
      </c>
      <c r="BT114">
        <v>74</v>
      </c>
      <c r="BU114">
        <v>2.5838800000000002E-4</v>
      </c>
      <c r="BV114">
        <v>634</v>
      </c>
      <c r="BW114">
        <v>2.3220859099999999E-4</v>
      </c>
      <c r="BX114">
        <v>5.9138912400000005E-4</v>
      </c>
      <c r="BY114" s="1">
        <v>0</v>
      </c>
      <c r="BZ114">
        <v>4</v>
      </c>
      <c r="CA114">
        <v>4</v>
      </c>
      <c r="CB114">
        <v>4</v>
      </c>
    </row>
    <row r="115" spans="1:80">
      <c r="A115">
        <v>115</v>
      </c>
      <c r="B115">
        <v>7501</v>
      </c>
      <c r="C115" t="s">
        <v>47</v>
      </c>
      <c r="D115" t="s">
        <v>28</v>
      </c>
      <c r="E115">
        <v>45</v>
      </c>
      <c r="F115">
        <v>1369</v>
      </c>
      <c r="G115">
        <v>692</v>
      </c>
      <c r="H115">
        <v>677</v>
      </c>
      <c r="I115">
        <v>63</v>
      </c>
      <c r="J115">
        <v>35</v>
      </c>
      <c r="K115">
        <v>28</v>
      </c>
      <c r="L115">
        <v>330</v>
      </c>
      <c r="M115">
        <v>61</v>
      </c>
      <c r="N115">
        <v>2</v>
      </c>
      <c r="O115">
        <v>59</v>
      </c>
      <c r="P115">
        <v>6725</v>
      </c>
      <c r="Q115">
        <v>3512</v>
      </c>
      <c r="R115">
        <v>3213</v>
      </c>
      <c r="S115">
        <v>308</v>
      </c>
      <c r="T115">
        <v>158</v>
      </c>
      <c r="U115">
        <v>150</v>
      </c>
      <c r="V115">
        <v>8</v>
      </c>
      <c r="W115">
        <v>10</v>
      </c>
      <c r="X115">
        <v>0</v>
      </c>
      <c r="Y115">
        <v>13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5</v>
      </c>
      <c r="AF115">
        <v>7</v>
      </c>
      <c r="AG115">
        <v>3</v>
      </c>
      <c r="AH115">
        <v>3</v>
      </c>
      <c r="AI115">
        <v>2</v>
      </c>
      <c r="AJ115">
        <v>3</v>
      </c>
      <c r="AK115">
        <v>1</v>
      </c>
      <c r="AL115">
        <v>3</v>
      </c>
      <c r="AM115">
        <v>0</v>
      </c>
      <c r="AN115">
        <v>6</v>
      </c>
      <c r="AO115">
        <v>15</v>
      </c>
      <c r="AP115">
        <v>238</v>
      </c>
      <c r="AQ115">
        <v>126</v>
      </c>
      <c r="AR115">
        <v>112</v>
      </c>
      <c r="AS115">
        <v>119</v>
      </c>
      <c r="AT115">
        <v>96</v>
      </c>
      <c r="AU115">
        <v>44</v>
      </c>
      <c r="AV115">
        <v>140</v>
      </c>
      <c r="AW115">
        <v>129</v>
      </c>
      <c r="AX115">
        <v>1183</v>
      </c>
      <c r="AY115">
        <v>892</v>
      </c>
      <c r="AZ115">
        <v>121</v>
      </c>
      <c r="BA115">
        <v>1185</v>
      </c>
      <c r="BB115">
        <v>449</v>
      </c>
      <c r="BC115">
        <v>340</v>
      </c>
      <c r="BD115">
        <v>77</v>
      </c>
      <c r="BE115">
        <v>3</v>
      </c>
      <c r="BF115">
        <v>288</v>
      </c>
      <c r="BG115">
        <v>23</v>
      </c>
      <c r="BH115">
        <v>1</v>
      </c>
      <c r="BI115">
        <v>2</v>
      </c>
      <c r="BJ115">
        <v>2</v>
      </c>
      <c r="BK115">
        <v>2</v>
      </c>
      <c r="BL115">
        <v>12</v>
      </c>
      <c r="BM115">
        <v>486</v>
      </c>
      <c r="BN115">
        <v>4</v>
      </c>
      <c r="BO115">
        <v>-0.29250999999999999</v>
      </c>
      <c r="BP115">
        <v>0</v>
      </c>
      <c r="BQ115">
        <v>883</v>
      </c>
      <c r="BR115" t="s">
        <v>176</v>
      </c>
      <c r="BS115">
        <v>10</v>
      </c>
      <c r="BT115">
        <v>75</v>
      </c>
      <c r="BU115">
        <v>4.2875500000000001E-4</v>
      </c>
      <c r="BV115">
        <v>767</v>
      </c>
      <c r="BW115">
        <v>3.0201177099999999E-4</v>
      </c>
      <c r="BX115">
        <v>7.4487444200000005E-4</v>
      </c>
      <c r="BY115" s="1">
        <v>0</v>
      </c>
      <c r="BZ115">
        <v>4</v>
      </c>
      <c r="CA115">
        <v>4</v>
      </c>
      <c r="CB115">
        <v>4</v>
      </c>
    </row>
    <row r="116" spans="1:80">
      <c r="A116">
        <v>116</v>
      </c>
      <c r="B116">
        <v>7601</v>
      </c>
      <c r="C116" t="s">
        <v>48</v>
      </c>
      <c r="D116" t="s">
        <v>28</v>
      </c>
      <c r="E116">
        <v>25</v>
      </c>
      <c r="F116">
        <v>1037</v>
      </c>
      <c r="G116">
        <v>524</v>
      </c>
      <c r="H116">
        <v>513</v>
      </c>
      <c r="I116">
        <v>34</v>
      </c>
      <c r="J116">
        <v>28</v>
      </c>
      <c r="K116">
        <v>6</v>
      </c>
      <c r="L116">
        <v>614</v>
      </c>
      <c r="M116">
        <v>66</v>
      </c>
      <c r="N116">
        <v>39</v>
      </c>
      <c r="O116">
        <v>27</v>
      </c>
      <c r="P116">
        <v>25704</v>
      </c>
      <c r="Q116">
        <v>13695</v>
      </c>
      <c r="R116">
        <v>12009</v>
      </c>
      <c r="S116">
        <v>873</v>
      </c>
      <c r="T116">
        <v>520</v>
      </c>
      <c r="U116">
        <v>353</v>
      </c>
      <c r="V116">
        <v>21</v>
      </c>
      <c r="W116">
        <v>40</v>
      </c>
      <c r="X116">
        <v>0</v>
      </c>
      <c r="Y116">
        <v>26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11</v>
      </c>
      <c r="AF116">
        <v>15</v>
      </c>
      <c r="AG116">
        <v>3</v>
      </c>
      <c r="AH116">
        <v>3</v>
      </c>
      <c r="AI116">
        <v>4</v>
      </c>
      <c r="AJ116">
        <v>4</v>
      </c>
      <c r="AK116">
        <v>6</v>
      </c>
      <c r="AL116">
        <v>5</v>
      </c>
      <c r="AM116">
        <v>0</v>
      </c>
      <c r="AN116">
        <v>16</v>
      </c>
      <c r="AO116">
        <v>48</v>
      </c>
      <c r="AP116">
        <v>1234</v>
      </c>
      <c r="AQ116">
        <v>703</v>
      </c>
      <c r="AR116">
        <v>531</v>
      </c>
      <c r="AS116">
        <v>349</v>
      </c>
      <c r="AT116">
        <v>206</v>
      </c>
      <c r="AU116">
        <v>133</v>
      </c>
      <c r="AV116">
        <v>339</v>
      </c>
      <c r="AW116">
        <v>188</v>
      </c>
      <c r="AX116">
        <v>3844</v>
      </c>
      <c r="AY116">
        <v>3300</v>
      </c>
      <c r="AZ116">
        <v>414</v>
      </c>
      <c r="BA116">
        <v>3885</v>
      </c>
      <c r="BB116">
        <v>1109</v>
      </c>
      <c r="BC116">
        <v>1109</v>
      </c>
      <c r="BD116">
        <v>386</v>
      </c>
      <c r="BE116">
        <v>0</v>
      </c>
      <c r="BF116">
        <v>798</v>
      </c>
      <c r="BG116">
        <v>76</v>
      </c>
      <c r="BH116">
        <v>1</v>
      </c>
      <c r="BI116">
        <v>6</v>
      </c>
      <c r="BJ116">
        <v>6</v>
      </c>
      <c r="BK116">
        <v>6</v>
      </c>
      <c r="BL116">
        <v>16</v>
      </c>
      <c r="BM116">
        <v>334</v>
      </c>
      <c r="BN116">
        <v>3</v>
      </c>
      <c r="BO116">
        <v>-1.516E-2</v>
      </c>
      <c r="BP116">
        <v>0</v>
      </c>
      <c r="BQ116">
        <v>889</v>
      </c>
      <c r="BR116" t="s">
        <v>176</v>
      </c>
      <c r="BS116">
        <v>10</v>
      </c>
      <c r="BT116">
        <v>76</v>
      </c>
      <c r="BU116">
        <v>1.4829260000000001E-3</v>
      </c>
      <c r="BV116">
        <v>773</v>
      </c>
      <c r="BW116">
        <v>8.8795524600000005E-4</v>
      </c>
      <c r="BX116">
        <v>2.1888429110000001E-3</v>
      </c>
      <c r="BY116" s="1">
        <v>0</v>
      </c>
      <c r="BZ116">
        <v>4</v>
      </c>
      <c r="CA116">
        <v>4</v>
      </c>
      <c r="CB116">
        <v>4</v>
      </c>
    </row>
    <row r="117" spans="1:80">
      <c r="A117">
        <v>117</v>
      </c>
      <c r="B117">
        <v>7703</v>
      </c>
      <c r="C117" t="s">
        <v>49</v>
      </c>
      <c r="D117" t="s">
        <v>165</v>
      </c>
      <c r="E117">
        <v>1</v>
      </c>
      <c r="F117">
        <v>42</v>
      </c>
      <c r="G117">
        <v>25</v>
      </c>
      <c r="H117">
        <v>17</v>
      </c>
      <c r="I117">
        <v>2</v>
      </c>
      <c r="J117">
        <v>2</v>
      </c>
      <c r="K117">
        <v>0</v>
      </c>
      <c r="L117">
        <v>41</v>
      </c>
      <c r="M117">
        <v>5</v>
      </c>
      <c r="N117">
        <v>0</v>
      </c>
      <c r="O117">
        <v>5</v>
      </c>
      <c r="P117">
        <v>959</v>
      </c>
      <c r="Q117">
        <v>465</v>
      </c>
      <c r="R117">
        <v>494</v>
      </c>
      <c r="S117">
        <v>40</v>
      </c>
      <c r="T117">
        <v>20</v>
      </c>
      <c r="U117">
        <v>20</v>
      </c>
      <c r="V117">
        <v>2</v>
      </c>
      <c r="W117">
        <v>6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6</v>
      </c>
      <c r="AP117">
        <v>82</v>
      </c>
      <c r="AQ117">
        <v>46</v>
      </c>
      <c r="AR117">
        <v>36</v>
      </c>
      <c r="AS117">
        <v>24</v>
      </c>
      <c r="AT117">
        <v>4</v>
      </c>
      <c r="AU117">
        <v>3</v>
      </c>
      <c r="AV117">
        <v>7</v>
      </c>
      <c r="AW117">
        <v>13</v>
      </c>
      <c r="AX117">
        <v>78</v>
      </c>
      <c r="AY117">
        <v>64</v>
      </c>
      <c r="AZ117">
        <v>71</v>
      </c>
      <c r="BA117">
        <v>53</v>
      </c>
      <c r="BB117">
        <v>8</v>
      </c>
      <c r="BC117">
        <v>65</v>
      </c>
      <c r="BD117">
        <v>21</v>
      </c>
      <c r="BE117">
        <v>1</v>
      </c>
      <c r="BF117">
        <v>54</v>
      </c>
      <c r="BG117">
        <v>7</v>
      </c>
      <c r="BH117">
        <v>8</v>
      </c>
      <c r="BI117">
        <v>0</v>
      </c>
      <c r="BJ117">
        <v>0</v>
      </c>
      <c r="BK117">
        <v>0</v>
      </c>
      <c r="BL117">
        <v>1</v>
      </c>
      <c r="BM117">
        <v>115</v>
      </c>
      <c r="BN117">
        <v>2</v>
      </c>
      <c r="BO117">
        <v>1.02851</v>
      </c>
      <c r="BP117">
        <v>0</v>
      </c>
      <c r="BQ117">
        <v>895</v>
      </c>
      <c r="BR117" t="s">
        <v>175</v>
      </c>
      <c r="BS117">
        <v>4</v>
      </c>
      <c r="BT117">
        <v>77</v>
      </c>
      <c r="BU117">
        <v>9.1145999999999998E-5</v>
      </c>
      <c r="BV117">
        <v>288</v>
      </c>
      <c r="BW117">
        <v>6.4651366000000003E-5</v>
      </c>
      <c r="BX117">
        <v>7.6717144999999994E-5</v>
      </c>
      <c r="BY117" s="1">
        <v>0</v>
      </c>
      <c r="BZ117">
        <v>4</v>
      </c>
      <c r="CA117">
        <v>4</v>
      </c>
      <c r="CB117">
        <v>4</v>
      </c>
    </row>
    <row r="118" spans="1:80">
      <c r="A118">
        <v>118</v>
      </c>
      <c r="B118">
        <v>7901</v>
      </c>
      <c r="C118" t="s">
        <v>25</v>
      </c>
      <c r="D118" t="s">
        <v>28</v>
      </c>
      <c r="E118">
        <v>23</v>
      </c>
      <c r="F118">
        <v>794</v>
      </c>
      <c r="G118">
        <v>375</v>
      </c>
      <c r="H118">
        <v>419</v>
      </c>
      <c r="I118">
        <v>34</v>
      </c>
      <c r="J118">
        <v>25</v>
      </c>
      <c r="K118">
        <v>9</v>
      </c>
      <c r="L118">
        <v>563</v>
      </c>
      <c r="M118">
        <v>59</v>
      </c>
      <c r="N118">
        <v>6</v>
      </c>
      <c r="O118">
        <v>53</v>
      </c>
      <c r="P118">
        <v>15636</v>
      </c>
      <c r="Q118">
        <v>7938</v>
      </c>
      <c r="R118">
        <v>7698</v>
      </c>
      <c r="S118">
        <v>642</v>
      </c>
      <c r="T118">
        <v>386</v>
      </c>
      <c r="U118">
        <v>256</v>
      </c>
      <c r="V118">
        <v>15</v>
      </c>
      <c r="W118">
        <v>30</v>
      </c>
      <c r="X118">
        <v>1</v>
      </c>
      <c r="Y118">
        <v>23</v>
      </c>
      <c r="Z118">
        <v>0</v>
      </c>
      <c r="AA118">
        <v>0</v>
      </c>
      <c r="AB118">
        <v>0</v>
      </c>
      <c r="AC118">
        <v>3</v>
      </c>
      <c r="AD118">
        <v>2</v>
      </c>
      <c r="AE118">
        <v>11</v>
      </c>
      <c r="AF118">
        <v>15</v>
      </c>
      <c r="AG118">
        <v>6</v>
      </c>
      <c r="AH118">
        <v>4</v>
      </c>
      <c r="AI118">
        <v>6</v>
      </c>
      <c r="AJ118">
        <v>3</v>
      </c>
      <c r="AK118">
        <v>1</v>
      </c>
      <c r="AL118">
        <v>4</v>
      </c>
      <c r="AM118">
        <v>2</v>
      </c>
      <c r="AN118">
        <v>6</v>
      </c>
      <c r="AO118">
        <v>36</v>
      </c>
      <c r="AP118">
        <v>800</v>
      </c>
      <c r="AQ118">
        <v>408</v>
      </c>
      <c r="AR118">
        <v>392</v>
      </c>
      <c r="AS118">
        <v>342</v>
      </c>
      <c r="AT118">
        <v>222</v>
      </c>
      <c r="AU118">
        <v>108</v>
      </c>
      <c r="AV118">
        <v>330</v>
      </c>
      <c r="AW118">
        <v>201</v>
      </c>
      <c r="AX118">
        <v>2624</v>
      </c>
      <c r="AY118">
        <v>2365</v>
      </c>
      <c r="AZ118">
        <v>511</v>
      </c>
      <c r="BA118">
        <v>2604</v>
      </c>
      <c r="BB118">
        <v>931</v>
      </c>
      <c r="BC118">
        <v>1012</v>
      </c>
      <c r="BD118">
        <v>298</v>
      </c>
      <c r="BE118">
        <v>29</v>
      </c>
      <c r="BF118">
        <v>786</v>
      </c>
      <c r="BG118">
        <v>88</v>
      </c>
      <c r="BH118">
        <v>51</v>
      </c>
      <c r="BI118">
        <v>3</v>
      </c>
      <c r="BJ118">
        <v>3</v>
      </c>
      <c r="BK118">
        <v>3</v>
      </c>
      <c r="BL118">
        <v>19</v>
      </c>
      <c r="BM118">
        <v>177</v>
      </c>
      <c r="BN118">
        <v>3</v>
      </c>
      <c r="BO118">
        <v>0.54859999999999998</v>
      </c>
      <c r="BP118">
        <v>0</v>
      </c>
      <c r="BQ118">
        <v>905</v>
      </c>
      <c r="BR118" t="s">
        <v>168</v>
      </c>
      <c r="BS118">
        <v>12</v>
      </c>
      <c r="BT118">
        <v>79</v>
      </c>
      <c r="BU118">
        <v>7.5038600000000002E-4</v>
      </c>
      <c r="BV118">
        <v>920</v>
      </c>
      <c r="BW118">
        <v>4.46305782E-4</v>
      </c>
      <c r="BX118">
        <v>6.2076964599999999E-4</v>
      </c>
      <c r="BY118">
        <v>6.5397989900000005E-4</v>
      </c>
      <c r="BZ118">
        <v>4</v>
      </c>
      <c r="CA118">
        <v>4</v>
      </c>
      <c r="CB118">
        <v>4</v>
      </c>
    </row>
    <row r="119" spans="1:80">
      <c r="A119">
        <v>119</v>
      </c>
      <c r="B119">
        <v>8004</v>
      </c>
      <c r="C119" t="s">
        <v>26</v>
      </c>
      <c r="D119" t="s">
        <v>166</v>
      </c>
      <c r="E119">
        <v>34</v>
      </c>
      <c r="F119">
        <v>916</v>
      </c>
      <c r="G119">
        <v>478</v>
      </c>
      <c r="H119">
        <v>438</v>
      </c>
      <c r="I119">
        <v>52</v>
      </c>
      <c r="J119">
        <v>34</v>
      </c>
      <c r="K119">
        <v>18</v>
      </c>
      <c r="L119">
        <v>564</v>
      </c>
      <c r="M119">
        <v>71</v>
      </c>
      <c r="N119">
        <v>16</v>
      </c>
      <c r="O119">
        <v>55</v>
      </c>
      <c r="P119">
        <v>18262</v>
      </c>
      <c r="Q119">
        <v>9444</v>
      </c>
      <c r="R119">
        <v>8818</v>
      </c>
      <c r="S119">
        <v>888</v>
      </c>
      <c r="T119">
        <v>557</v>
      </c>
      <c r="U119">
        <v>331</v>
      </c>
      <c r="V119">
        <v>17</v>
      </c>
      <c r="W119">
        <v>41</v>
      </c>
      <c r="X119">
        <v>1</v>
      </c>
      <c r="Y119">
        <v>22</v>
      </c>
      <c r="Z119">
        <v>0</v>
      </c>
      <c r="AA119">
        <v>0</v>
      </c>
      <c r="AB119">
        <v>2</v>
      </c>
      <c r="AC119">
        <v>4</v>
      </c>
      <c r="AD119">
        <v>2</v>
      </c>
      <c r="AE119">
        <v>9</v>
      </c>
      <c r="AF119">
        <v>21</v>
      </c>
      <c r="AG119">
        <v>5</v>
      </c>
      <c r="AH119">
        <v>3</v>
      </c>
      <c r="AI119">
        <v>8</v>
      </c>
      <c r="AJ119">
        <v>7</v>
      </c>
      <c r="AK119">
        <v>2</v>
      </c>
      <c r="AL119">
        <v>3</v>
      </c>
      <c r="AM119">
        <v>3</v>
      </c>
      <c r="AN119">
        <v>17</v>
      </c>
      <c r="AO119">
        <v>71</v>
      </c>
      <c r="AP119">
        <v>2499</v>
      </c>
      <c r="AQ119">
        <v>1260</v>
      </c>
      <c r="AR119">
        <v>1239</v>
      </c>
      <c r="AS119">
        <v>230</v>
      </c>
      <c r="AT119">
        <v>294</v>
      </c>
      <c r="AU119">
        <v>127</v>
      </c>
      <c r="AV119">
        <v>421</v>
      </c>
      <c r="AW119">
        <v>180</v>
      </c>
      <c r="AX119">
        <v>3639</v>
      </c>
      <c r="AY119">
        <v>3149</v>
      </c>
      <c r="AZ119">
        <v>431</v>
      </c>
      <c r="BA119">
        <v>4792</v>
      </c>
      <c r="BB119">
        <v>1375</v>
      </c>
      <c r="BC119">
        <v>1521</v>
      </c>
      <c r="BD119">
        <v>443</v>
      </c>
      <c r="BE119">
        <v>49</v>
      </c>
      <c r="BF119">
        <v>1187</v>
      </c>
      <c r="BG119">
        <v>124</v>
      </c>
      <c r="BH119">
        <v>35</v>
      </c>
      <c r="BI119">
        <v>4</v>
      </c>
      <c r="BJ119">
        <v>4</v>
      </c>
      <c r="BK119">
        <v>4</v>
      </c>
      <c r="BL119">
        <v>14</v>
      </c>
      <c r="BM119">
        <v>255</v>
      </c>
      <c r="BN119">
        <v>3</v>
      </c>
      <c r="BO119">
        <v>0.19675000000000001</v>
      </c>
      <c r="BP119">
        <v>0</v>
      </c>
      <c r="BQ119">
        <v>912</v>
      </c>
      <c r="BR119" t="s">
        <v>167</v>
      </c>
      <c r="BS119">
        <v>6</v>
      </c>
      <c r="BT119">
        <v>80</v>
      </c>
      <c r="BU119">
        <v>2.055187E-3</v>
      </c>
      <c r="BV119">
        <v>448</v>
      </c>
      <c r="BW119">
        <v>1.1948072899999999E-3</v>
      </c>
      <c r="BX119">
        <v>1.3316920360000001E-3</v>
      </c>
      <c r="BY119">
        <v>1.8370132930000001E-3</v>
      </c>
      <c r="BZ119">
        <v>4</v>
      </c>
      <c r="CA119">
        <v>4</v>
      </c>
      <c r="CB119">
        <v>4</v>
      </c>
    </row>
    <row r="120" spans="1:80">
      <c r="A120">
        <v>120</v>
      </c>
      <c r="B120">
        <v>8101</v>
      </c>
      <c r="C120" t="s">
        <v>27</v>
      </c>
      <c r="D120" t="s">
        <v>28</v>
      </c>
      <c r="E120">
        <v>35</v>
      </c>
      <c r="F120">
        <v>872</v>
      </c>
      <c r="G120">
        <v>488</v>
      </c>
      <c r="H120">
        <v>384</v>
      </c>
      <c r="I120">
        <v>47</v>
      </c>
      <c r="J120">
        <v>26</v>
      </c>
      <c r="K120">
        <v>21</v>
      </c>
      <c r="L120">
        <v>1101</v>
      </c>
      <c r="M120">
        <v>91</v>
      </c>
      <c r="N120">
        <v>10</v>
      </c>
      <c r="O120">
        <v>81</v>
      </c>
      <c r="P120">
        <v>26207</v>
      </c>
      <c r="Q120">
        <v>13732</v>
      </c>
      <c r="R120">
        <v>12475</v>
      </c>
      <c r="S120">
        <v>1120</v>
      </c>
      <c r="T120">
        <v>578</v>
      </c>
      <c r="U120">
        <v>542</v>
      </c>
      <c r="V120">
        <v>50</v>
      </c>
      <c r="W120">
        <v>58</v>
      </c>
      <c r="X120">
        <v>0</v>
      </c>
      <c r="Y120">
        <v>51</v>
      </c>
      <c r="Z120">
        <v>0</v>
      </c>
      <c r="AA120">
        <v>0</v>
      </c>
      <c r="AB120">
        <v>4</v>
      </c>
      <c r="AC120">
        <v>10</v>
      </c>
      <c r="AD120">
        <v>0</v>
      </c>
      <c r="AE120">
        <v>12</v>
      </c>
      <c r="AF120">
        <v>29</v>
      </c>
      <c r="AG120">
        <v>9</v>
      </c>
      <c r="AH120">
        <v>4</v>
      </c>
      <c r="AI120">
        <v>9</v>
      </c>
      <c r="AJ120">
        <v>7</v>
      </c>
      <c r="AK120">
        <v>5</v>
      </c>
      <c r="AL120">
        <v>4</v>
      </c>
      <c r="AM120">
        <v>1</v>
      </c>
      <c r="AN120">
        <v>28</v>
      </c>
      <c r="AO120">
        <v>109</v>
      </c>
      <c r="AP120">
        <v>3919</v>
      </c>
      <c r="AQ120">
        <v>1996</v>
      </c>
      <c r="AR120">
        <v>1923</v>
      </c>
      <c r="AS120">
        <v>646</v>
      </c>
      <c r="AT120">
        <v>364</v>
      </c>
      <c r="AU120">
        <v>207</v>
      </c>
      <c r="AV120">
        <v>571</v>
      </c>
      <c r="AW120">
        <v>275</v>
      </c>
      <c r="AX120">
        <v>5771</v>
      </c>
      <c r="AY120">
        <v>4429</v>
      </c>
      <c r="AZ120">
        <v>1039</v>
      </c>
      <c r="BA120">
        <v>5108</v>
      </c>
      <c r="BB120">
        <v>2391</v>
      </c>
      <c r="BC120">
        <v>2151</v>
      </c>
      <c r="BD120">
        <v>775</v>
      </c>
      <c r="BE120">
        <v>52</v>
      </c>
      <c r="BF120">
        <v>1580</v>
      </c>
      <c r="BG120">
        <v>204</v>
      </c>
      <c r="BH120">
        <v>64</v>
      </c>
      <c r="BI120">
        <v>4</v>
      </c>
      <c r="BJ120">
        <v>4</v>
      </c>
      <c r="BK120">
        <v>5</v>
      </c>
      <c r="BL120">
        <v>21</v>
      </c>
      <c r="BM120">
        <v>98</v>
      </c>
      <c r="BN120">
        <v>2</v>
      </c>
      <c r="BO120">
        <v>1.11568</v>
      </c>
      <c r="BP120">
        <v>0</v>
      </c>
      <c r="BQ120">
        <v>916</v>
      </c>
      <c r="BR120" t="s">
        <v>175</v>
      </c>
      <c r="BS120">
        <v>4</v>
      </c>
      <c r="BT120">
        <v>81</v>
      </c>
      <c r="BU120">
        <v>3.0187899999999999E-3</v>
      </c>
      <c r="BV120">
        <v>292</v>
      </c>
      <c r="BW120">
        <v>2.1116025510000002E-3</v>
      </c>
      <c r="BX120">
        <v>2.423513535E-3</v>
      </c>
      <c r="BY120">
        <v>1.86380805E-3</v>
      </c>
      <c r="BZ120">
        <v>4</v>
      </c>
      <c r="CA120">
        <v>4</v>
      </c>
      <c r="CB1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29"/>
  <sheetViews>
    <sheetView tabSelected="1" workbookViewId="0">
      <selection activeCell="I25" sqref="I25"/>
    </sheetView>
  </sheetViews>
  <sheetFormatPr defaultRowHeight="15"/>
  <cols>
    <col min="10" max="10" width="12.7109375" bestFit="1" customWidth="1"/>
  </cols>
  <sheetData>
    <row r="1" spans="2:16">
      <c r="B1" s="6"/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</row>
    <row r="2" spans="2:16">
      <c r="B2" s="2"/>
      <c r="C2" s="2">
        <v>1</v>
      </c>
      <c r="D2" s="2">
        <v>2</v>
      </c>
      <c r="E2" s="2">
        <v>2</v>
      </c>
      <c r="F2" s="2">
        <v>3</v>
      </c>
      <c r="G2" s="2">
        <v>5</v>
      </c>
      <c r="H2" s="2">
        <v>5</v>
      </c>
      <c r="K2">
        <f>POWER((C2-40.6),2)</f>
        <v>1568.16</v>
      </c>
      <c r="L2">
        <f>POWER((D2-40.6),2)</f>
        <v>1489.96</v>
      </c>
      <c r="M2">
        <f t="shared" ref="M2:P17" si="0">POWER((E2-40.6),2)</f>
        <v>1489.96</v>
      </c>
      <c r="N2">
        <f t="shared" si="0"/>
        <v>1413.7600000000002</v>
      </c>
      <c r="O2">
        <f t="shared" si="0"/>
        <v>1267.3600000000001</v>
      </c>
      <c r="P2">
        <f t="shared" si="0"/>
        <v>1267.3600000000001</v>
      </c>
    </row>
    <row r="3" spans="2:16">
      <c r="B3" s="2"/>
      <c r="C3" s="2">
        <v>5</v>
      </c>
      <c r="D3" s="2">
        <v>5</v>
      </c>
      <c r="E3" s="2">
        <v>5</v>
      </c>
      <c r="F3" s="2">
        <v>5</v>
      </c>
      <c r="G3" s="2">
        <v>6</v>
      </c>
      <c r="H3" s="2">
        <v>6</v>
      </c>
      <c r="K3">
        <f t="shared" ref="K3:K21" si="1">POWER((C3-40.6),2)</f>
        <v>1267.3600000000001</v>
      </c>
      <c r="L3">
        <f t="shared" ref="L3:P21" si="2">POWER((D3-40.6),2)</f>
        <v>1267.3600000000001</v>
      </c>
      <c r="M3">
        <f t="shared" si="0"/>
        <v>1267.3600000000001</v>
      </c>
      <c r="N3">
        <f t="shared" si="0"/>
        <v>1267.3600000000001</v>
      </c>
      <c r="O3">
        <f t="shared" si="0"/>
        <v>1197.1600000000001</v>
      </c>
      <c r="P3">
        <f t="shared" si="0"/>
        <v>1197.1600000000001</v>
      </c>
    </row>
    <row r="4" spans="2:16">
      <c r="B4" s="2"/>
      <c r="C4" s="2">
        <v>7</v>
      </c>
      <c r="D4" s="2">
        <v>7</v>
      </c>
      <c r="E4" s="2">
        <v>7</v>
      </c>
      <c r="F4" s="2">
        <v>8</v>
      </c>
      <c r="G4" s="2">
        <v>9</v>
      </c>
      <c r="H4" s="2">
        <v>9</v>
      </c>
      <c r="K4">
        <f t="shared" si="1"/>
        <v>1128.96</v>
      </c>
      <c r="L4">
        <f t="shared" si="2"/>
        <v>1128.96</v>
      </c>
      <c r="M4">
        <f t="shared" si="0"/>
        <v>1128.96</v>
      </c>
      <c r="N4">
        <f t="shared" si="0"/>
        <v>1062.76</v>
      </c>
      <c r="O4">
        <f t="shared" si="0"/>
        <v>998.56000000000006</v>
      </c>
      <c r="P4">
        <f t="shared" si="0"/>
        <v>998.56000000000006</v>
      </c>
    </row>
    <row r="5" spans="2:16">
      <c r="B5" s="2"/>
      <c r="C5" s="2">
        <v>11</v>
      </c>
      <c r="D5" s="2">
        <v>11</v>
      </c>
      <c r="E5" s="2">
        <v>11</v>
      </c>
      <c r="F5" s="2">
        <v>12</v>
      </c>
      <c r="G5" s="2">
        <v>12</v>
      </c>
      <c r="H5" s="2">
        <v>12</v>
      </c>
      <c r="K5">
        <f t="shared" si="1"/>
        <v>876.16000000000008</v>
      </c>
      <c r="L5">
        <f t="shared" si="2"/>
        <v>876.16000000000008</v>
      </c>
      <c r="M5">
        <f t="shared" si="0"/>
        <v>876.16000000000008</v>
      </c>
      <c r="N5">
        <f t="shared" si="0"/>
        <v>817.96</v>
      </c>
      <c r="O5">
        <f t="shared" si="0"/>
        <v>817.96</v>
      </c>
      <c r="P5">
        <f t="shared" si="0"/>
        <v>817.96</v>
      </c>
    </row>
    <row r="6" spans="2:16">
      <c r="B6" s="2"/>
      <c r="C6" s="2">
        <v>12</v>
      </c>
      <c r="D6" s="2">
        <v>13</v>
      </c>
      <c r="E6" s="2">
        <v>14</v>
      </c>
      <c r="F6" s="2">
        <v>14</v>
      </c>
      <c r="G6" s="2">
        <v>15</v>
      </c>
      <c r="H6" s="2">
        <v>15</v>
      </c>
      <c r="K6">
        <f t="shared" si="1"/>
        <v>817.96</v>
      </c>
      <c r="L6">
        <f t="shared" si="2"/>
        <v>761.7600000000001</v>
      </c>
      <c r="M6">
        <f t="shared" si="0"/>
        <v>707.56000000000006</v>
      </c>
      <c r="N6">
        <f t="shared" si="0"/>
        <v>707.56000000000006</v>
      </c>
      <c r="O6">
        <f t="shared" si="0"/>
        <v>655.36000000000013</v>
      </c>
      <c r="P6">
        <f t="shared" si="0"/>
        <v>655.36000000000013</v>
      </c>
    </row>
    <row r="7" spans="2:16">
      <c r="B7" s="2"/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17</v>
      </c>
      <c r="K7">
        <f t="shared" si="1"/>
        <v>605.16000000000008</v>
      </c>
      <c r="L7">
        <f t="shared" si="2"/>
        <v>605.16000000000008</v>
      </c>
      <c r="M7">
        <f t="shared" si="0"/>
        <v>605.16000000000008</v>
      </c>
      <c r="N7">
        <f t="shared" si="0"/>
        <v>605.16000000000008</v>
      </c>
      <c r="O7">
        <f t="shared" si="0"/>
        <v>605.16000000000008</v>
      </c>
      <c r="P7">
        <f t="shared" si="0"/>
        <v>556.96</v>
      </c>
    </row>
    <row r="8" spans="2:16">
      <c r="B8" s="2"/>
      <c r="C8" s="2">
        <v>18</v>
      </c>
      <c r="D8" s="2">
        <v>18</v>
      </c>
      <c r="E8" s="2">
        <v>19</v>
      </c>
      <c r="F8" s="2">
        <v>19</v>
      </c>
      <c r="G8" s="2">
        <v>20</v>
      </c>
      <c r="H8" s="2">
        <v>20</v>
      </c>
      <c r="K8">
        <f t="shared" si="1"/>
        <v>510.76000000000005</v>
      </c>
      <c r="L8">
        <f t="shared" si="2"/>
        <v>510.76000000000005</v>
      </c>
      <c r="M8">
        <f t="shared" si="0"/>
        <v>466.56000000000006</v>
      </c>
      <c r="N8">
        <f t="shared" si="0"/>
        <v>466.56000000000006</v>
      </c>
      <c r="O8">
        <f t="shared" si="0"/>
        <v>424.36000000000007</v>
      </c>
      <c r="P8">
        <f t="shared" si="0"/>
        <v>424.36000000000007</v>
      </c>
    </row>
    <row r="9" spans="2:16">
      <c r="B9" s="2"/>
      <c r="C9" s="2">
        <v>20</v>
      </c>
      <c r="D9" s="2">
        <v>20</v>
      </c>
      <c r="E9" s="2">
        <v>20</v>
      </c>
      <c r="F9" s="2">
        <v>21</v>
      </c>
      <c r="G9" s="2">
        <v>21</v>
      </c>
      <c r="H9" s="2">
        <v>21</v>
      </c>
      <c r="K9">
        <f t="shared" si="1"/>
        <v>424.36000000000007</v>
      </c>
      <c r="L9">
        <f t="shared" si="2"/>
        <v>424.36000000000007</v>
      </c>
      <c r="M9">
        <f t="shared" si="0"/>
        <v>424.36000000000007</v>
      </c>
      <c r="N9">
        <f t="shared" si="0"/>
        <v>384.16000000000008</v>
      </c>
      <c r="O9">
        <f t="shared" si="0"/>
        <v>384.16000000000008</v>
      </c>
      <c r="P9">
        <f t="shared" si="0"/>
        <v>384.16000000000008</v>
      </c>
    </row>
    <row r="10" spans="2:16">
      <c r="B10" s="2"/>
      <c r="C10" s="2">
        <v>22</v>
      </c>
      <c r="D10" s="2">
        <v>22</v>
      </c>
      <c r="E10" s="2">
        <v>24</v>
      </c>
      <c r="F10" s="2">
        <v>25</v>
      </c>
      <c r="G10" s="2">
        <v>27</v>
      </c>
      <c r="H10" s="2">
        <v>27</v>
      </c>
      <c r="K10">
        <f t="shared" si="1"/>
        <v>345.96000000000004</v>
      </c>
      <c r="L10">
        <f t="shared" si="2"/>
        <v>345.96000000000004</v>
      </c>
      <c r="M10">
        <f t="shared" si="0"/>
        <v>275.56000000000006</v>
      </c>
      <c r="N10">
        <f t="shared" si="0"/>
        <v>243.36000000000004</v>
      </c>
      <c r="O10">
        <f t="shared" si="0"/>
        <v>184.96000000000004</v>
      </c>
      <c r="P10">
        <f t="shared" si="0"/>
        <v>184.96000000000004</v>
      </c>
    </row>
    <row r="11" spans="2:16">
      <c r="B11" s="2"/>
      <c r="C11" s="2">
        <v>27</v>
      </c>
      <c r="D11" s="2">
        <v>28</v>
      </c>
      <c r="E11" s="2">
        <v>28</v>
      </c>
      <c r="F11" s="2">
        <v>28</v>
      </c>
      <c r="G11" s="2">
        <v>29</v>
      </c>
      <c r="H11" s="2">
        <v>29</v>
      </c>
      <c r="K11">
        <f t="shared" si="1"/>
        <v>184.96000000000004</v>
      </c>
      <c r="L11">
        <f t="shared" si="2"/>
        <v>158.76000000000005</v>
      </c>
      <c r="M11">
        <f t="shared" si="0"/>
        <v>158.76000000000005</v>
      </c>
      <c r="N11">
        <f t="shared" si="0"/>
        <v>158.76000000000005</v>
      </c>
      <c r="O11">
        <f t="shared" si="0"/>
        <v>134.56000000000003</v>
      </c>
      <c r="P11">
        <f t="shared" si="0"/>
        <v>134.56000000000003</v>
      </c>
    </row>
    <row r="12" spans="2:16">
      <c r="B12" s="2"/>
      <c r="C12" s="2">
        <v>30</v>
      </c>
      <c r="D12" s="2">
        <v>31</v>
      </c>
      <c r="E12" s="2">
        <v>32</v>
      </c>
      <c r="F12" s="2">
        <v>33</v>
      </c>
      <c r="G12" s="2">
        <v>33</v>
      </c>
      <c r="H12" s="2">
        <v>34</v>
      </c>
      <c r="K12">
        <f t="shared" si="1"/>
        <v>112.36000000000003</v>
      </c>
      <c r="L12">
        <f t="shared" si="2"/>
        <v>92.160000000000025</v>
      </c>
      <c r="M12">
        <f t="shared" si="0"/>
        <v>73.960000000000022</v>
      </c>
      <c r="N12">
        <f t="shared" si="0"/>
        <v>57.760000000000019</v>
      </c>
      <c r="O12">
        <f t="shared" si="0"/>
        <v>57.760000000000019</v>
      </c>
      <c r="P12">
        <f t="shared" si="0"/>
        <v>43.560000000000016</v>
      </c>
    </row>
    <row r="13" spans="2:16">
      <c r="B13" s="2"/>
      <c r="C13" s="2">
        <v>36</v>
      </c>
      <c r="D13" s="2">
        <v>36</v>
      </c>
      <c r="E13" s="2">
        <v>38</v>
      </c>
      <c r="F13" s="2">
        <v>39</v>
      </c>
      <c r="G13" s="2">
        <v>39</v>
      </c>
      <c r="H13" s="2">
        <v>40</v>
      </c>
      <c r="K13">
        <f t="shared" si="1"/>
        <v>21.160000000000014</v>
      </c>
      <c r="L13">
        <f t="shared" si="2"/>
        <v>21.160000000000014</v>
      </c>
      <c r="M13">
        <f t="shared" si="0"/>
        <v>6.7600000000000078</v>
      </c>
      <c r="N13">
        <f t="shared" si="0"/>
        <v>2.5600000000000045</v>
      </c>
      <c r="O13">
        <f t="shared" si="0"/>
        <v>2.5600000000000045</v>
      </c>
      <c r="P13">
        <f t="shared" si="0"/>
        <v>0.36000000000000171</v>
      </c>
    </row>
    <row r="14" spans="2:16">
      <c r="B14" s="2"/>
      <c r="C14" s="2">
        <v>41</v>
      </c>
      <c r="D14" s="2">
        <v>43</v>
      </c>
      <c r="E14" s="2">
        <v>43</v>
      </c>
      <c r="F14" s="2">
        <v>44</v>
      </c>
      <c r="G14" s="2">
        <v>44</v>
      </c>
      <c r="H14" s="2">
        <v>44</v>
      </c>
      <c r="K14">
        <f t="shared" si="1"/>
        <v>0.15999999999999887</v>
      </c>
      <c r="L14">
        <f t="shared" si="2"/>
        <v>5.7599999999999936</v>
      </c>
      <c r="M14">
        <f t="shared" si="0"/>
        <v>5.7599999999999936</v>
      </c>
      <c r="N14">
        <f t="shared" si="0"/>
        <v>11.55999999999999</v>
      </c>
      <c r="O14">
        <f t="shared" si="0"/>
        <v>11.55999999999999</v>
      </c>
      <c r="P14">
        <f t="shared" si="0"/>
        <v>11.55999999999999</v>
      </c>
    </row>
    <row r="15" spans="2:16">
      <c r="B15" s="2"/>
      <c r="C15" s="2">
        <v>45</v>
      </c>
      <c r="D15" s="2">
        <v>45</v>
      </c>
      <c r="E15" s="2">
        <v>46</v>
      </c>
      <c r="F15" s="2">
        <v>46</v>
      </c>
      <c r="G15" s="2">
        <v>46</v>
      </c>
      <c r="H15" s="2">
        <v>48</v>
      </c>
      <c r="K15">
        <f t="shared" si="1"/>
        <v>19.359999999999989</v>
      </c>
      <c r="L15">
        <f t="shared" si="2"/>
        <v>19.359999999999989</v>
      </c>
      <c r="M15">
        <f t="shared" si="0"/>
        <v>29.159999999999986</v>
      </c>
      <c r="N15">
        <f t="shared" si="0"/>
        <v>29.159999999999986</v>
      </c>
      <c r="O15">
        <f t="shared" si="0"/>
        <v>29.159999999999986</v>
      </c>
      <c r="P15">
        <f t="shared" si="0"/>
        <v>54.759999999999977</v>
      </c>
    </row>
    <row r="16" spans="2:16">
      <c r="B16" s="2"/>
      <c r="C16" s="2">
        <v>49</v>
      </c>
      <c r="D16" s="2">
        <v>50</v>
      </c>
      <c r="E16" s="2">
        <v>50</v>
      </c>
      <c r="F16" s="2">
        <v>51</v>
      </c>
      <c r="G16" s="2">
        <v>53</v>
      </c>
      <c r="H16" s="2">
        <v>54</v>
      </c>
      <c r="K16">
        <f t="shared" si="1"/>
        <v>70.559999999999974</v>
      </c>
      <c r="L16">
        <f t="shared" si="2"/>
        <v>88.359999999999971</v>
      </c>
      <c r="M16">
        <f t="shared" si="0"/>
        <v>88.359999999999971</v>
      </c>
      <c r="N16">
        <f t="shared" si="0"/>
        <v>108.15999999999997</v>
      </c>
      <c r="O16">
        <f t="shared" si="0"/>
        <v>153.75999999999996</v>
      </c>
      <c r="P16">
        <f t="shared" si="0"/>
        <v>179.55999999999997</v>
      </c>
    </row>
    <row r="17" spans="2:16">
      <c r="B17" s="2"/>
      <c r="C17" s="2">
        <v>55</v>
      </c>
      <c r="D17" s="2">
        <v>56</v>
      </c>
      <c r="E17" s="2">
        <v>57</v>
      </c>
      <c r="F17" s="2">
        <v>57</v>
      </c>
      <c r="G17" s="2">
        <v>59</v>
      </c>
      <c r="H17" s="2">
        <v>60</v>
      </c>
      <c r="K17">
        <f t="shared" si="1"/>
        <v>207.35999999999996</v>
      </c>
      <c r="L17">
        <f t="shared" si="2"/>
        <v>237.15999999999997</v>
      </c>
      <c r="M17">
        <f t="shared" si="0"/>
        <v>268.95999999999998</v>
      </c>
      <c r="N17">
        <f t="shared" si="0"/>
        <v>268.95999999999998</v>
      </c>
      <c r="O17">
        <f t="shared" si="0"/>
        <v>338.55999999999995</v>
      </c>
      <c r="P17">
        <f t="shared" si="0"/>
        <v>376.35999999999996</v>
      </c>
    </row>
    <row r="18" spans="2:16">
      <c r="B18" s="2"/>
      <c r="C18" s="2">
        <v>61</v>
      </c>
      <c r="D18" s="2">
        <v>61</v>
      </c>
      <c r="E18" s="2">
        <v>62</v>
      </c>
      <c r="F18" s="2">
        <v>65</v>
      </c>
      <c r="G18" s="2">
        <v>66</v>
      </c>
      <c r="H18" s="2">
        <v>69</v>
      </c>
      <c r="K18">
        <f t="shared" si="1"/>
        <v>416.15999999999997</v>
      </c>
      <c r="L18">
        <f t="shared" si="2"/>
        <v>416.15999999999997</v>
      </c>
      <c r="M18">
        <f t="shared" si="2"/>
        <v>457.95999999999992</v>
      </c>
      <c r="N18">
        <f t="shared" si="2"/>
        <v>595.3599999999999</v>
      </c>
      <c r="O18">
        <f t="shared" si="2"/>
        <v>645.16</v>
      </c>
      <c r="P18">
        <f t="shared" si="2"/>
        <v>806.56</v>
      </c>
    </row>
    <row r="19" spans="2:16">
      <c r="B19" s="2"/>
      <c r="C19" s="2">
        <v>71</v>
      </c>
      <c r="D19" s="2">
        <v>74</v>
      </c>
      <c r="E19" s="2">
        <v>84</v>
      </c>
      <c r="F19" s="2">
        <v>87</v>
      </c>
      <c r="G19" s="2">
        <v>91</v>
      </c>
      <c r="H19" s="2">
        <v>97</v>
      </c>
      <c r="K19">
        <f t="shared" si="1"/>
        <v>924.16</v>
      </c>
      <c r="L19">
        <f t="shared" si="2"/>
        <v>1115.56</v>
      </c>
      <c r="M19">
        <f t="shared" si="2"/>
        <v>1883.56</v>
      </c>
      <c r="N19">
        <f t="shared" si="2"/>
        <v>2152.96</v>
      </c>
      <c r="O19">
        <f t="shared" si="2"/>
        <v>2540.16</v>
      </c>
      <c r="P19">
        <f t="shared" si="2"/>
        <v>3180.96</v>
      </c>
    </row>
    <row r="20" spans="2:16">
      <c r="B20" s="2"/>
      <c r="C20" s="2">
        <v>99</v>
      </c>
      <c r="D20" s="2">
        <v>100</v>
      </c>
      <c r="E20" s="2">
        <v>103</v>
      </c>
      <c r="F20" s="2">
        <v>111</v>
      </c>
      <c r="G20" s="2">
        <v>119</v>
      </c>
      <c r="H20" s="2">
        <v>128</v>
      </c>
      <c r="K20">
        <f t="shared" si="1"/>
        <v>3410.56</v>
      </c>
      <c r="L20">
        <f t="shared" si="2"/>
        <v>3528.3599999999997</v>
      </c>
      <c r="M20">
        <f t="shared" si="2"/>
        <v>3893.7599999999998</v>
      </c>
      <c r="N20">
        <f t="shared" si="2"/>
        <v>4956.1600000000008</v>
      </c>
      <c r="O20">
        <f t="shared" si="2"/>
        <v>6146.5600000000013</v>
      </c>
      <c r="P20">
        <f t="shared" si="2"/>
        <v>7638.7600000000011</v>
      </c>
    </row>
    <row r="21" spans="2:16">
      <c r="B21" s="2"/>
      <c r="C21" s="2">
        <v>130</v>
      </c>
      <c r="D21" s="2">
        <v>131</v>
      </c>
      <c r="E21" s="2">
        <v>135</v>
      </c>
      <c r="F21" s="2">
        <v>139</v>
      </c>
      <c r="G21" s="2">
        <v>140</v>
      </c>
      <c r="H21" s="2">
        <v>143</v>
      </c>
      <c r="K21">
        <f t="shared" si="1"/>
        <v>7992.3600000000006</v>
      </c>
      <c r="L21">
        <f t="shared" si="2"/>
        <v>8172.1600000000008</v>
      </c>
      <c r="M21">
        <f t="shared" si="2"/>
        <v>8911.36</v>
      </c>
      <c r="N21">
        <f t="shared" si="2"/>
        <v>9682.5600000000013</v>
      </c>
      <c r="O21">
        <f t="shared" si="2"/>
        <v>9880.36</v>
      </c>
      <c r="P21">
        <f t="shared" si="2"/>
        <v>10485.760000000002</v>
      </c>
    </row>
    <row r="22" spans="2:16">
      <c r="B22" s="2"/>
      <c r="C22" s="2"/>
      <c r="D22" s="2"/>
      <c r="E22" s="2"/>
      <c r="F22" s="2"/>
      <c r="G22" s="2"/>
      <c r="H22" s="2"/>
    </row>
    <row r="23" spans="2:16">
      <c r="B23" s="3" t="s">
        <v>178</v>
      </c>
      <c r="C23" s="2">
        <f>SUM(C2:C21)</f>
        <v>756</v>
      </c>
      <c r="D23" s="2">
        <f t="shared" ref="D23:H23" si="3">SUM(D2:D21)</f>
        <v>769</v>
      </c>
      <c r="E23" s="2">
        <f t="shared" si="3"/>
        <v>796</v>
      </c>
      <c r="F23" s="2">
        <f t="shared" si="3"/>
        <v>823</v>
      </c>
      <c r="G23" s="2">
        <f t="shared" si="3"/>
        <v>850</v>
      </c>
      <c r="H23" s="2">
        <f t="shared" si="3"/>
        <v>878</v>
      </c>
      <c r="K23">
        <f>SUM(K2:P21)</f>
        <v>146056.80000000005</v>
      </c>
    </row>
    <row r="24" spans="2:16">
      <c r="B24" s="3" t="s">
        <v>179</v>
      </c>
      <c r="C24" s="2">
        <f>AVERAGE(C2:C21)</f>
        <v>37.799999999999997</v>
      </c>
      <c r="D24" s="2">
        <f t="shared" ref="D24:H24" si="4">AVERAGE(D2:D21)</f>
        <v>38.450000000000003</v>
      </c>
      <c r="E24" s="2">
        <f t="shared" si="4"/>
        <v>39.799999999999997</v>
      </c>
      <c r="F24" s="2">
        <f t="shared" si="4"/>
        <v>41.15</v>
      </c>
      <c r="G24" s="2">
        <f t="shared" si="4"/>
        <v>42.5</v>
      </c>
      <c r="H24" s="2">
        <f t="shared" si="4"/>
        <v>43.9</v>
      </c>
      <c r="K24">
        <f>K23/119</f>
        <v>1227.3680672268911</v>
      </c>
    </row>
    <row r="25" spans="2:16">
      <c r="B25" s="3" t="s">
        <v>180</v>
      </c>
      <c r="C25" s="2">
        <f>VAR(C2:C21)</f>
        <v>1091.957894736842</v>
      </c>
      <c r="D25" s="2">
        <f t="shared" ref="D25:H25" si="5">VAR(D2:D21)</f>
        <v>1114.3657894736843</v>
      </c>
      <c r="E25" s="2">
        <f t="shared" si="5"/>
        <v>1210.9052631578948</v>
      </c>
      <c r="F25" s="2">
        <f t="shared" si="5"/>
        <v>1315.0815789473686</v>
      </c>
      <c r="G25" s="2">
        <f t="shared" si="5"/>
        <v>1389.6315789473683</v>
      </c>
      <c r="H25" s="2">
        <f t="shared" si="5"/>
        <v>1535.8842105263159</v>
      </c>
      <c r="I25" s="10"/>
    </row>
    <row r="27" spans="2:16">
      <c r="B27" s="4" t="s">
        <v>181</v>
      </c>
      <c r="C27">
        <f>(C25+D25+E25+F25+G25+H25)/6</f>
        <v>1276.3043859649122</v>
      </c>
    </row>
    <row r="28" spans="2:16">
      <c r="B28" s="4" t="s">
        <v>183</v>
      </c>
      <c r="C28">
        <f>SUM(C23:H23)/120</f>
        <v>40.6</v>
      </c>
    </row>
    <row r="29" spans="2:16">
      <c r="B29" s="4" t="s">
        <v>182</v>
      </c>
      <c r="C29">
        <f>VAR(C2:H21)</f>
        <v>1227.3680672268906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"/>
  <sheetViews>
    <sheetView workbookViewId="0">
      <selection activeCell="E1" sqref="E1"/>
    </sheetView>
  </sheetViews>
  <sheetFormatPr defaultRowHeight="15"/>
  <cols>
    <col min="2" max="2" width="4" bestFit="1" customWidth="1"/>
    <col min="3" max="3" width="22" bestFit="1" customWidth="1"/>
    <col min="5" max="5" width="12.5703125" customWidth="1"/>
  </cols>
  <sheetData>
    <row r="1" spans="1:4">
      <c r="A1" t="s">
        <v>184</v>
      </c>
      <c r="B1">
        <v>1</v>
      </c>
      <c r="C1" t="s">
        <v>170</v>
      </c>
      <c r="D1">
        <v>4</v>
      </c>
    </row>
    <row r="2" spans="1:4">
      <c r="A2" t="s">
        <v>185</v>
      </c>
      <c r="B2">
        <v>2</v>
      </c>
      <c r="C2" t="s">
        <v>169</v>
      </c>
      <c r="D2">
        <v>4</v>
      </c>
    </row>
    <row r="3" spans="1:4">
      <c r="A3" t="s">
        <v>186</v>
      </c>
      <c r="B3">
        <v>2</v>
      </c>
      <c r="C3" t="s">
        <v>174</v>
      </c>
      <c r="D3">
        <v>4</v>
      </c>
    </row>
    <row r="4" spans="1:4">
      <c r="A4" t="s">
        <v>187</v>
      </c>
      <c r="B4">
        <v>3</v>
      </c>
      <c r="C4" t="s">
        <v>173</v>
      </c>
      <c r="D4">
        <v>4</v>
      </c>
    </row>
    <row r="5" spans="1:4">
      <c r="A5" t="s">
        <v>188</v>
      </c>
      <c r="B5">
        <v>5</v>
      </c>
      <c r="C5" t="s">
        <v>170</v>
      </c>
      <c r="D5">
        <v>4</v>
      </c>
    </row>
    <row r="6" spans="1:4">
      <c r="A6" t="s">
        <v>189</v>
      </c>
      <c r="B6">
        <v>5</v>
      </c>
      <c r="C6" t="s">
        <v>174</v>
      </c>
      <c r="D6">
        <v>4</v>
      </c>
    </row>
    <row r="7" spans="1:4">
      <c r="A7" t="s">
        <v>184</v>
      </c>
      <c r="B7">
        <v>5</v>
      </c>
      <c r="C7" t="s">
        <v>177</v>
      </c>
      <c r="D7">
        <v>4</v>
      </c>
    </row>
    <row r="8" spans="1:4">
      <c r="A8" t="s">
        <v>185</v>
      </c>
      <c r="B8">
        <v>5</v>
      </c>
      <c r="C8" t="s">
        <v>177</v>
      </c>
      <c r="D8">
        <v>4</v>
      </c>
    </row>
    <row r="9" spans="1:4">
      <c r="A9" t="s">
        <v>186</v>
      </c>
      <c r="B9">
        <v>5</v>
      </c>
      <c r="C9" t="s">
        <v>170</v>
      </c>
      <c r="D9">
        <v>4</v>
      </c>
    </row>
    <row r="10" spans="1:4">
      <c r="A10" t="s">
        <v>187</v>
      </c>
      <c r="B10">
        <v>5</v>
      </c>
      <c r="C10" t="s">
        <v>175</v>
      </c>
      <c r="D10">
        <v>4</v>
      </c>
    </row>
    <row r="11" spans="1:4">
      <c r="A11" t="s">
        <v>188</v>
      </c>
      <c r="B11">
        <v>6</v>
      </c>
      <c r="C11" t="s">
        <v>169</v>
      </c>
      <c r="D11">
        <v>4</v>
      </c>
    </row>
    <row r="12" spans="1:4">
      <c r="A12" t="s">
        <v>189</v>
      </c>
      <c r="B12">
        <v>6</v>
      </c>
      <c r="C12" t="s">
        <v>11</v>
      </c>
      <c r="D12">
        <v>4</v>
      </c>
    </row>
    <row r="13" spans="1:4">
      <c r="A13" t="s">
        <v>184</v>
      </c>
      <c r="B13">
        <v>7</v>
      </c>
      <c r="C13" t="s">
        <v>175</v>
      </c>
      <c r="D13">
        <v>4</v>
      </c>
    </row>
    <row r="14" spans="1:4">
      <c r="A14" t="s">
        <v>185</v>
      </c>
      <c r="B14">
        <v>7</v>
      </c>
      <c r="C14" t="s">
        <v>171</v>
      </c>
      <c r="D14">
        <v>4</v>
      </c>
    </row>
    <row r="15" spans="1:4">
      <c r="A15" t="s">
        <v>186</v>
      </c>
      <c r="B15">
        <v>7</v>
      </c>
      <c r="C15" t="s">
        <v>168</v>
      </c>
      <c r="D15">
        <v>4</v>
      </c>
    </row>
    <row r="16" spans="1:4">
      <c r="A16" t="s">
        <v>187</v>
      </c>
      <c r="B16">
        <v>8</v>
      </c>
      <c r="C16" t="s">
        <v>169</v>
      </c>
      <c r="D16">
        <v>4</v>
      </c>
    </row>
    <row r="17" spans="1:4">
      <c r="A17" t="s">
        <v>188</v>
      </c>
      <c r="B17">
        <v>9</v>
      </c>
      <c r="C17" t="s">
        <v>169</v>
      </c>
      <c r="D17">
        <v>4</v>
      </c>
    </row>
    <row r="18" spans="1:4">
      <c r="A18" t="s">
        <v>189</v>
      </c>
      <c r="B18">
        <v>9</v>
      </c>
      <c r="C18" t="s">
        <v>172</v>
      </c>
      <c r="D18">
        <v>4</v>
      </c>
    </row>
    <row r="19" spans="1:4">
      <c r="A19" t="s">
        <v>184</v>
      </c>
      <c r="B19">
        <v>11</v>
      </c>
      <c r="C19" t="s">
        <v>173</v>
      </c>
      <c r="D19">
        <v>4</v>
      </c>
    </row>
    <row r="20" spans="1:4">
      <c r="A20" t="s">
        <v>185</v>
      </c>
      <c r="B20">
        <v>11</v>
      </c>
      <c r="C20" t="s">
        <v>173</v>
      </c>
      <c r="D20">
        <v>4</v>
      </c>
    </row>
    <row r="21" spans="1:4">
      <c r="A21" t="s">
        <v>186</v>
      </c>
      <c r="B21">
        <v>11</v>
      </c>
      <c r="C21" t="s">
        <v>177</v>
      </c>
      <c r="D21">
        <v>4</v>
      </c>
    </row>
    <row r="22" spans="1:4">
      <c r="A22" t="s">
        <v>187</v>
      </c>
      <c r="B22">
        <v>12</v>
      </c>
      <c r="C22" t="s">
        <v>167</v>
      </c>
      <c r="D22">
        <v>4</v>
      </c>
    </row>
    <row r="23" spans="1:4">
      <c r="A23" t="s">
        <v>188</v>
      </c>
      <c r="B23">
        <v>12</v>
      </c>
      <c r="C23" t="s">
        <v>169</v>
      </c>
      <c r="D23">
        <v>4</v>
      </c>
    </row>
    <row r="24" spans="1:4">
      <c r="A24" t="s">
        <v>189</v>
      </c>
      <c r="B24">
        <v>12</v>
      </c>
      <c r="C24" t="s">
        <v>172</v>
      </c>
      <c r="D24">
        <v>4</v>
      </c>
    </row>
    <row r="25" spans="1:4">
      <c r="A25" t="s">
        <v>184</v>
      </c>
      <c r="B25">
        <v>12</v>
      </c>
      <c r="C25" t="s">
        <v>170</v>
      </c>
      <c r="D25">
        <v>4</v>
      </c>
    </row>
    <row r="26" spans="1:4">
      <c r="A26" t="s">
        <v>185</v>
      </c>
      <c r="B26">
        <v>13</v>
      </c>
      <c r="C26" t="s">
        <v>175</v>
      </c>
      <c r="D26">
        <v>4</v>
      </c>
    </row>
    <row r="27" spans="1:4">
      <c r="A27" t="s">
        <v>186</v>
      </c>
      <c r="B27">
        <v>14</v>
      </c>
      <c r="C27" t="s">
        <v>171</v>
      </c>
      <c r="D27">
        <v>4</v>
      </c>
    </row>
    <row r="28" spans="1:4">
      <c r="A28" t="s">
        <v>187</v>
      </c>
      <c r="B28">
        <v>14</v>
      </c>
      <c r="C28" t="s">
        <v>171</v>
      </c>
      <c r="D28">
        <v>4</v>
      </c>
    </row>
    <row r="29" spans="1:4">
      <c r="A29" t="s">
        <v>188</v>
      </c>
      <c r="B29">
        <v>15</v>
      </c>
      <c r="C29" t="s">
        <v>177</v>
      </c>
      <c r="D29">
        <v>4</v>
      </c>
    </row>
    <row r="30" spans="1:4">
      <c r="A30" t="s">
        <v>189</v>
      </c>
      <c r="B30">
        <v>15</v>
      </c>
      <c r="C30" t="s">
        <v>175</v>
      </c>
      <c r="D30">
        <v>4</v>
      </c>
    </row>
    <row r="31" spans="1:4">
      <c r="A31" t="s">
        <v>184</v>
      </c>
      <c r="B31">
        <v>16</v>
      </c>
      <c r="C31" t="s">
        <v>169</v>
      </c>
      <c r="D31">
        <v>4</v>
      </c>
    </row>
    <row r="32" spans="1:4">
      <c r="A32" t="s">
        <v>185</v>
      </c>
      <c r="B32">
        <v>16</v>
      </c>
      <c r="C32" t="s">
        <v>169</v>
      </c>
      <c r="D32">
        <v>4</v>
      </c>
    </row>
    <row r="33" spans="1:4">
      <c r="A33" t="s">
        <v>186</v>
      </c>
      <c r="B33">
        <v>16</v>
      </c>
      <c r="C33" t="s">
        <v>176</v>
      </c>
      <c r="D33">
        <v>4</v>
      </c>
    </row>
    <row r="34" spans="1:4">
      <c r="A34" t="s">
        <v>187</v>
      </c>
      <c r="B34">
        <v>16</v>
      </c>
      <c r="C34" t="s">
        <v>169</v>
      </c>
      <c r="D34">
        <v>4</v>
      </c>
    </row>
    <row r="35" spans="1:4">
      <c r="A35" t="s">
        <v>188</v>
      </c>
      <c r="B35">
        <v>16</v>
      </c>
      <c r="C35" t="s">
        <v>172</v>
      </c>
      <c r="D35">
        <v>4</v>
      </c>
    </row>
    <row r="36" spans="1:4">
      <c r="A36" t="s">
        <v>189</v>
      </c>
      <c r="B36">
        <v>17</v>
      </c>
      <c r="C36" t="s">
        <v>167</v>
      </c>
      <c r="D36">
        <v>4</v>
      </c>
    </row>
    <row r="37" spans="1:4">
      <c r="A37" t="s">
        <v>184</v>
      </c>
      <c r="B37">
        <v>18</v>
      </c>
      <c r="C37" t="s">
        <v>175</v>
      </c>
      <c r="D37">
        <v>4</v>
      </c>
    </row>
    <row r="38" spans="1:4">
      <c r="A38" t="s">
        <v>185</v>
      </c>
      <c r="B38">
        <v>18</v>
      </c>
      <c r="C38" t="s">
        <v>174</v>
      </c>
      <c r="D38">
        <v>4</v>
      </c>
    </row>
    <row r="39" spans="1:4">
      <c r="A39" t="s">
        <v>186</v>
      </c>
      <c r="B39">
        <v>19</v>
      </c>
      <c r="C39" t="s">
        <v>173</v>
      </c>
      <c r="D39">
        <v>4</v>
      </c>
    </row>
    <row r="40" spans="1:4">
      <c r="A40" t="s">
        <v>187</v>
      </c>
      <c r="B40">
        <v>19</v>
      </c>
      <c r="C40" t="s">
        <v>177</v>
      </c>
      <c r="D40">
        <v>4</v>
      </c>
    </row>
    <row r="41" spans="1:4">
      <c r="A41" t="s">
        <v>188</v>
      </c>
      <c r="B41">
        <v>20</v>
      </c>
      <c r="C41" t="s">
        <v>171</v>
      </c>
      <c r="D41">
        <v>4</v>
      </c>
    </row>
    <row r="42" spans="1:4">
      <c r="A42" t="s">
        <v>189</v>
      </c>
      <c r="B42">
        <v>20</v>
      </c>
      <c r="C42" t="s">
        <v>171</v>
      </c>
      <c r="D42">
        <v>4</v>
      </c>
    </row>
    <row r="43" spans="1:4">
      <c r="A43" t="s">
        <v>184</v>
      </c>
      <c r="B43">
        <v>20</v>
      </c>
      <c r="C43" t="s">
        <v>175</v>
      </c>
      <c r="D43">
        <v>4</v>
      </c>
    </row>
    <row r="44" spans="1:4">
      <c r="A44" t="s">
        <v>185</v>
      </c>
      <c r="B44">
        <v>20</v>
      </c>
      <c r="C44" t="s">
        <v>170</v>
      </c>
      <c r="D44">
        <v>4</v>
      </c>
    </row>
    <row r="45" spans="1:4">
      <c r="A45" t="s">
        <v>186</v>
      </c>
      <c r="B45">
        <v>20</v>
      </c>
      <c r="C45" t="s">
        <v>177</v>
      </c>
      <c r="D45">
        <v>4</v>
      </c>
    </row>
    <row r="46" spans="1:4">
      <c r="A46" t="s">
        <v>187</v>
      </c>
      <c r="B46">
        <v>21</v>
      </c>
      <c r="C46" t="s">
        <v>175</v>
      </c>
      <c r="D46">
        <v>4</v>
      </c>
    </row>
    <row r="47" spans="1:4">
      <c r="A47" t="s">
        <v>188</v>
      </c>
      <c r="B47">
        <v>21</v>
      </c>
      <c r="C47" t="s">
        <v>172</v>
      </c>
      <c r="D47">
        <v>4</v>
      </c>
    </row>
    <row r="48" spans="1:4">
      <c r="A48" t="s">
        <v>189</v>
      </c>
      <c r="B48">
        <v>21</v>
      </c>
      <c r="C48" t="s">
        <v>177</v>
      </c>
      <c r="D48">
        <v>4</v>
      </c>
    </row>
    <row r="49" spans="1:4">
      <c r="A49" t="s">
        <v>184</v>
      </c>
      <c r="B49">
        <v>22</v>
      </c>
      <c r="C49" t="s">
        <v>169</v>
      </c>
      <c r="D49">
        <v>4</v>
      </c>
    </row>
    <row r="50" spans="1:4">
      <c r="A50" t="s">
        <v>185</v>
      </c>
      <c r="B50">
        <v>22</v>
      </c>
      <c r="C50" t="s">
        <v>177</v>
      </c>
      <c r="D50">
        <v>4</v>
      </c>
    </row>
    <row r="51" spans="1:4">
      <c r="A51" t="s">
        <v>186</v>
      </c>
      <c r="B51">
        <v>24</v>
      </c>
      <c r="C51" t="s">
        <v>167</v>
      </c>
      <c r="D51">
        <v>4</v>
      </c>
    </row>
    <row r="52" spans="1:4">
      <c r="A52" t="s">
        <v>187</v>
      </c>
      <c r="B52">
        <v>25</v>
      </c>
      <c r="C52" t="s">
        <v>167</v>
      </c>
      <c r="D52">
        <v>4</v>
      </c>
    </row>
    <row r="53" spans="1:4">
      <c r="A53" t="s">
        <v>188</v>
      </c>
      <c r="B53">
        <v>27</v>
      </c>
      <c r="C53" t="s">
        <v>169</v>
      </c>
      <c r="D53">
        <v>4</v>
      </c>
    </row>
    <row r="54" spans="1:4">
      <c r="A54" t="s">
        <v>189</v>
      </c>
      <c r="B54">
        <v>27</v>
      </c>
      <c r="C54" t="s">
        <v>11</v>
      </c>
      <c r="D54">
        <v>4</v>
      </c>
    </row>
    <row r="55" spans="1:4">
      <c r="A55" t="s">
        <v>184</v>
      </c>
      <c r="B55">
        <v>27</v>
      </c>
      <c r="C55" t="s">
        <v>170</v>
      </c>
      <c r="D55">
        <v>4</v>
      </c>
    </row>
    <row r="56" spans="1:4">
      <c r="A56" t="s">
        <v>185</v>
      </c>
      <c r="B56">
        <v>28</v>
      </c>
      <c r="C56" t="s">
        <v>175</v>
      </c>
      <c r="D56">
        <v>4</v>
      </c>
    </row>
    <row r="57" spans="1:4">
      <c r="A57" t="s">
        <v>186</v>
      </c>
      <c r="B57">
        <v>28</v>
      </c>
      <c r="C57" t="s">
        <v>172</v>
      </c>
      <c r="D57">
        <v>4</v>
      </c>
    </row>
    <row r="58" spans="1:4">
      <c r="A58" t="s">
        <v>187</v>
      </c>
      <c r="B58">
        <v>28</v>
      </c>
      <c r="C58" t="s">
        <v>177</v>
      </c>
      <c r="D58">
        <v>4</v>
      </c>
    </row>
    <row r="59" spans="1:4">
      <c r="A59" t="s">
        <v>188</v>
      </c>
      <c r="B59">
        <v>29</v>
      </c>
      <c r="C59" t="s">
        <v>172</v>
      </c>
      <c r="D59">
        <v>4</v>
      </c>
    </row>
    <row r="60" spans="1:4">
      <c r="A60" t="s">
        <v>189</v>
      </c>
      <c r="B60">
        <v>29</v>
      </c>
      <c r="C60" t="s">
        <v>174</v>
      </c>
      <c r="D60">
        <v>4</v>
      </c>
    </row>
    <row r="61" spans="1:4">
      <c r="A61" t="s">
        <v>184</v>
      </c>
      <c r="B61">
        <v>30</v>
      </c>
      <c r="C61" t="s">
        <v>175</v>
      </c>
      <c r="D61">
        <v>4</v>
      </c>
    </row>
    <row r="62" spans="1:4">
      <c r="A62" t="s">
        <v>185</v>
      </c>
      <c r="B62">
        <v>31</v>
      </c>
      <c r="C62" t="s">
        <v>172</v>
      </c>
      <c r="D62">
        <v>4</v>
      </c>
    </row>
    <row r="63" spans="1:4">
      <c r="A63" t="s">
        <v>186</v>
      </c>
      <c r="B63">
        <v>32</v>
      </c>
      <c r="C63" t="s">
        <v>169</v>
      </c>
      <c r="D63">
        <v>4</v>
      </c>
    </row>
    <row r="64" spans="1:4">
      <c r="A64" t="s">
        <v>187</v>
      </c>
      <c r="B64">
        <v>33</v>
      </c>
      <c r="C64" t="s">
        <v>168</v>
      </c>
      <c r="D64">
        <v>4</v>
      </c>
    </row>
    <row r="65" spans="1:4">
      <c r="A65" t="s">
        <v>188</v>
      </c>
      <c r="B65">
        <v>33</v>
      </c>
      <c r="C65" t="s">
        <v>169</v>
      </c>
      <c r="D65">
        <v>4</v>
      </c>
    </row>
    <row r="66" spans="1:4">
      <c r="A66" t="s">
        <v>189</v>
      </c>
      <c r="B66">
        <v>34</v>
      </c>
      <c r="C66" t="s">
        <v>169</v>
      </c>
      <c r="D66">
        <v>4</v>
      </c>
    </row>
    <row r="67" spans="1:4">
      <c r="A67" t="s">
        <v>184</v>
      </c>
      <c r="B67">
        <v>36</v>
      </c>
      <c r="C67" t="s">
        <v>167</v>
      </c>
      <c r="D67">
        <v>4</v>
      </c>
    </row>
    <row r="68" spans="1:4">
      <c r="A68" t="s">
        <v>185</v>
      </c>
      <c r="B68">
        <v>36</v>
      </c>
      <c r="C68" t="s">
        <v>11</v>
      </c>
      <c r="D68">
        <v>4</v>
      </c>
    </row>
    <row r="69" spans="1:4">
      <c r="A69" t="s">
        <v>186</v>
      </c>
      <c r="B69">
        <v>38</v>
      </c>
      <c r="C69" t="s">
        <v>171</v>
      </c>
      <c r="D69">
        <v>4</v>
      </c>
    </row>
    <row r="70" spans="1:4">
      <c r="A70" t="s">
        <v>187</v>
      </c>
      <c r="B70">
        <v>39</v>
      </c>
      <c r="C70" t="s">
        <v>169</v>
      </c>
      <c r="D70">
        <v>4</v>
      </c>
    </row>
    <row r="71" spans="1:4">
      <c r="A71" t="s">
        <v>188</v>
      </c>
      <c r="B71">
        <v>39</v>
      </c>
      <c r="C71" t="s">
        <v>170</v>
      </c>
      <c r="D71">
        <v>4</v>
      </c>
    </row>
    <row r="72" spans="1:4">
      <c r="A72" t="s">
        <v>189</v>
      </c>
      <c r="B72">
        <v>40</v>
      </c>
      <c r="C72" t="s">
        <v>169</v>
      </c>
      <c r="D72">
        <v>4</v>
      </c>
    </row>
    <row r="73" spans="1:4">
      <c r="A73" t="s">
        <v>184</v>
      </c>
      <c r="B73">
        <v>41</v>
      </c>
      <c r="C73" t="s">
        <v>172</v>
      </c>
      <c r="D73">
        <v>4</v>
      </c>
    </row>
    <row r="74" spans="1:4">
      <c r="A74" t="s">
        <v>185</v>
      </c>
      <c r="B74">
        <v>43</v>
      </c>
      <c r="C74" t="s">
        <v>175</v>
      </c>
      <c r="D74">
        <v>4</v>
      </c>
    </row>
    <row r="75" spans="1:4">
      <c r="A75" t="s">
        <v>186</v>
      </c>
      <c r="B75">
        <v>43</v>
      </c>
      <c r="C75" t="s">
        <v>177</v>
      </c>
      <c r="D75">
        <v>4</v>
      </c>
    </row>
    <row r="76" spans="1:4">
      <c r="A76" t="s">
        <v>187</v>
      </c>
      <c r="B76">
        <v>44</v>
      </c>
      <c r="C76" t="s">
        <v>167</v>
      </c>
      <c r="D76">
        <v>4</v>
      </c>
    </row>
    <row r="77" spans="1:4">
      <c r="A77" t="s">
        <v>188</v>
      </c>
      <c r="B77">
        <v>44</v>
      </c>
      <c r="C77" t="s">
        <v>169</v>
      </c>
      <c r="D77">
        <v>4</v>
      </c>
    </row>
    <row r="78" spans="1:4">
      <c r="A78" t="s">
        <v>189</v>
      </c>
      <c r="B78">
        <v>44</v>
      </c>
      <c r="C78" t="s">
        <v>177</v>
      </c>
      <c r="D78">
        <v>4</v>
      </c>
    </row>
    <row r="79" spans="1:4">
      <c r="A79" t="s">
        <v>184</v>
      </c>
      <c r="B79">
        <v>45</v>
      </c>
      <c r="C79" t="s">
        <v>171</v>
      </c>
      <c r="D79">
        <v>4</v>
      </c>
    </row>
    <row r="80" spans="1:4">
      <c r="A80" t="s">
        <v>185</v>
      </c>
      <c r="B80">
        <v>45</v>
      </c>
      <c r="C80" t="s">
        <v>169</v>
      </c>
      <c r="D80">
        <v>4</v>
      </c>
    </row>
    <row r="81" spans="1:4">
      <c r="A81" t="s">
        <v>186</v>
      </c>
      <c r="B81">
        <v>46</v>
      </c>
      <c r="C81" t="s">
        <v>168</v>
      </c>
      <c r="D81">
        <v>4</v>
      </c>
    </row>
    <row r="82" spans="1:4">
      <c r="A82" t="s">
        <v>187</v>
      </c>
      <c r="B82">
        <v>46</v>
      </c>
      <c r="C82" t="s">
        <v>167</v>
      </c>
      <c r="D82">
        <v>4</v>
      </c>
    </row>
    <row r="83" spans="1:4">
      <c r="A83" t="s">
        <v>188</v>
      </c>
      <c r="B83">
        <v>46</v>
      </c>
      <c r="C83" t="s">
        <v>170</v>
      </c>
      <c r="D83">
        <v>4</v>
      </c>
    </row>
    <row r="84" spans="1:4">
      <c r="A84" t="s">
        <v>189</v>
      </c>
      <c r="B84">
        <v>48</v>
      </c>
      <c r="C84" t="s">
        <v>176</v>
      </c>
      <c r="D84">
        <v>4</v>
      </c>
    </row>
    <row r="85" spans="1:4">
      <c r="A85" t="s">
        <v>184</v>
      </c>
      <c r="B85">
        <v>49</v>
      </c>
      <c r="C85" t="s">
        <v>176</v>
      </c>
      <c r="D85">
        <v>4</v>
      </c>
    </row>
    <row r="86" spans="1:4">
      <c r="A86" t="s">
        <v>185</v>
      </c>
      <c r="B86">
        <v>50</v>
      </c>
      <c r="C86" t="s">
        <v>174</v>
      </c>
      <c r="D86">
        <v>4</v>
      </c>
    </row>
    <row r="87" spans="1:4">
      <c r="A87" t="s">
        <v>186</v>
      </c>
      <c r="B87">
        <v>50</v>
      </c>
      <c r="C87" t="s">
        <v>167</v>
      </c>
      <c r="D87">
        <v>4</v>
      </c>
    </row>
    <row r="88" spans="1:4">
      <c r="A88" t="s">
        <v>187</v>
      </c>
      <c r="B88">
        <v>51</v>
      </c>
      <c r="C88" t="s">
        <v>170</v>
      </c>
      <c r="D88">
        <v>4</v>
      </c>
    </row>
    <row r="89" spans="1:4">
      <c r="A89" t="s">
        <v>188</v>
      </c>
      <c r="B89">
        <v>53</v>
      </c>
      <c r="C89" t="s">
        <v>177</v>
      </c>
      <c r="D89">
        <v>4</v>
      </c>
    </row>
    <row r="90" spans="1:4">
      <c r="A90" t="s">
        <v>189</v>
      </c>
      <c r="B90">
        <v>54</v>
      </c>
      <c r="C90" t="s">
        <v>177</v>
      </c>
      <c r="D90">
        <v>4</v>
      </c>
    </row>
    <row r="91" spans="1:4">
      <c r="A91" t="s">
        <v>184</v>
      </c>
      <c r="B91">
        <v>55</v>
      </c>
      <c r="C91" t="s">
        <v>171</v>
      </c>
      <c r="D91">
        <v>4</v>
      </c>
    </row>
    <row r="92" spans="1:4">
      <c r="A92" t="s">
        <v>185</v>
      </c>
      <c r="B92">
        <v>56</v>
      </c>
      <c r="C92" t="s">
        <v>171</v>
      </c>
      <c r="D92">
        <v>4</v>
      </c>
    </row>
    <row r="93" spans="1:4">
      <c r="A93" t="s">
        <v>186</v>
      </c>
      <c r="B93">
        <v>57</v>
      </c>
      <c r="C93" t="s">
        <v>174</v>
      </c>
      <c r="D93">
        <v>4</v>
      </c>
    </row>
    <row r="94" spans="1:4">
      <c r="A94" t="s">
        <v>187</v>
      </c>
      <c r="B94">
        <v>57</v>
      </c>
      <c r="C94" t="s">
        <v>170</v>
      </c>
      <c r="D94">
        <v>4</v>
      </c>
    </row>
    <row r="95" spans="1:4">
      <c r="A95" t="s">
        <v>188</v>
      </c>
      <c r="B95">
        <v>59</v>
      </c>
      <c r="C95" t="s">
        <v>168</v>
      </c>
      <c r="D95">
        <v>4</v>
      </c>
    </row>
    <row r="96" spans="1:4">
      <c r="A96" t="s">
        <v>189</v>
      </c>
      <c r="B96">
        <v>60</v>
      </c>
      <c r="C96" t="s">
        <v>170</v>
      </c>
      <c r="D96">
        <v>4</v>
      </c>
    </row>
    <row r="97" spans="1:4">
      <c r="A97" t="s">
        <v>184</v>
      </c>
      <c r="B97">
        <v>61</v>
      </c>
      <c r="C97" t="s">
        <v>172</v>
      </c>
      <c r="D97">
        <v>4</v>
      </c>
    </row>
    <row r="98" spans="1:4">
      <c r="A98" t="s">
        <v>185</v>
      </c>
      <c r="B98">
        <v>61</v>
      </c>
      <c r="C98" t="s">
        <v>176</v>
      </c>
      <c r="D98">
        <v>4</v>
      </c>
    </row>
    <row r="99" spans="1:4">
      <c r="A99" t="s">
        <v>186</v>
      </c>
      <c r="B99">
        <v>62</v>
      </c>
      <c r="C99" t="s">
        <v>176</v>
      </c>
      <c r="D99">
        <v>4</v>
      </c>
    </row>
    <row r="100" spans="1:4">
      <c r="A100" t="s">
        <v>187</v>
      </c>
      <c r="B100">
        <v>65</v>
      </c>
      <c r="C100" t="s">
        <v>176</v>
      </c>
      <c r="D100">
        <v>4</v>
      </c>
    </row>
    <row r="101" spans="1:4">
      <c r="A101" t="s">
        <v>188</v>
      </c>
      <c r="B101">
        <v>66</v>
      </c>
      <c r="C101" t="s">
        <v>176</v>
      </c>
      <c r="D101">
        <v>4</v>
      </c>
    </row>
    <row r="102" spans="1:4">
      <c r="A102" t="s">
        <v>189</v>
      </c>
      <c r="B102">
        <v>69</v>
      </c>
      <c r="C102" t="s">
        <v>167</v>
      </c>
      <c r="D102">
        <v>4</v>
      </c>
    </row>
    <row r="103" spans="1:4">
      <c r="A103" t="s">
        <v>184</v>
      </c>
      <c r="B103">
        <v>71</v>
      </c>
      <c r="C103" t="s">
        <v>167</v>
      </c>
      <c r="D103">
        <v>4</v>
      </c>
    </row>
    <row r="104" spans="1:4">
      <c r="A104" t="s">
        <v>185</v>
      </c>
      <c r="B104">
        <v>74</v>
      </c>
      <c r="C104" t="s">
        <v>167</v>
      </c>
      <c r="D104">
        <v>4</v>
      </c>
    </row>
    <row r="105" spans="1:4">
      <c r="A105" t="s">
        <v>186</v>
      </c>
      <c r="B105">
        <v>84</v>
      </c>
      <c r="C105" t="s">
        <v>167</v>
      </c>
      <c r="D105">
        <v>4</v>
      </c>
    </row>
    <row r="106" spans="1:4">
      <c r="A106" t="s">
        <v>187</v>
      </c>
      <c r="B106">
        <v>87</v>
      </c>
      <c r="C106" t="s">
        <v>168</v>
      </c>
      <c r="D106">
        <v>4</v>
      </c>
    </row>
    <row r="107" spans="1:4">
      <c r="A107" t="s">
        <v>188</v>
      </c>
      <c r="B107">
        <v>91</v>
      </c>
      <c r="C107" t="s">
        <v>175</v>
      </c>
      <c r="D107">
        <v>4</v>
      </c>
    </row>
    <row r="108" spans="1:4">
      <c r="A108" t="s">
        <v>189</v>
      </c>
      <c r="B108">
        <v>97</v>
      </c>
      <c r="C108" t="s">
        <v>169</v>
      </c>
      <c r="D108">
        <v>4</v>
      </c>
    </row>
    <row r="109" spans="1:4">
      <c r="A109" t="s">
        <v>184</v>
      </c>
      <c r="B109">
        <v>99</v>
      </c>
      <c r="C109" t="s">
        <v>170</v>
      </c>
      <c r="D109">
        <v>4</v>
      </c>
    </row>
    <row r="110" spans="1:4">
      <c r="A110" t="s">
        <v>185</v>
      </c>
      <c r="B110">
        <v>100</v>
      </c>
      <c r="C110" t="s">
        <v>171</v>
      </c>
      <c r="D110">
        <v>4</v>
      </c>
    </row>
    <row r="111" spans="1:4">
      <c r="A111" t="s">
        <v>186</v>
      </c>
      <c r="B111">
        <v>103</v>
      </c>
      <c r="C111" t="s">
        <v>169</v>
      </c>
      <c r="D111">
        <v>4</v>
      </c>
    </row>
    <row r="112" spans="1:4">
      <c r="A112" t="s">
        <v>187</v>
      </c>
      <c r="B112">
        <v>111</v>
      </c>
      <c r="C112" t="s">
        <v>170</v>
      </c>
      <c r="D112">
        <v>4</v>
      </c>
    </row>
    <row r="113" spans="1:4">
      <c r="A113" t="s">
        <v>188</v>
      </c>
      <c r="B113">
        <v>119</v>
      </c>
      <c r="C113" t="s">
        <v>175</v>
      </c>
      <c r="D113">
        <v>4</v>
      </c>
    </row>
    <row r="114" spans="1:4">
      <c r="A114" t="s">
        <v>189</v>
      </c>
      <c r="B114">
        <v>128</v>
      </c>
      <c r="C114" t="s">
        <v>175</v>
      </c>
      <c r="D114">
        <v>4</v>
      </c>
    </row>
    <row r="115" spans="1:4">
      <c r="A115" t="s">
        <v>184</v>
      </c>
      <c r="B115">
        <v>130</v>
      </c>
      <c r="C115" t="s">
        <v>175</v>
      </c>
      <c r="D115">
        <v>4</v>
      </c>
    </row>
    <row r="116" spans="1:4">
      <c r="A116" t="s">
        <v>185</v>
      </c>
      <c r="B116">
        <v>131</v>
      </c>
      <c r="C116" t="s">
        <v>170</v>
      </c>
      <c r="D116">
        <v>4</v>
      </c>
    </row>
    <row r="117" spans="1:4">
      <c r="A117" t="s">
        <v>186</v>
      </c>
      <c r="B117">
        <v>135</v>
      </c>
      <c r="C117" t="s">
        <v>170</v>
      </c>
      <c r="D117">
        <v>4</v>
      </c>
    </row>
    <row r="118" spans="1:4">
      <c r="A118" t="s">
        <v>187</v>
      </c>
      <c r="B118">
        <v>139</v>
      </c>
      <c r="C118" t="s">
        <v>170</v>
      </c>
      <c r="D118">
        <v>4</v>
      </c>
    </row>
    <row r="119" spans="1:4">
      <c r="A119" t="s">
        <v>188</v>
      </c>
      <c r="B119">
        <v>140</v>
      </c>
      <c r="C119" t="s">
        <v>176</v>
      </c>
      <c r="D119">
        <v>4</v>
      </c>
    </row>
    <row r="120" spans="1:4">
      <c r="A120" t="s">
        <v>189</v>
      </c>
      <c r="B120">
        <v>143</v>
      </c>
      <c r="C120" t="s">
        <v>170</v>
      </c>
      <c r="D120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0"/>
  <sheetViews>
    <sheetView topLeftCell="B1" workbookViewId="0">
      <selection activeCell="D40" sqref="D40"/>
    </sheetView>
  </sheetViews>
  <sheetFormatPr defaultRowHeight="15"/>
  <cols>
    <col min="1" max="1" width="16.28515625" customWidth="1"/>
    <col min="3" max="3" width="10" bestFit="1" customWidth="1"/>
    <col min="4" max="4" width="10.5703125" bestFit="1" customWidth="1"/>
    <col min="8" max="8" width="17.7109375" bestFit="1" customWidth="1"/>
    <col min="11" max="11" width="19.140625" customWidth="1"/>
    <col min="12" max="12" width="9.140625" bestFit="1" customWidth="1"/>
  </cols>
  <sheetData>
    <row r="1" spans="1:21" ht="15" customHeight="1">
      <c r="A1">
        <v>1</v>
      </c>
      <c r="C1" s="15" t="s">
        <v>190</v>
      </c>
      <c r="D1" s="16"/>
      <c r="E1" s="16"/>
      <c r="F1" s="16"/>
      <c r="G1" s="16"/>
      <c r="H1" s="17"/>
      <c r="Q1" s="7"/>
    </row>
    <row r="2" spans="1:21" ht="15" customHeight="1">
      <c r="A2">
        <v>1</v>
      </c>
      <c r="C2" s="15" t="s">
        <v>191</v>
      </c>
      <c r="D2" s="16"/>
      <c r="E2" s="16"/>
      <c r="F2" s="16"/>
      <c r="G2" s="16"/>
      <c r="H2" s="17"/>
      <c r="M2" s="14" t="s">
        <v>194</v>
      </c>
      <c r="N2" s="14"/>
      <c r="O2" s="14"/>
      <c r="P2" s="14"/>
      <c r="R2" s="14" t="s">
        <v>195</v>
      </c>
      <c r="S2" s="14"/>
      <c r="T2" s="14"/>
      <c r="U2" s="14"/>
    </row>
    <row r="3" spans="1:21" ht="15" customHeight="1">
      <c r="A3">
        <v>1</v>
      </c>
      <c r="C3" s="15" t="s">
        <v>192</v>
      </c>
      <c r="D3" s="16"/>
      <c r="E3" s="16"/>
      <c r="F3" s="16"/>
      <c r="G3" s="17"/>
      <c r="H3" s="5" t="s">
        <v>193</v>
      </c>
      <c r="M3" s="2">
        <v>1</v>
      </c>
      <c r="N3" s="2">
        <v>1</v>
      </c>
      <c r="O3" s="2">
        <v>1</v>
      </c>
      <c r="P3" s="2">
        <v>1</v>
      </c>
      <c r="R3" s="2">
        <v>25</v>
      </c>
      <c r="S3" s="2">
        <v>25</v>
      </c>
      <c r="T3" s="2">
        <v>26</v>
      </c>
      <c r="U3" s="2">
        <v>27</v>
      </c>
    </row>
    <row r="4" spans="1:21">
      <c r="A4">
        <v>1</v>
      </c>
      <c r="C4" s="5">
        <v>1</v>
      </c>
      <c r="D4" s="5">
        <v>3</v>
      </c>
      <c r="E4" s="5">
        <v>5</v>
      </c>
      <c r="F4" s="5">
        <v>9</v>
      </c>
      <c r="G4" s="5">
        <v>14</v>
      </c>
      <c r="H4" s="5">
        <v>25</v>
      </c>
      <c r="M4" s="2">
        <v>1</v>
      </c>
      <c r="N4" s="2">
        <v>1</v>
      </c>
      <c r="O4" s="2">
        <v>2</v>
      </c>
      <c r="P4" s="2">
        <v>2</v>
      </c>
      <c r="R4" s="2">
        <v>30</v>
      </c>
      <c r="S4" s="2">
        <v>31</v>
      </c>
      <c r="T4" s="2">
        <v>31</v>
      </c>
      <c r="U4" s="2">
        <v>38</v>
      </c>
    </row>
    <row r="5" spans="1:21">
      <c r="A5">
        <v>1</v>
      </c>
      <c r="C5" s="5">
        <v>1</v>
      </c>
      <c r="D5" s="5">
        <v>3</v>
      </c>
      <c r="E5" s="5">
        <v>5</v>
      </c>
      <c r="F5" s="5">
        <v>9</v>
      </c>
      <c r="G5" s="5">
        <v>15</v>
      </c>
      <c r="H5" s="5">
        <v>25</v>
      </c>
      <c r="M5" s="2">
        <v>2</v>
      </c>
      <c r="N5" s="2">
        <v>2</v>
      </c>
      <c r="O5" s="2">
        <v>2</v>
      </c>
      <c r="P5" s="2">
        <v>2</v>
      </c>
      <c r="R5" s="2">
        <v>39</v>
      </c>
      <c r="S5" s="2">
        <v>46</v>
      </c>
      <c r="T5" s="2">
        <v>47</v>
      </c>
      <c r="U5" s="2">
        <v>51</v>
      </c>
    </row>
    <row r="6" spans="1:21">
      <c r="A6">
        <v>1</v>
      </c>
      <c r="C6" s="5">
        <v>1</v>
      </c>
      <c r="D6" s="5">
        <v>3</v>
      </c>
      <c r="E6" s="5">
        <v>6</v>
      </c>
      <c r="F6" s="5">
        <v>10</v>
      </c>
      <c r="G6" s="5">
        <v>15</v>
      </c>
      <c r="H6" s="5">
        <v>26</v>
      </c>
      <c r="M6" s="2">
        <v>2</v>
      </c>
      <c r="N6" s="2">
        <v>2</v>
      </c>
      <c r="O6" s="2">
        <v>2</v>
      </c>
      <c r="P6" s="2">
        <v>3</v>
      </c>
      <c r="R6" s="2">
        <v>51</v>
      </c>
      <c r="S6" s="2">
        <v>66</v>
      </c>
      <c r="T6" s="2">
        <v>68</v>
      </c>
      <c r="U6" s="2">
        <v>74</v>
      </c>
    </row>
    <row r="7" spans="1:21">
      <c r="A7">
        <v>2</v>
      </c>
      <c r="C7" s="5">
        <v>1</v>
      </c>
      <c r="D7" s="5">
        <v>3</v>
      </c>
      <c r="E7" s="5">
        <v>6</v>
      </c>
      <c r="F7" s="5">
        <v>10</v>
      </c>
      <c r="G7" s="5">
        <v>15</v>
      </c>
      <c r="H7" s="5">
        <v>27</v>
      </c>
      <c r="M7" s="2">
        <v>3</v>
      </c>
      <c r="N7" s="2">
        <v>3</v>
      </c>
      <c r="O7" s="2">
        <v>3</v>
      </c>
      <c r="P7" s="2">
        <v>3</v>
      </c>
      <c r="R7" s="9">
        <v>78</v>
      </c>
      <c r="S7" s="9">
        <v>85</v>
      </c>
      <c r="T7" s="9">
        <v>106</v>
      </c>
      <c r="U7" s="9">
        <v>107</v>
      </c>
    </row>
    <row r="8" spans="1:21">
      <c r="A8">
        <v>2</v>
      </c>
      <c r="C8" s="5">
        <v>1</v>
      </c>
      <c r="D8" s="5">
        <v>3</v>
      </c>
      <c r="E8" s="5">
        <v>6</v>
      </c>
      <c r="F8" s="5">
        <v>11</v>
      </c>
      <c r="G8" s="5">
        <v>16</v>
      </c>
      <c r="H8" s="5">
        <v>30</v>
      </c>
      <c r="M8" s="2">
        <v>3</v>
      </c>
      <c r="N8" s="2">
        <v>3</v>
      </c>
      <c r="O8" s="2">
        <v>3</v>
      </c>
      <c r="P8" s="2">
        <v>3</v>
      </c>
      <c r="Q8" s="2" t="s">
        <v>178</v>
      </c>
      <c r="R8" s="2">
        <f>SUM(R3:R7)</f>
        <v>223</v>
      </c>
      <c r="S8" s="2">
        <f t="shared" ref="S8:U8" si="0">SUM(S3:S7)</f>
        <v>253</v>
      </c>
      <c r="T8" s="2">
        <f t="shared" si="0"/>
        <v>278</v>
      </c>
      <c r="U8" s="2">
        <f t="shared" si="0"/>
        <v>297</v>
      </c>
    </row>
    <row r="9" spans="1:21">
      <c r="A9">
        <v>2</v>
      </c>
      <c r="C9" s="5">
        <v>1</v>
      </c>
      <c r="D9" s="5">
        <v>3</v>
      </c>
      <c r="E9" s="5">
        <v>6</v>
      </c>
      <c r="F9" s="5">
        <v>11</v>
      </c>
      <c r="G9" s="5">
        <v>16</v>
      </c>
      <c r="H9" s="5">
        <v>31</v>
      </c>
      <c r="M9" s="2">
        <v>3</v>
      </c>
      <c r="N9" s="2">
        <v>3</v>
      </c>
      <c r="O9" s="2">
        <v>4</v>
      </c>
      <c r="P9" s="2">
        <v>4</v>
      </c>
      <c r="Q9" s="2" t="s">
        <v>196</v>
      </c>
      <c r="R9" s="2">
        <f>AVERAGE(R3:R7)</f>
        <v>44.6</v>
      </c>
      <c r="S9" s="2">
        <f t="shared" ref="S9:U9" si="1">AVERAGE(S3:S7)</f>
        <v>50.6</v>
      </c>
      <c r="T9" s="2">
        <f t="shared" si="1"/>
        <v>55.6</v>
      </c>
      <c r="U9" s="2">
        <f t="shared" si="1"/>
        <v>59.4</v>
      </c>
    </row>
    <row r="10" spans="1:21">
      <c r="A10">
        <v>2</v>
      </c>
      <c r="C10" s="5">
        <v>2</v>
      </c>
      <c r="D10" s="5">
        <v>4</v>
      </c>
      <c r="E10" s="5">
        <v>7</v>
      </c>
      <c r="F10" s="5">
        <v>11</v>
      </c>
      <c r="G10" s="5">
        <v>17</v>
      </c>
      <c r="H10" s="5">
        <v>31</v>
      </c>
      <c r="M10" s="2">
        <v>4</v>
      </c>
      <c r="N10" s="2">
        <v>4</v>
      </c>
      <c r="O10" s="2">
        <v>4</v>
      </c>
      <c r="P10" s="2">
        <v>4</v>
      </c>
    </row>
    <row r="11" spans="1:21">
      <c r="A11">
        <v>2</v>
      </c>
      <c r="C11" s="5">
        <v>2</v>
      </c>
      <c r="D11" s="5">
        <v>4</v>
      </c>
      <c r="E11" s="5">
        <v>7</v>
      </c>
      <c r="F11" s="5">
        <v>11</v>
      </c>
      <c r="G11" s="5">
        <v>17</v>
      </c>
      <c r="H11" s="5">
        <v>38</v>
      </c>
      <c r="M11" s="2">
        <v>4</v>
      </c>
      <c r="N11" s="2">
        <v>5</v>
      </c>
      <c r="O11" s="2">
        <v>5</v>
      </c>
      <c r="P11" s="2">
        <v>5</v>
      </c>
    </row>
    <row r="12" spans="1:21">
      <c r="A12">
        <v>2</v>
      </c>
      <c r="C12" s="5">
        <v>2</v>
      </c>
      <c r="D12" s="5">
        <v>4</v>
      </c>
      <c r="E12" s="5">
        <v>7</v>
      </c>
      <c r="F12" s="5">
        <v>11</v>
      </c>
      <c r="G12" s="5">
        <v>18</v>
      </c>
      <c r="H12" s="5">
        <v>39</v>
      </c>
      <c r="M12" s="2">
        <v>5</v>
      </c>
      <c r="N12" s="2">
        <v>5</v>
      </c>
      <c r="O12" s="2">
        <v>5</v>
      </c>
      <c r="P12" s="2">
        <v>5</v>
      </c>
    </row>
    <row r="13" spans="1:21">
      <c r="A13">
        <v>2</v>
      </c>
      <c r="C13" s="5">
        <v>2</v>
      </c>
      <c r="D13" s="5">
        <v>4</v>
      </c>
      <c r="E13" s="5">
        <v>7</v>
      </c>
      <c r="F13" s="5">
        <v>11</v>
      </c>
      <c r="G13" s="5">
        <v>19</v>
      </c>
      <c r="H13" s="5">
        <v>46</v>
      </c>
      <c r="M13" s="2">
        <v>5</v>
      </c>
      <c r="N13" s="2">
        <v>5</v>
      </c>
      <c r="O13" s="2">
        <v>6</v>
      </c>
      <c r="P13" s="2">
        <v>6</v>
      </c>
    </row>
    <row r="14" spans="1:21">
      <c r="A14">
        <v>2</v>
      </c>
      <c r="C14" s="5">
        <v>2</v>
      </c>
      <c r="D14" s="5">
        <v>4</v>
      </c>
      <c r="E14" s="5">
        <v>7</v>
      </c>
      <c r="F14" s="5">
        <v>12</v>
      </c>
      <c r="G14" s="5">
        <v>19</v>
      </c>
      <c r="H14" s="5">
        <v>47</v>
      </c>
      <c r="M14" s="2">
        <v>6</v>
      </c>
      <c r="N14" s="2">
        <v>6</v>
      </c>
      <c r="O14" s="2">
        <v>7</v>
      </c>
      <c r="P14" s="2">
        <v>7</v>
      </c>
    </row>
    <row r="15" spans="1:21">
      <c r="A15">
        <v>2</v>
      </c>
      <c r="C15" s="5">
        <v>2</v>
      </c>
      <c r="D15" s="5">
        <v>4</v>
      </c>
      <c r="E15" s="5">
        <v>7</v>
      </c>
      <c r="F15" s="5">
        <v>12</v>
      </c>
      <c r="G15" s="5">
        <v>20</v>
      </c>
      <c r="H15" s="5">
        <v>51</v>
      </c>
      <c r="M15" s="2">
        <v>7</v>
      </c>
      <c r="N15" s="2">
        <v>7</v>
      </c>
      <c r="O15" s="2">
        <v>7</v>
      </c>
      <c r="P15" s="2">
        <v>7</v>
      </c>
    </row>
    <row r="16" spans="1:21">
      <c r="A16">
        <v>3</v>
      </c>
      <c r="C16" s="5">
        <v>2</v>
      </c>
      <c r="D16" s="5">
        <v>4</v>
      </c>
      <c r="E16" s="5">
        <v>8</v>
      </c>
      <c r="F16" s="5">
        <v>12</v>
      </c>
      <c r="G16" s="5">
        <v>21</v>
      </c>
      <c r="H16" s="5">
        <v>51</v>
      </c>
      <c r="M16" s="2">
        <v>8</v>
      </c>
      <c r="N16" s="2">
        <v>8</v>
      </c>
      <c r="O16" s="2">
        <v>8</v>
      </c>
      <c r="P16" s="2">
        <v>8</v>
      </c>
    </row>
    <row r="17" spans="1:16">
      <c r="A17">
        <v>3</v>
      </c>
      <c r="C17" s="5">
        <v>2</v>
      </c>
      <c r="D17" s="5">
        <v>5</v>
      </c>
      <c r="E17" s="5">
        <v>8</v>
      </c>
      <c r="F17" s="5">
        <v>13</v>
      </c>
      <c r="G17" s="5">
        <v>21</v>
      </c>
      <c r="H17" s="5">
        <v>66</v>
      </c>
      <c r="M17" s="2">
        <v>9</v>
      </c>
      <c r="N17" s="2">
        <v>9</v>
      </c>
      <c r="O17" s="2">
        <v>9</v>
      </c>
      <c r="P17" s="2">
        <v>9</v>
      </c>
    </row>
    <row r="18" spans="1:16">
      <c r="A18">
        <v>3</v>
      </c>
      <c r="C18" s="5">
        <v>2</v>
      </c>
      <c r="D18" s="5">
        <v>5</v>
      </c>
      <c r="E18" s="5">
        <v>8</v>
      </c>
      <c r="F18" s="5">
        <v>13</v>
      </c>
      <c r="G18" s="5">
        <v>22</v>
      </c>
      <c r="H18" s="5">
        <v>68</v>
      </c>
      <c r="M18" s="2">
        <v>9</v>
      </c>
      <c r="N18" s="2">
        <v>9</v>
      </c>
      <c r="O18" s="2">
        <v>10</v>
      </c>
      <c r="P18" s="2">
        <v>10</v>
      </c>
    </row>
    <row r="19" spans="1:16">
      <c r="A19">
        <v>3</v>
      </c>
      <c r="C19" s="5">
        <v>3</v>
      </c>
      <c r="D19" s="5">
        <v>5</v>
      </c>
      <c r="E19" s="5">
        <v>8</v>
      </c>
      <c r="F19" s="5">
        <v>13</v>
      </c>
      <c r="G19" s="5">
        <v>23</v>
      </c>
      <c r="H19" s="5">
        <v>74</v>
      </c>
      <c r="M19" s="2">
        <v>11</v>
      </c>
      <c r="N19" s="2">
        <v>11</v>
      </c>
      <c r="O19" s="2">
        <v>11</v>
      </c>
      <c r="P19" s="2">
        <v>11</v>
      </c>
    </row>
    <row r="20" spans="1:16">
      <c r="A20">
        <v>3</v>
      </c>
      <c r="C20" s="5">
        <v>3</v>
      </c>
      <c r="D20" s="5">
        <v>5</v>
      </c>
      <c r="E20" s="5">
        <v>9</v>
      </c>
      <c r="F20" s="5">
        <v>13</v>
      </c>
      <c r="G20" s="5">
        <v>23</v>
      </c>
      <c r="H20" s="5">
        <v>78</v>
      </c>
      <c r="M20" s="2">
        <v>11</v>
      </c>
      <c r="N20" s="2">
        <v>11</v>
      </c>
      <c r="O20" s="2">
        <v>12</v>
      </c>
      <c r="P20" s="2">
        <v>12</v>
      </c>
    </row>
    <row r="21" spans="1:16">
      <c r="A21">
        <v>3</v>
      </c>
      <c r="C21" s="5">
        <v>3</v>
      </c>
      <c r="D21" s="5">
        <v>5</v>
      </c>
      <c r="E21" s="5">
        <v>9</v>
      </c>
      <c r="F21" s="5">
        <v>13</v>
      </c>
      <c r="G21" s="5">
        <v>24</v>
      </c>
      <c r="H21" s="5">
        <v>85</v>
      </c>
      <c r="M21" s="2">
        <v>12</v>
      </c>
      <c r="N21" s="2">
        <v>13</v>
      </c>
      <c r="O21" s="2">
        <v>13</v>
      </c>
      <c r="P21" s="2">
        <v>13</v>
      </c>
    </row>
    <row r="22" spans="1:16">
      <c r="A22">
        <v>3</v>
      </c>
      <c r="C22" s="5">
        <v>3</v>
      </c>
      <c r="D22" s="5">
        <v>5</v>
      </c>
      <c r="E22" s="5">
        <v>9</v>
      </c>
      <c r="F22" s="5">
        <v>14</v>
      </c>
      <c r="G22" s="5">
        <v>24</v>
      </c>
      <c r="H22" s="5">
        <v>106</v>
      </c>
      <c r="M22" s="2">
        <v>13</v>
      </c>
      <c r="N22" s="2">
        <v>13</v>
      </c>
      <c r="O22" s="2">
        <v>14</v>
      </c>
      <c r="P22" s="2">
        <v>14</v>
      </c>
    </row>
    <row r="23" spans="1:16">
      <c r="A23">
        <v>3</v>
      </c>
      <c r="C23" s="5">
        <v>3</v>
      </c>
      <c r="D23" s="5">
        <v>5</v>
      </c>
      <c r="E23" s="5">
        <v>9</v>
      </c>
      <c r="F23" s="5">
        <v>14</v>
      </c>
      <c r="G23" s="5">
        <v>24</v>
      </c>
      <c r="H23" s="5">
        <v>107</v>
      </c>
      <c r="M23" s="2">
        <v>14</v>
      </c>
      <c r="N23" s="2">
        <v>15</v>
      </c>
      <c r="O23" s="2">
        <v>15</v>
      </c>
      <c r="P23" s="2">
        <v>15</v>
      </c>
    </row>
    <row r="24" spans="1:16">
      <c r="A24">
        <v>3</v>
      </c>
      <c r="M24" s="2">
        <v>16</v>
      </c>
      <c r="N24" s="2">
        <v>16</v>
      </c>
      <c r="O24" s="2">
        <v>17</v>
      </c>
      <c r="P24" s="2">
        <v>17</v>
      </c>
    </row>
    <row r="25" spans="1:16">
      <c r="A25">
        <v>3</v>
      </c>
      <c r="C25" s="2" t="s">
        <v>199</v>
      </c>
      <c r="D25" s="2">
        <f>SUM(C4:G23)</f>
        <v>880</v>
      </c>
      <c r="E25" s="8"/>
      <c r="F25" s="8"/>
      <c r="G25" s="2" t="s">
        <v>200</v>
      </c>
      <c r="H25" s="2">
        <f>SUM(H4:H23)</f>
        <v>1051</v>
      </c>
      <c r="M25" s="2">
        <v>18</v>
      </c>
      <c r="N25" s="2">
        <v>19</v>
      </c>
      <c r="O25" s="2">
        <v>19</v>
      </c>
      <c r="P25" s="2">
        <v>20</v>
      </c>
    </row>
    <row r="26" spans="1:16">
      <c r="A26">
        <v>3</v>
      </c>
      <c r="C26" s="2" t="s">
        <v>197</v>
      </c>
      <c r="D26" s="2">
        <f>AVERAGE(C4:G23)</f>
        <v>8.8000000000000007</v>
      </c>
      <c r="E26" s="8"/>
      <c r="F26" s="8"/>
      <c r="G26" s="2" t="s">
        <v>198</v>
      </c>
      <c r="H26" s="2">
        <f>AVERAGE(H4:H23)</f>
        <v>52.55</v>
      </c>
      <c r="M26" s="2">
        <v>21</v>
      </c>
      <c r="N26" s="2">
        <v>21</v>
      </c>
      <c r="O26" s="2">
        <v>22</v>
      </c>
      <c r="P26" s="2">
        <v>23</v>
      </c>
    </row>
    <row r="27" spans="1:16">
      <c r="A27">
        <v>4</v>
      </c>
      <c r="M27" s="9">
        <v>23</v>
      </c>
      <c r="N27" s="9">
        <v>24</v>
      </c>
      <c r="O27" s="9">
        <v>24</v>
      </c>
      <c r="P27" s="9">
        <v>24</v>
      </c>
    </row>
    <row r="28" spans="1:16">
      <c r="A28">
        <v>4</v>
      </c>
      <c r="L28" s="2" t="s">
        <v>178</v>
      </c>
      <c r="M28" s="2">
        <f>SUM(M3:M27)</f>
        <v>211</v>
      </c>
      <c r="N28" s="2">
        <f t="shared" ref="N28:P28" si="2">SUM(N3:N27)</f>
        <v>216</v>
      </c>
      <c r="O28" s="2">
        <f t="shared" si="2"/>
        <v>225</v>
      </c>
      <c r="P28" s="2">
        <f t="shared" si="2"/>
        <v>228</v>
      </c>
    </row>
    <row r="29" spans="1:16">
      <c r="A29">
        <v>4</v>
      </c>
      <c r="L29" s="2" t="s">
        <v>196</v>
      </c>
      <c r="M29" s="2">
        <f>AVERAGE(M3:M27)</f>
        <v>8.44</v>
      </c>
      <c r="N29" s="2">
        <f t="shared" ref="N29:P29" si="3">AVERAGE(N3:N27)</f>
        <v>8.64</v>
      </c>
      <c r="O29" s="2">
        <f t="shared" si="3"/>
        <v>9</v>
      </c>
      <c r="P29" s="2">
        <f t="shared" si="3"/>
        <v>9.1199999999999992</v>
      </c>
    </row>
    <row r="30" spans="1:16">
      <c r="A30">
        <v>4</v>
      </c>
      <c r="C30" t="s">
        <v>202</v>
      </c>
      <c r="D30" s="12">
        <f>100/120</f>
        <v>0.83333333333333337</v>
      </c>
    </row>
    <row r="31" spans="1:16">
      <c r="A31">
        <v>4</v>
      </c>
      <c r="C31" t="s">
        <v>203</v>
      </c>
      <c r="D31" s="12">
        <f>20/120</f>
        <v>0.16666666666666666</v>
      </c>
    </row>
    <row r="32" spans="1:16">
      <c r="A32">
        <v>4</v>
      </c>
    </row>
    <row r="33" spans="1:4">
      <c r="A33">
        <v>4</v>
      </c>
    </row>
    <row r="34" spans="1:4">
      <c r="A34">
        <v>5</v>
      </c>
    </row>
    <row r="35" spans="1:4">
      <c r="A35">
        <v>5</v>
      </c>
    </row>
    <row r="36" spans="1:4">
      <c r="A36">
        <v>5</v>
      </c>
    </row>
    <row r="37" spans="1:4">
      <c r="A37">
        <v>5</v>
      </c>
      <c r="C37" t="s">
        <v>204</v>
      </c>
      <c r="D37" s="12">
        <f>D30*O29+D31*T9</f>
        <v>16.766666666666666</v>
      </c>
    </row>
    <row r="38" spans="1:4">
      <c r="A38">
        <v>5</v>
      </c>
    </row>
    <row r="39" spans="1:4">
      <c r="A39">
        <v>5</v>
      </c>
    </row>
    <row r="40" spans="1:4">
      <c r="A40">
        <v>5</v>
      </c>
      <c r="C40" t="s">
        <v>210</v>
      </c>
      <c r="D40" s="11">
        <f>(POWER(D30,2)*'G Şıkı_1'!B37)+(POWER(D31,2)*'G Şıkı_2'!B15)</f>
        <v>0.90743055555555518</v>
      </c>
    </row>
    <row r="41" spans="1:4">
      <c r="A41">
        <v>5</v>
      </c>
    </row>
    <row r="42" spans="1:4">
      <c r="A42">
        <v>5</v>
      </c>
    </row>
    <row r="43" spans="1:4">
      <c r="A43">
        <v>6</v>
      </c>
    </row>
    <row r="44" spans="1:4">
      <c r="A44">
        <v>6</v>
      </c>
    </row>
    <row r="45" spans="1:4">
      <c r="A45">
        <v>6</v>
      </c>
    </row>
    <row r="46" spans="1:4">
      <c r="A46">
        <v>6</v>
      </c>
    </row>
    <row r="47" spans="1:4">
      <c r="A47">
        <v>7</v>
      </c>
    </row>
    <row r="48" spans="1:4">
      <c r="A48">
        <v>7</v>
      </c>
    </row>
    <row r="49" spans="1:1">
      <c r="A49">
        <v>7</v>
      </c>
    </row>
    <row r="50" spans="1:1">
      <c r="A50">
        <v>7</v>
      </c>
    </row>
    <row r="51" spans="1:1">
      <c r="A51">
        <v>7</v>
      </c>
    </row>
    <row r="52" spans="1:1">
      <c r="A52">
        <v>7</v>
      </c>
    </row>
    <row r="53" spans="1:1">
      <c r="A53">
        <v>8</v>
      </c>
    </row>
    <row r="54" spans="1:1">
      <c r="A54">
        <v>8</v>
      </c>
    </row>
    <row r="55" spans="1:1">
      <c r="A55">
        <v>8</v>
      </c>
    </row>
    <row r="56" spans="1:1">
      <c r="A56">
        <v>8</v>
      </c>
    </row>
    <row r="57" spans="1:1">
      <c r="A57">
        <v>9</v>
      </c>
    </row>
    <row r="58" spans="1:1">
      <c r="A58">
        <v>9</v>
      </c>
    </row>
    <row r="59" spans="1:1">
      <c r="A59">
        <v>9</v>
      </c>
    </row>
    <row r="60" spans="1:1">
      <c r="A60">
        <v>9</v>
      </c>
    </row>
    <row r="61" spans="1:1">
      <c r="A61">
        <v>9</v>
      </c>
    </row>
    <row r="62" spans="1:1">
      <c r="A62">
        <v>9</v>
      </c>
    </row>
    <row r="63" spans="1:1">
      <c r="A63">
        <v>10</v>
      </c>
    </row>
    <row r="64" spans="1:1">
      <c r="A64">
        <v>10</v>
      </c>
    </row>
    <row r="65" spans="1:1">
      <c r="A65">
        <v>11</v>
      </c>
    </row>
    <row r="66" spans="1:1">
      <c r="A66">
        <v>11</v>
      </c>
    </row>
    <row r="67" spans="1:1">
      <c r="A67">
        <v>11</v>
      </c>
    </row>
    <row r="68" spans="1:1">
      <c r="A68">
        <v>11</v>
      </c>
    </row>
    <row r="69" spans="1:1">
      <c r="A69">
        <v>11</v>
      </c>
    </row>
    <row r="70" spans="1:1">
      <c r="A70">
        <v>11</v>
      </c>
    </row>
    <row r="71" spans="1:1">
      <c r="A71">
        <v>12</v>
      </c>
    </row>
    <row r="72" spans="1:1">
      <c r="A72">
        <v>12</v>
      </c>
    </row>
    <row r="73" spans="1:1">
      <c r="A73">
        <v>12</v>
      </c>
    </row>
    <row r="74" spans="1:1">
      <c r="A74">
        <v>13</v>
      </c>
    </row>
    <row r="75" spans="1:1">
      <c r="A75">
        <v>13</v>
      </c>
    </row>
    <row r="76" spans="1:1">
      <c r="A76">
        <v>13</v>
      </c>
    </row>
    <row r="77" spans="1:1">
      <c r="A77">
        <v>13</v>
      </c>
    </row>
    <row r="78" spans="1:1">
      <c r="A78">
        <v>13</v>
      </c>
    </row>
    <row r="79" spans="1:1">
      <c r="A79">
        <v>14</v>
      </c>
    </row>
    <row r="80" spans="1:1">
      <c r="A80">
        <v>14</v>
      </c>
    </row>
    <row r="81" spans="1:1">
      <c r="A81">
        <v>14</v>
      </c>
    </row>
    <row r="82" spans="1:1">
      <c r="A82">
        <v>15</v>
      </c>
    </row>
    <row r="83" spans="1:1">
      <c r="A83">
        <v>15</v>
      </c>
    </row>
    <row r="84" spans="1:1">
      <c r="A84">
        <v>15</v>
      </c>
    </row>
    <row r="85" spans="1:1">
      <c r="A85">
        <v>16</v>
      </c>
    </row>
    <row r="86" spans="1:1">
      <c r="A86">
        <v>16</v>
      </c>
    </row>
    <row r="87" spans="1:1">
      <c r="A87">
        <v>17</v>
      </c>
    </row>
    <row r="88" spans="1:1">
      <c r="A88">
        <v>17</v>
      </c>
    </row>
    <row r="89" spans="1:1">
      <c r="A89">
        <v>18</v>
      </c>
    </row>
    <row r="90" spans="1:1">
      <c r="A90">
        <v>19</v>
      </c>
    </row>
    <row r="91" spans="1:1">
      <c r="A91">
        <v>19</v>
      </c>
    </row>
    <row r="92" spans="1:1">
      <c r="A92">
        <v>20</v>
      </c>
    </row>
    <row r="93" spans="1:1">
      <c r="A93">
        <v>21</v>
      </c>
    </row>
    <row r="94" spans="1:1">
      <c r="A94">
        <v>21</v>
      </c>
    </row>
    <row r="95" spans="1:1">
      <c r="A95">
        <v>22</v>
      </c>
    </row>
    <row r="96" spans="1:1">
      <c r="A96">
        <v>23</v>
      </c>
    </row>
    <row r="97" spans="1:1">
      <c r="A97">
        <v>23</v>
      </c>
    </row>
    <row r="98" spans="1:1">
      <c r="A98">
        <v>24</v>
      </c>
    </row>
    <row r="99" spans="1:1">
      <c r="A99">
        <v>24</v>
      </c>
    </row>
    <row r="100" spans="1:1">
      <c r="A100">
        <v>24</v>
      </c>
    </row>
    <row r="101" spans="1:1">
      <c r="A101">
        <v>25</v>
      </c>
    </row>
    <row r="102" spans="1:1">
      <c r="A102">
        <v>25</v>
      </c>
    </row>
    <row r="103" spans="1:1">
      <c r="A103">
        <v>26</v>
      </c>
    </row>
    <row r="104" spans="1:1">
      <c r="A104">
        <v>27</v>
      </c>
    </row>
    <row r="105" spans="1:1">
      <c r="A105">
        <v>30</v>
      </c>
    </row>
    <row r="106" spans="1:1">
      <c r="A106">
        <v>31</v>
      </c>
    </row>
    <row r="107" spans="1:1">
      <c r="A107">
        <v>31</v>
      </c>
    </row>
    <row r="108" spans="1:1">
      <c r="A108">
        <v>38</v>
      </c>
    </row>
    <row r="109" spans="1:1">
      <c r="A109">
        <v>39</v>
      </c>
    </row>
    <row r="110" spans="1:1">
      <c r="A110">
        <v>46</v>
      </c>
    </row>
    <row r="111" spans="1:1">
      <c r="A111">
        <v>47</v>
      </c>
    </row>
    <row r="112" spans="1:1">
      <c r="A112">
        <v>51</v>
      </c>
    </row>
    <row r="113" spans="1:1">
      <c r="A113">
        <v>51</v>
      </c>
    </row>
    <row r="114" spans="1:1">
      <c r="A114">
        <v>66</v>
      </c>
    </row>
    <row r="115" spans="1:1">
      <c r="A115">
        <v>68</v>
      </c>
    </row>
    <row r="116" spans="1:1">
      <c r="A116">
        <v>74</v>
      </c>
    </row>
    <row r="117" spans="1:1">
      <c r="A117">
        <v>78</v>
      </c>
    </row>
    <row r="118" spans="1:1">
      <c r="A118">
        <v>85</v>
      </c>
    </row>
    <row r="119" spans="1:1">
      <c r="A119">
        <v>106</v>
      </c>
    </row>
    <row r="120" spans="1:1">
      <c r="A120">
        <v>107</v>
      </c>
    </row>
  </sheetData>
  <sortState ref="A2:A121">
    <sortCondition ref="A2"/>
  </sortState>
  <mergeCells count="5">
    <mergeCell ref="M2:P2"/>
    <mergeCell ref="R2:U2"/>
    <mergeCell ref="C2:H2"/>
    <mergeCell ref="C3:G3"/>
    <mergeCell ref="C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7"/>
  <sheetViews>
    <sheetView workbookViewId="0">
      <selection activeCell="B7" sqref="B7"/>
    </sheetView>
  </sheetViews>
  <sheetFormatPr defaultRowHeight="15"/>
  <sheetData>
    <row r="1" spans="2:16">
      <c r="B1" s="14" t="s">
        <v>194</v>
      </c>
      <c r="C1" s="14"/>
      <c r="D1" s="14"/>
      <c r="E1" s="18"/>
      <c r="F1" s="8"/>
      <c r="G1" s="19"/>
      <c r="H1" s="19"/>
      <c r="I1" s="19"/>
      <c r="J1" s="19"/>
    </row>
    <row r="2" spans="2:16">
      <c r="B2" s="2">
        <v>1</v>
      </c>
      <c r="C2" s="2">
        <v>1</v>
      </c>
      <c r="D2" s="2">
        <v>1</v>
      </c>
      <c r="E2" s="2">
        <v>1</v>
      </c>
      <c r="F2" s="8"/>
      <c r="G2" s="8">
        <f>POWER((B2-8.8),2)</f>
        <v>60.840000000000011</v>
      </c>
      <c r="H2" s="8">
        <f t="shared" ref="H2:J2" si="0">POWER((C2-8.8),2)</f>
        <v>60.840000000000011</v>
      </c>
      <c r="I2" s="8">
        <f t="shared" si="0"/>
        <v>60.840000000000011</v>
      </c>
      <c r="J2" s="8">
        <f t="shared" si="0"/>
        <v>60.840000000000011</v>
      </c>
      <c r="L2" s="8">
        <f>POWER((B2-8.44),2)</f>
        <v>55.353599999999993</v>
      </c>
      <c r="M2" s="8">
        <f>POWER((C2-8.64),2)</f>
        <v>58.369600000000005</v>
      </c>
      <c r="N2" s="8">
        <f>POWER((D2-9),2)</f>
        <v>64</v>
      </c>
      <c r="O2" s="8">
        <f>POWER((E2-9.12),2)</f>
        <v>65.934399999999982</v>
      </c>
      <c r="P2" s="8"/>
    </row>
    <row r="3" spans="2:16">
      <c r="B3" s="2">
        <v>1</v>
      </c>
      <c r="C3" s="2">
        <v>1</v>
      </c>
      <c r="D3" s="2">
        <v>2</v>
      </c>
      <c r="E3" s="2">
        <v>2</v>
      </c>
      <c r="F3" s="8"/>
      <c r="G3" s="8">
        <f t="shared" ref="G3:G26" si="1">POWER((B3-8.8),2)</f>
        <v>60.840000000000011</v>
      </c>
      <c r="H3" s="8">
        <f t="shared" ref="H3:H26" si="2">POWER((C3-8.8),2)</f>
        <v>60.840000000000011</v>
      </c>
      <c r="I3" s="8">
        <f t="shared" ref="I3:I26" si="3">POWER((D3-8.8),2)</f>
        <v>46.240000000000009</v>
      </c>
      <c r="J3" s="8">
        <f t="shared" ref="J3:J26" si="4">POWER((E3-8.8),2)</f>
        <v>46.240000000000009</v>
      </c>
      <c r="L3" s="8">
        <f t="shared" ref="L3:L26" si="5">POWER((B3-8.44),2)</f>
        <v>55.353599999999993</v>
      </c>
      <c r="M3" s="8">
        <f t="shared" ref="M3:M26" si="6">POWER((C3-8.64),2)</f>
        <v>58.369600000000005</v>
      </c>
      <c r="N3" s="8">
        <f t="shared" ref="N3:N26" si="7">POWER((D3-9),2)</f>
        <v>49</v>
      </c>
      <c r="O3" s="8">
        <f t="shared" ref="O3:O26" si="8">POWER((E3-9.12),2)</f>
        <v>50.694399999999987</v>
      </c>
    </row>
    <row r="4" spans="2:16">
      <c r="B4" s="2">
        <v>2</v>
      </c>
      <c r="C4" s="2">
        <v>2</v>
      </c>
      <c r="D4" s="2">
        <v>2</v>
      </c>
      <c r="E4" s="2">
        <v>2</v>
      </c>
      <c r="F4" s="8"/>
      <c r="G4" s="8">
        <f t="shared" si="1"/>
        <v>46.240000000000009</v>
      </c>
      <c r="H4" s="8">
        <f t="shared" si="2"/>
        <v>46.240000000000009</v>
      </c>
      <c r="I4" s="8">
        <f t="shared" si="3"/>
        <v>46.240000000000009</v>
      </c>
      <c r="J4" s="8">
        <f t="shared" si="4"/>
        <v>46.240000000000009</v>
      </c>
      <c r="L4" s="8">
        <f t="shared" si="5"/>
        <v>41.47359999999999</v>
      </c>
      <c r="M4" s="8">
        <f t="shared" si="6"/>
        <v>44.089600000000004</v>
      </c>
      <c r="N4" s="8">
        <f t="shared" si="7"/>
        <v>49</v>
      </c>
      <c r="O4" s="8">
        <f t="shared" si="8"/>
        <v>50.694399999999987</v>
      </c>
    </row>
    <row r="5" spans="2:16">
      <c r="B5" s="2">
        <v>2</v>
      </c>
      <c r="C5" s="2">
        <v>2</v>
      </c>
      <c r="D5" s="2">
        <v>2</v>
      </c>
      <c r="E5" s="2">
        <v>3</v>
      </c>
      <c r="F5" s="8"/>
      <c r="G5" s="8">
        <f t="shared" si="1"/>
        <v>46.240000000000009</v>
      </c>
      <c r="H5" s="8">
        <f t="shared" si="2"/>
        <v>46.240000000000009</v>
      </c>
      <c r="I5" s="8">
        <f t="shared" si="3"/>
        <v>46.240000000000009</v>
      </c>
      <c r="J5" s="8">
        <f t="shared" si="4"/>
        <v>33.640000000000008</v>
      </c>
      <c r="L5" s="8">
        <f t="shared" si="5"/>
        <v>41.47359999999999</v>
      </c>
      <c r="M5" s="8">
        <f t="shared" si="6"/>
        <v>44.089600000000004</v>
      </c>
      <c r="N5" s="8">
        <f t="shared" si="7"/>
        <v>49</v>
      </c>
      <c r="O5" s="8">
        <f t="shared" si="8"/>
        <v>37.454399999999993</v>
      </c>
    </row>
    <row r="6" spans="2:16">
      <c r="B6" s="2">
        <v>3</v>
      </c>
      <c r="C6" s="2">
        <v>3</v>
      </c>
      <c r="D6" s="2">
        <v>3</v>
      </c>
      <c r="E6" s="2">
        <v>3</v>
      </c>
      <c r="F6" s="8"/>
      <c r="G6" s="8">
        <f t="shared" si="1"/>
        <v>33.640000000000008</v>
      </c>
      <c r="H6" s="8">
        <f t="shared" si="2"/>
        <v>33.640000000000008</v>
      </c>
      <c r="I6" s="8">
        <f t="shared" si="3"/>
        <v>33.640000000000008</v>
      </c>
      <c r="J6" s="8">
        <f t="shared" si="4"/>
        <v>33.640000000000008</v>
      </c>
      <c r="L6" s="8">
        <f t="shared" si="5"/>
        <v>29.593599999999995</v>
      </c>
      <c r="M6" s="8">
        <f t="shared" si="6"/>
        <v>31.809600000000007</v>
      </c>
      <c r="N6" s="8">
        <f t="shared" si="7"/>
        <v>36</v>
      </c>
      <c r="O6" s="8">
        <f t="shared" si="8"/>
        <v>37.454399999999993</v>
      </c>
    </row>
    <row r="7" spans="2:16">
      <c r="B7" s="2">
        <v>3</v>
      </c>
      <c r="C7" s="2">
        <v>3</v>
      </c>
      <c r="D7" s="2">
        <v>3</v>
      </c>
      <c r="E7" s="2">
        <v>3</v>
      </c>
      <c r="F7" s="8"/>
      <c r="G7" s="8">
        <f t="shared" si="1"/>
        <v>33.640000000000008</v>
      </c>
      <c r="H7" s="8">
        <f t="shared" si="2"/>
        <v>33.640000000000008</v>
      </c>
      <c r="I7" s="8">
        <f t="shared" si="3"/>
        <v>33.640000000000008</v>
      </c>
      <c r="J7" s="8">
        <f t="shared" si="4"/>
        <v>33.640000000000008</v>
      </c>
      <c r="L7" s="8">
        <f t="shared" si="5"/>
        <v>29.593599999999995</v>
      </c>
      <c r="M7" s="8">
        <f t="shared" si="6"/>
        <v>31.809600000000007</v>
      </c>
      <c r="N7" s="8">
        <f t="shared" si="7"/>
        <v>36</v>
      </c>
      <c r="O7" s="8">
        <f t="shared" si="8"/>
        <v>37.454399999999993</v>
      </c>
    </row>
    <row r="8" spans="2:16">
      <c r="B8" s="2">
        <v>3</v>
      </c>
      <c r="C8" s="2">
        <v>3</v>
      </c>
      <c r="D8" s="2">
        <v>4</v>
      </c>
      <c r="E8" s="2">
        <v>4</v>
      </c>
      <c r="F8" s="8"/>
      <c r="G8" s="8">
        <f t="shared" si="1"/>
        <v>33.640000000000008</v>
      </c>
      <c r="H8" s="8">
        <f t="shared" si="2"/>
        <v>33.640000000000008</v>
      </c>
      <c r="I8" s="8">
        <f t="shared" si="3"/>
        <v>23.040000000000006</v>
      </c>
      <c r="J8" s="8">
        <f t="shared" si="4"/>
        <v>23.040000000000006</v>
      </c>
      <c r="L8" s="8">
        <f t="shared" si="5"/>
        <v>29.593599999999995</v>
      </c>
      <c r="M8" s="8">
        <f t="shared" si="6"/>
        <v>31.809600000000007</v>
      </c>
      <c r="N8" s="8">
        <f t="shared" si="7"/>
        <v>25</v>
      </c>
      <c r="O8" s="8">
        <f t="shared" si="8"/>
        <v>26.214399999999991</v>
      </c>
    </row>
    <row r="9" spans="2:16">
      <c r="B9" s="2">
        <v>4</v>
      </c>
      <c r="C9" s="2">
        <v>4</v>
      </c>
      <c r="D9" s="2">
        <v>4</v>
      </c>
      <c r="E9" s="2">
        <v>4</v>
      </c>
      <c r="G9" s="8">
        <f t="shared" si="1"/>
        <v>23.040000000000006</v>
      </c>
      <c r="H9" s="8">
        <f t="shared" si="2"/>
        <v>23.040000000000006</v>
      </c>
      <c r="I9" s="8">
        <f t="shared" si="3"/>
        <v>23.040000000000006</v>
      </c>
      <c r="J9" s="8">
        <f t="shared" si="4"/>
        <v>23.040000000000006</v>
      </c>
      <c r="L9" s="8">
        <f t="shared" si="5"/>
        <v>19.713599999999996</v>
      </c>
      <c r="M9" s="8">
        <f t="shared" si="6"/>
        <v>21.529600000000006</v>
      </c>
      <c r="N9" s="8">
        <f t="shared" si="7"/>
        <v>25</v>
      </c>
      <c r="O9" s="8">
        <f t="shared" si="8"/>
        <v>26.214399999999991</v>
      </c>
    </row>
    <row r="10" spans="2:16">
      <c r="B10" s="2">
        <v>4</v>
      </c>
      <c r="C10" s="2">
        <v>5</v>
      </c>
      <c r="D10" s="2">
        <v>5</v>
      </c>
      <c r="E10" s="2">
        <v>5</v>
      </c>
      <c r="G10" s="8">
        <f t="shared" si="1"/>
        <v>23.040000000000006</v>
      </c>
      <c r="H10" s="8">
        <f t="shared" si="2"/>
        <v>14.440000000000005</v>
      </c>
      <c r="I10" s="8">
        <f t="shared" si="3"/>
        <v>14.440000000000005</v>
      </c>
      <c r="J10" s="8">
        <f t="shared" si="4"/>
        <v>14.440000000000005</v>
      </c>
      <c r="L10" s="8">
        <f t="shared" si="5"/>
        <v>19.713599999999996</v>
      </c>
      <c r="M10" s="8">
        <f t="shared" si="6"/>
        <v>13.249600000000004</v>
      </c>
      <c r="N10" s="8">
        <f t="shared" si="7"/>
        <v>16</v>
      </c>
      <c r="O10" s="8">
        <f t="shared" si="8"/>
        <v>16.974399999999992</v>
      </c>
    </row>
    <row r="11" spans="2:16">
      <c r="B11" s="2">
        <v>5</v>
      </c>
      <c r="C11" s="2">
        <v>5</v>
      </c>
      <c r="D11" s="2">
        <v>5</v>
      </c>
      <c r="E11" s="2">
        <v>5</v>
      </c>
      <c r="G11" s="8">
        <f t="shared" si="1"/>
        <v>14.440000000000005</v>
      </c>
      <c r="H11" s="8">
        <f t="shared" si="2"/>
        <v>14.440000000000005</v>
      </c>
      <c r="I11" s="8">
        <f t="shared" si="3"/>
        <v>14.440000000000005</v>
      </c>
      <c r="J11" s="8">
        <f t="shared" si="4"/>
        <v>14.440000000000005</v>
      </c>
      <c r="L11" s="8">
        <f t="shared" si="5"/>
        <v>11.833599999999997</v>
      </c>
      <c r="M11" s="8">
        <f t="shared" si="6"/>
        <v>13.249600000000004</v>
      </c>
      <c r="N11" s="8">
        <f t="shared" si="7"/>
        <v>16</v>
      </c>
      <c r="O11" s="8">
        <f t="shared" si="8"/>
        <v>16.974399999999992</v>
      </c>
    </row>
    <row r="12" spans="2:16">
      <c r="B12" s="2">
        <v>5</v>
      </c>
      <c r="C12" s="2">
        <v>5</v>
      </c>
      <c r="D12" s="2">
        <v>6</v>
      </c>
      <c r="E12" s="2">
        <v>6</v>
      </c>
      <c r="G12" s="8">
        <f t="shared" si="1"/>
        <v>14.440000000000005</v>
      </c>
      <c r="H12" s="8">
        <f t="shared" si="2"/>
        <v>14.440000000000005</v>
      </c>
      <c r="I12" s="8">
        <f t="shared" si="3"/>
        <v>7.8400000000000043</v>
      </c>
      <c r="J12" s="8">
        <f t="shared" si="4"/>
        <v>7.8400000000000043</v>
      </c>
      <c r="L12" s="8">
        <f t="shared" si="5"/>
        <v>11.833599999999997</v>
      </c>
      <c r="M12" s="8">
        <f t="shared" si="6"/>
        <v>13.249600000000004</v>
      </c>
      <c r="N12" s="8">
        <f t="shared" si="7"/>
        <v>9</v>
      </c>
      <c r="O12" s="8">
        <f t="shared" si="8"/>
        <v>9.7343999999999955</v>
      </c>
    </row>
    <row r="13" spans="2:16">
      <c r="B13" s="2">
        <v>6</v>
      </c>
      <c r="C13" s="2">
        <v>6</v>
      </c>
      <c r="D13" s="2">
        <v>7</v>
      </c>
      <c r="E13" s="2">
        <v>7</v>
      </c>
      <c r="G13" s="8">
        <f t="shared" si="1"/>
        <v>7.8400000000000043</v>
      </c>
      <c r="H13" s="8">
        <f t="shared" si="2"/>
        <v>7.8400000000000043</v>
      </c>
      <c r="I13" s="8">
        <f t="shared" si="3"/>
        <v>3.2400000000000024</v>
      </c>
      <c r="J13" s="8">
        <f t="shared" si="4"/>
        <v>3.2400000000000024</v>
      </c>
      <c r="L13" s="8">
        <f t="shared" si="5"/>
        <v>5.953599999999998</v>
      </c>
      <c r="M13" s="8">
        <f t="shared" si="6"/>
        <v>6.9696000000000033</v>
      </c>
      <c r="N13" s="8">
        <f t="shared" si="7"/>
        <v>4</v>
      </c>
      <c r="O13" s="8">
        <f t="shared" si="8"/>
        <v>4.4943999999999971</v>
      </c>
    </row>
    <row r="14" spans="2:16">
      <c r="B14" s="2">
        <v>7</v>
      </c>
      <c r="C14" s="2">
        <v>7</v>
      </c>
      <c r="D14" s="2">
        <v>7</v>
      </c>
      <c r="E14" s="2">
        <v>7</v>
      </c>
      <c r="G14" s="8">
        <f t="shared" si="1"/>
        <v>3.2400000000000024</v>
      </c>
      <c r="H14" s="8">
        <f t="shared" si="2"/>
        <v>3.2400000000000024</v>
      </c>
      <c r="I14" s="8">
        <f t="shared" si="3"/>
        <v>3.2400000000000024</v>
      </c>
      <c r="J14" s="8">
        <f t="shared" si="4"/>
        <v>3.2400000000000024</v>
      </c>
      <c r="L14" s="8">
        <f t="shared" si="5"/>
        <v>2.0735999999999986</v>
      </c>
      <c r="M14" s="8">
        <f t="shared" si="6"/>
        <v>2.6896000000000018</v>
      </c>
      <c r="N14" s="8">
        <f t="shared" si="7"/>
        <v>4</v>
      </c>
      <c r="O14" s="8">
        <f t="shared" si="8"/>
        <v>4.4943999999999971</v>
      </c>
    </row>
    <row r="15" spans="2:16">
      <c r="B15" s="2">
        <v>8</v>
      </c>
      <c r="C15" s="2">
        <v>8</v>
      </c>
      <c r="D15" s="2">
        <v>8</v>
      </c>
      <c r="E15" s="2">
        <v>8</v>
      </c>
      <c r="G15" s="8">
        <f t="shared" si="1"/>
        <v>0.64000000000000112</v>
      </c>
      <c r="H15" s="8">
        <f t="shared" si="2"/>
        <v>0.64000000000000112</v>
      </c>
      <c r="I15" s="8">
        <f t="shared" si="3"/>
        <v>0.64000000000000112</v>
      </c>
      <c r="J15" s="8">
        <f t="shared" si="4"/>
        <v>0.64000000000000112</v>
      </c>
      <c r="L15" s="8">
        <f t="shared" si="5"/>
        <v>0.19359999999999955</v>
      </c>
      <c r="M15" s="8">
        <f t="shared" si="6"/>
        <v>0.40960000000000074</v>
      </c>
      <c r="N15" s="8">
        <f t="shared" si="7"/>
        <v>1</v>
      </c>
      <c r="O15" s="8">
        <f t="shared" si="8"/>
        <v>1.2543999999999982</v>
      </c>
    </row>
    <row r="16" spans="2:16">
      <c r="B16" s="2">
        <v>9</v>
      </c>
      <c r="C16" s="2">
        <v>9</v>
      </c>
      <c r="D16" s="2">
        <v>9</v>
      </c>
      <c r="E16" s="2">
        <v>9</v>
      </c>
      <c r="G16" s="8">
        <f t="shared" si="1"/>
        <v>3.9999999999999716E-2</v>
      </c>
      <c r="H16" s="8">
        <f t="shared" si="2"/>
        <v>3.9999999999999716E-2</v>
      </c>
      <c r="I16" s="8">
        <f t="shared" si="3"/>
        <v>3.9999999999999716E-2</v>
      </c>
      <c r="J16" s="8">
        <f t="shared" si="4"/>
        <v>3.9999999999999716E-2</v>
      </c>
      <c r="L16" s="8">
        <f t="shared" si="5"/>
        <v>0.31360000000000054</v>
      </c>
      <c r="M16" s="8">
        <f t="shared" si="6"/>
        <v>0.1295999999999996</v>
      </c>
      <c r="N16" s="8">
        <f t="shared" si="7"/>
        <v>0</v>
      </c>
      <c r="O16" s="8">
        <f t="shared" si="8"/>
        <v>1.4399999999999812E-2</v>
      </c>
    </row>
    <row r="17" spans="1:15">
      <c r="B17" s="2">
        <v>9</v>
      </c>
      <c r="C17" s="2">
        <v>9</v>
      </c>
      <c r="D17" s="2">
        <v>10</v>
      </c>
      <c r="E17" s="2">
        <v>10</v>
      </c>
      <c r="G17" s="8">
        <f t="shared" si="1"/>
        <v>3.9999999999999716E-2</v>
      </c>
      <c r="H17" s="8">
        <f t="shared" si="2"/>
        <v>3.9999999999999716E-2</v>
      </c>
      <c r="I17" s="8">
        <f t="shared" si="3"/>
        <v>1.4399999999999984</v>
      </c>
      <c r="J17" s="8">
        <f t="shared" si="4"/>
        <v>1.4399999999999984</v>
      </c>
      <c r="L17" s="8">
        <f t="shared" si="5"/>
        <v>0.31360000000000054</v>
      </c>
      <c r="M17" s="8">
        <f t="shared" si="6"/>
        <v>0.1295999999999996</v>
      </c>
      <c r="N17" s="8">
        <f t="shared" si="7"/>
        <v>1</v>
      </c>
      <c r="O17" s="8">
        <f t="shared" si="8"/>
        <v>0.77440000000000142</v>
      </c>
    </row>
    <row r="18" spans="1:15">
      <c r="B18" s="2">
        <v>11</v>
      </c>
      <c r="C18" s="2">
        <v>11</v>
      </c>
      <c r="D18" s="2">
        <v>11</v>
      </c>
      <c r="E18" s="2">
        <v>11</v>
      </c>
      <c r="G18" s="8">
        <f t="shared" si="1"/>
        <v>4.8399999999999972</v>
      </c>
      <c r="H18" s="8">
        <f t="shared" si="2"/>
        <v>4.8399999999999972</v>
      </c>
      <c r="I18" s="8">
        <f t="shared" si="3"/>
        <v>4.8399999999999972</v>
      </c>
      <c r="J18" s="8">
        <f t="shared" si="4"/>
        <v>4.8399999999999972</v>
      </c>
      <c r="L18" s="8">
        <f t="shared" si="5"/>
        <v>6.553600000000003</v>
      </c>
      <c r="M18" s="8">
        <f t="shared" si="6"/>
        <v>5.5695999999999977</v>
      </c>
      <c r="N18" s="8">
        <f t="shared" si="7"/>
        <v>4</v>
      </c>
      <c r="O18" s="8">
        <f t="shared" si="8"/>
        <v>3.5344000000000029</v>
      </c>
    </row>
    <row r="19" spans="1:15">
      <c r="B19" s="2">
        <v>11</v>
      </c>
      <c r="C19" s="2">
        <v>11</v>
      </c>
      <c r="D19" s="2">
        <v>12</v>
      </c>
      <c r="E19" s="2">
        <v>12</v>
      </c>
      <c r="G19" s="8">
        <f t="shared" si="1"/>
        <v>4.8399999999999972</v>
      </c>
      <c r="H19" s="8">
        <f t="shared" si="2"/>
        <v>4.8399999999999972</v>
      </c>
      <c r="I19" s="8">
        <f t="shared" si="3"/>
        <v>10.239999999999995</v>
      </c>
      <c r="J19" s="8">
        <f t="shared" si="4"/>
        <v>10.239999999999995</v>
      </c>
      <c r="L19" s="8">
        <f t="shared" si="5"/>
        <v>6.553600000000003</v>
      </c>
      <c r="M19" s="8">
        <f t="shared" si="6"/>
        <v>5.5695999999999977</v>
      </c>
      <c r="N19" s="8">
        <f t="shared" si="7"/>
        <v>9</v>
      </c>
      <c r="O19" s="8">
        <f t="shared" si="8"/>
        <v>8.2944000000000049</v>
      </c>
    </row>
    <row r="20" spans="1:15">
      <c r="B20" s="2">
        <v>12</v>
      </c>
      <c r="C20" s="2">
        <v>13</v>
      </c>
      <c r="D20" s="2">
        <v>13</v>
      </c>
      <c r="E20" s="2">
        <v>13</v>
      </c>
      <c r="G20" s="8">
        <f t="shared" si="1"/>
        <v>10.239999999999995</v>
      </c>
      <c r="H20" s="8">
        <f t="shared" si="2"/>
        <v>17.639999999999993</v>
      </c>
      <c r="I20" s="8">
        <f t="shared" si="3"/>
        <v>17.639999999999993</v>
      </c>
      <c r="J20" s="8">
        <f t="shared" si="4"/>
        <v>17.639999999999993</v>
      </c>
      <c r="L20" s="8">
        <f t="shared" si="5"/>
        <v>12.673600000000004</v>
      </c>
      <c r="M20" s="8">
        <f t="shared" si="6"/>
        <v>19.009599999999995</v>
      </c>
      <c r="N20" s="8">
        <f t="shared" si="7"/>
        <v>16</v>
      </c>
      <c r="O20" s="8">
        <f t="shared" si="8"/>
        <v>15.054400000000006</v>
      </c>
    </row>
    <row r="21" spans="1:15">
      <c r="B21" s="2">
        <v>13</v>
      </c>
      <c r="C21" s="2">
        <v>13</v>
      </c>
      <c r="D21" s="2">
        <v>14</v>
      </c>
      <c r="E21" s="2">
        <v>14</v>
      </c>
      <c r="G21" s="8">
        <f t="shared" si="1"/>
        <v>17.639999999999993</v>
      </c>
      <c r="H21" s="8">
        <f t="shared" si="2"/>
        <v>17.639999999999993</v>
      </c>
      <c r="I21" s="8">
        <f t="shared" si="3"/>
        <v>27.039999999999992</v>
      </c>
      <c r="J21" s="8">
        <f t="shared" si="4"/>
        <v>27.039999999999992</v>
      </c>
      <c r="L21" s="8">
        <f t="shared" si="5"/>
        <v>20.793600000000005</v>
      </c>
      <c r="M21" s="8">
        <f t="shared" si="6"/>
        <v>19.009599999999995</v>
      </c>
      <c r="N21" s="8">
        <f t="shared" si="7"/>
        <v>25</v>
      </c>
      <c r="O21" s="8">
        <f t="shared" si="8"/>
        <v>23.814400000000006</v>
      </c>
    </row>
    <row r="22" spans="1:15">
      <c r="B22" s="2">
        <v>14</v>
      </c>
      <c r="C22" s="2">
        <v>15</v>
      </c>
      <c r="D22" s="2">
        <v>15</v>
      </c>
      <c r="E22" s="2">
        <v>15</v>
      </c>
      <c r="G22" s="8">
        <f t="shared" si="1"/>
        <v>27.039999999999992</v>
      </c>
      <c r="H22" s="8">
        <f t="shared" si="2"/>
        <v>38.439999999999991</v>
      </c>
      <c r="I22" s="8">
        <f t="shared" si="3"/>
        <v>38.439999999999991</v>
      </c>
      <c r="J22" s="8">
        <f t="shared" si="4"/>
        <v>38.439999999999991</v>
      </c>
      <c r="L22" s="8">
        <f t="shared" si="5"/>
        <v>30.913600000000006</v>
      </c>
      <c r="M22" s="8">
        <f t="shared" si="6"/>
        <v>40.44959999999999</v>
      </c>
      <c r="N22" s="8">
        <f t="shared" si="7"/>
        <v>36</v>
      </c>
      <c r="O22" s="8">
        <f t="shared" si="8"/>
        <v>34.574400000000011</v>
      </c>
    </row>
    <row r="23" spans="1:15">
      <c r="B23" s="2">
        <v>16</v>
      </c>
      <c r="C23" s="2">
        <v>16</v>
      </c>
      <c r="D23" s="2">
        <v>17</v>
      </c>
      <c r="E23" s="2">
        <v>17</v>
      </c>
      <c r="G23" s="8">
        <f t="shared" si="1"/>
        <v>51.839999999999989</v>
      </c>
      <c r="H23" s="8">
        <f t="shared" si="2"/>
        <v>51.839999999999989</v>
      </c>
      <c r="I23" s="8">
        <f t="shared" si="3"/>
        <v>67.239999999999995</v>
      </c>
      <c r="J23" s="8">
        <f t="shared" si="4"/>
        <v>67.239999999999995</v>
      </c>
      <c r="L23" s="8">
        <f t="shared" si="5"/>
        <v>57.153600000000004</v>
      </c>
      <c r="M23" s="8">
        <f t="shared" si="6"/>
        <v>54.169599999999988</v>
      </c>
      <c r="N23" s="8">
        <f t="shared" si="7"/>
        <v>64</v>
      </c>
      <c r="O23" s="8">
        <f t="shared" si="8"/>
        <v>62.094400000000014</v>
      </c>
    </row>
    <row r="24" spans="1:15">
      <c r="B24" s="2">
        <v>18</v>
      </c>
      <c r="C24" s="2">
        <v>19</v>
      </c>
      <c r="D24" s="2">
        <v>19</v>
      </c>
      <c r="E24" s="2">
        <v>20</v>
      </c>
      <c r="G24" s="8">
        <f t="shared" si="1"/>
        <v>84.639999999999986</v>
      </c>
      <c r="H24" s="8">
        <f t="shared" si="2"/>
        <v>104.03999999999999</v>
      </c>
      <c r="I24" s="8">
        <f t="shared" si="3"/>
        <v>104.03999999999999</v>
      </c>
      <c r="J24" s="8">
        <f t="shared" si="4"/>
        <v>125.43999999999998</v>
      </c>
      <c r="L24" s="8">
        <f t="shared" si="5"/>
        <v>91.393600000000006</v>
      </c>
      <c r="M24" s="8">
        <f t="shared" si="6"/>
        <v>107.32959999999999</v>
      </c>
      <c r="N24" s="8">
        <f t="shared" si="7"/>
        <v>100</v>
      </c>
      <c r="O24" s="8">
        <f t="shared" si="8"/>
        <v>118.37440000000002</v>
      </c>
    </row>
    <row r="25" spans="1:15">
      <c r="B25" s="2">
        <v>21</v>
      </c>
      <c r="C25" s="2">
        <v>21</v>
      </c>
      <c r="D25" s="2">
        <v>22</v>
      </c>
      <c r="E25" s="2">
        <v>23</v>
      </c>
      <c r="G25" s="8">
        <f t="shared" si="1"/>
        <v>148.83999999999997</v>
      </c>
      <c r="H25" s="8">
        <f t="shared" si="2"/>
        <v>148.83999999999997</v>
      </c>
      <c r="I25" s="8">
        <f t="shared" si="3"/>
        <v>174.23999999999998</v>
      </c>
      <c r="J25" s="8">
        <f t="shared" si="4"/>
        <v>201.64</v>
      </c>
      <c r="L25" s="8">
        <f t="shared" si="5"/>
        <v>157.75360000000001</v>
      </c>
      <c r="M25" s="8">
        <f t="shared" si="6"/>
        <v>152.7696</v>
      </c>
      <c r="N25" s="8">
        <f t="shared" si="7"/>
        <v>169</v>
      </c>
      <c r="O25" s="8">
        <f t="shared" si="8"/>
        <v>192.65440000000001</v>
      </c>
    </row>
    <row r="26" spans="1:15">
      <c r="B26" s="2">
        <v>23</v>
      </c>
      <c r="C26" s="2">
        <v>24</v>
      </c>
      <c r="D26" s="2">
        <v>24</v>
      </c>
      <c r="E26" s="2">
        <v>24</v>
      </c>
      <c r="G26" s="8">
        <f t="shared" si="1"/>
        <v>201.64</v>
      </c>
      <c r="H26" s="8">
        <f t="shared" si="2"/>
        <v>231.04</v>
      </c>
      <c r="I26" s="8">
        <f t="shared" si="3"/>
        <v>231.04</v>
      </c>
      <c r="J26" s="8">
        <f t="shared" si="4"/>
        <v>231.04</v>
      </c>
      <c r="L26" s="8">
        <f t="shared" si="5"/>
        <v>211.99360000000001</v>
      </c>
      <c r="M26" s="8">
        <f t="shared" si="6"/>
        <v>235.92959999999999</v>
      </c>
      <c r="N26" s="8">
        <f t="shared" si="7"/>
        <v>225</v>
      </c>
      <c r="O26" s="8">
        <f t="shared" si="8"/>
        <v>221.41440000000003</v>
      </c>
    </row>
    <row r="27" spans="1:15">
      <c r="A27" s="2" t="s">
        <v>178</v>
      </c>
      <c r="B27" s="2">
        <f>SUM(B2:B26)</f>
        <v>211</v>
      </c>
      <c r="C27" s="2">
        <f t="shared" ref="C27:E27" si="9">SUM(C2:C26)</f>
        <v>216</v>
      </c>
      <c r="D27" s="2">
        <f t="shared" si="9"/>
        <v>225</v>
      </c>
      <c r="E27" s="2">
        <f t="shared" si="9"/>
        <v>228</v>
      </c>
      <c r="G27" s="8"/>
    </row>
    <row r="28" spans="1:15">
      <c r="A28" s="2" t="s">
        <v>196</v>
      </c>
      <c r="B28" s="2">
        <f>AVERAGE(B2:B26)</f>
        <v>8.44</v>
      </c>
      <c r="C28" s="2">
        <f t="shared" ref="C28:E28" si="10">AVERAGE(C2:C26)</f>
        <v>8.64</v>
      </c>
      <c r="D28" s="2">
        <f t="shared" si="10"/>
        <v>9</v>
      </c>
      <c r="E28" s="2">
        <f t="shared" si="10"/>
        <v>9.1199999999999992</v>
      </c>
      <c r="G28" s="7" t="s">
        <v>205</v>
      </c>
      <c r="H28" s="10">
        <f>(SUM(G2:J26))/100</f>
        <v>40.68</v>
      </c>
      <c r="L28">
        <f>SUM(L2:L26)</f>
        <v>950.16</v>
      </c>
      <c r="M28">
        <f t="shared" ref="M28:O28" si="11">SUM(M2:M26)</f>
        <v>1011.7599999999998</v>
      </c>
      <c r="N28">
        <f t="shared" si="11"/>
        <v>1032</v>
      </c>
      <c r="O28">
        <f t="shared" si="11"/>
        <v>1066.6400000000001</v>
      </c>
    </row>
    <row r="29" spans="1:15">
      <c r="L29">
        <f>L28/96</f>
        <v>9.8974999999999991</v>
      </c>
      <c r="M29">
        <f t="shared" ref="M29:O29" si="12">M28/96</f>
        <v>10.539166666666665</v>
      </c>
      <c r="N29">
        <f t="shared" si="12"/>
        <v>10.75</v>
      </c>
      <c r="O29">
        <f t="shared" si="12"/>
        <v>11.110833333333334</v>
      </c>
    </row>
    <row r="31" spans="1:15">
      <c r="L31" s="7" t="s">
        <v>201</v>
      </c>
      <c r="M31">
        <f>SUM(L29:O29)</f>
        <v>42.297499999999999</v>
      </c>
    </row>
    <row r="37" spans="1:2">
      <c r="A37" t="s">
        <v>208</v>
      </c>
      <c r="B37">
        <f>(1/4)*(POWER((B28-8.8),2)+POWER((C28-8.8),2)+POWER((D28-8.8),2)+POWER((E28-8.8),2))</f>
        <v>7.4399999999999925E-2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B15" sqref="B15"/>
    </sheetView>
  </sheetViews>
  <sheetFormatPr defaultRowHeight="15"/>
  <sheetData>
    <row r="1" spans="1:15">
      <c r="B1" s="14" t="s">
        <v>195</v>
      </c>
      <c r="C1" s="14"/>
      <c r="D1" s="14"/>
      <c r="E1" s="14"/>
    </row>
    <row r="2" spans="1:15">
      <c r="B2" s="2">
        <v>25</v>
      </c>
      <c r="C2" s="2">
        <v>25</v>
      </c>
      <c r="D2" s="2">
        <v>26</v>
      </c>
      <c r="E2" s="2">
        <v>27</v>
      </c>
      <c r="G2">
        <f>POWER((B2-52.55),2)</f>
        <v>759.00249999999983</v>
      </c>
      <c r="H2">
        <f t="shared" ref="H2:J2" si="0">POWER((C2-52.55),2)</f>
        <v>759.00249999999983</v>
      </c>
      <c r="I2">
        <f t="shared" si="0"/>
        <v>704.9024999999998</v>
      </c>
      <c r="J2">
        <f t="shared" si="0"/>
        <v>652.8024999999999</v>
      </c>
      <c r="L2">
        <f>POWER((B2-44.6),2)</f>
        <v>384.16000000000008</v>
      </c>
      <c r="M2">
        <f>POWER((C2-50.6),2)</f>
        <v>655.36000000000013</v>
      </c>
      <c r="N2">
        <f>POWER((D2-55.6),2)</f>
        <v>876.16000000000008</v>
      </c>
      <c r="O2">
        <f>POWER((E2-59.4),2)</f>
        <v>1049.76</v>
      </c>
    </row>
    <row r="3" spans="1:15">
      <c r="B3" s="2">
        <v>30</v>
      </c>
      <c r="C3" s="2">
        <v>31</v>
      </c>
      <c r="D3" s="2">
        <v>31</v>
      </c>
      <c r="E3" s="2">
        <v>38</v>
      </c>
      <c r="G3">
        <f t="shared" ref="G3:G6" si="1">POWER((B3-52.55),2)</f>
        <v>508.50249999999988</v>
      </c>
      <c r="H3">
        <f t="shared" ref="H3:H6" si="2">POWER((C3-52.55),2)</f>
        <v>464.40249999999986</v>
      </c>
      <c r="I3">
        <f t="shared" ref="I3:I6" si="3">POWER((D3-52.55),2)</f>
        <v>464.40249999999986</v>
      </c>
      <c r="J3">
        <f t="shared" ref="J3:J6" si="4">POWER((E3-52.55),2)</f>
        <v>211.70249999999993</v>
      </c>
      <c r="L3">
        <f t="shared" ref="L3:L6" si="5">POWER((B3-44.6),2)</f>
        <v>213.16000000000005</v>
      </c>
      <c r="M3">
        <f t="shared" ref="M3:M6" si="6">POWER((C3-50.6),2)</f>
        <v>384.16000000000008</v>
      </c>
      <c r="N3">
        <f t="shared" ref="N3:N6" si="7">POWER((D3-55.6),2)</f>
        <v>605.16000000000008</v>
      </c>
      <c r="O3">
        <f t="shared" ref="O3:O6" si="8">POWER((E3-59.4),2)</f>
        <v>457.95999999999992</v>
      </c>
    </row>
    <row r="4" spans="1:15">
      <c r="B4" s="2">
        <v>39</v>
      </c>
      <c r="C4" s="2">
        <v>46</v>
      </c>
      <c r="D4" s="2">
        <v>47</v>
      </c>
      <c r="E4" s="2">
        <v>51</v>
      </c>
      <c r="G4">
        <f t="shared" si="1"/>
        <v>183.60249999999994</v>
      </c>
      <c r="H4">
        <f t="shared" si="2"/>
        <v>42.902499999999961</v>
      </c>
      <c r="I4">
        <f t="shared" si="3"/>
        <v>30.80249999999997</v>
      </c>
      <c r="J4">
        <f t="shared" si="4"/>
        <v>2.402499999999991</v>
      </c>
      <c r="L4">
        <f t="shared" si="5"/>
        <v>31.360000000000017</v>
      </c>
      <c r="M4">
        <f t="shared" si="6"/>
        <v>21.160000000000014</v>
      </c>
      <c r="N4">
        <f t="shared" si="7"/>
        <v>73.960000000000022</v>
      </c>
      <c r="O4">
        <f t="shared" si="8"/>
        <v>70.559999999999974</v>
      </c>
    </row>
    <row r="5" spans="1:15">
      <c r="B5" s="2">
        <v>51</v>
      </c>
      <c r="C5" s="2">
        <v>66</v>
      </c>
      <c r="D5" s="2">
        <v>68</v>
      </c>
      <c r="E5" s="2">
        <v>74</v>
      </c>
      <c r="G5">
        <f t="shared" si="1"/>
        <v>2.402499999999991</v>
      </c>
      <c r="H5">
        <f t="shared" si="2"/>
        <v>180.90250000000009</v>
      </c>
      <c r="I5">
        <f t="shared" si="3"/>
        <v>238.7025000000001</v>
      </c>
      <c r="J5">
        <f t="shared" si="4"/>
        <v>460.10250000000013</v>
      </c>
      <c r="L5">
        <f t="shared" si="5"/>
        <v>40.95999999999998</v>
      </c>
      <c r="M5">
        <f t="shared" si="6"/>
        <v>237.15999999999997</v>
      </c>
      <c r="N5">
        <f t="shared" si="7"/>
        <v>153.75999999999996</v>
      </c>
      <c r="O5">
        <f t="shared" si="8"/>
        <v>213.16000000000005</v>
      </c>
    </row>
    <row r="6" spans="1:15">
      <c r="B6" s="9">
        <v>78</v>
      </c>
      <c r="C6" s="9">
        <v>85</v>
      </c>
      <c r="D6" s="9">
        <v>106</v>
      </c>
      <c r="E6" s="9">
        <v>107</v>
      </c>
      <c r="G6">
        <f t="shared" si="1"/>
        <v>647.7025000000001</v>
      </c>
      <c r="H6">
        <f t="shared" si="2"/>
        <v>1053.0025000000003</v>
      </c>
      <c r="I6">
        <f t="shared" si="3"/>
        <v>2856.9025000000001</v>
      </c>
      <c r="J6">
        <f t="shared" si="4"/>
        <v>2964.8025000000002</v>
      </c>
      <c r="L6">
        <f t="shared" si="5"/>
        <v>1115.56</v>
      </c>
      <c r="M6">
        <f t="shared" si="6"/>
        <v>1183.3599999999999</v>
      </c>
      <c r="N6">
        <f t="shared" si="7"/>
        <v>2540.16</v>
      </c>
      <c r="O6">
        <f t="shared" si="8"/>
        <v>2265.7600000000002</v>
      </c>
    </row>
    <row r="7" spans="1:15">
      <c r="A7" s="2" t="s">
        <v>178</v>
      </c>
      <c r="B7" s="2">
        <f>SUM(B2:B6)</f>
        <v>223</v>
      </c>
      <c r="C7" s="2">
        <f t="shared" ref="C7:E7" si="9">SUM(C2:C6)</f>
        <v>253</v>
      </c>
      <c r="D7" s="2">
        <f t="shared" si="9"/>
        <v>278</v>
      </c>
      <c r="E7" s="2">
        <f t="shared" si="9"/>
        <v>297</v>
      </c>
    </row>
    <row r="8" spans="1:15">
      <c r="A8" s="2" t="s">
        <v>196</v>
      </c>
      <c r="B8" s="2">
        <f>AVERAGE(B2:B6)</f>
        <v>44.6</v>
      </c>
      <c r="C8" s="2">
        <f t="shared" ref="C8:E8" si="10">AVERAGE(C2:C6)</f>
        <v>50.6</v>
      </c>
      <c r="D8" s="2">
        <f t="shared" si="10"/>
        <v>55.6</v>
      </c>
      <c r="E8" s="2">
        <f t="shared" si="10"/>
        <v>59.4</v>
      </c>
      <c r="G8" s="7" t="s">
        <v>206</v>
      </c>
      <c r="H8">
        <f>(SUM(G2:J6))/20</f>
        <v>659.44749999999999</v>
      </c>
      <c r="L8">
        <f>SUM(L2:L6)</f>
        <v>1785.2</v>
      </c>
      <c r="M8">
        <f t="shared" ref="M8:O8" si="11">SUM(M2:M6)</f>
        <v>2481.1999999999998</v>
      </c>
      <c r="N8">
        <f t="shared" si="11"/>
        <v>4249.2</v>
      </c>
      <c r="O8">
        <f t="shared" si="11"/>
        <v>4057.2</v>
      </c>
    </row>
    <row r="9" spans="1:15">
      <c r="L9">
        <f>L8/16</f>
        <v>111.575</v>
      </c>
      <c r="M9">
        <f t="shared" ref="M9:O9" si="12">M8/16</f>
        <v>155.07499999999999</v>
      </c>
      <c r="N9">
        <f t="shared" si="12"/>
        <v>265.57499999999999</v>
      </c>
      <c r="O9">
        <f t="shared" si="12"/>
        <v>253.57499999999999</v>
      </c>
    </row>
    <row r="11" spans="1:15">
      <c r="L11" s="7" t="s">
        <v>207</v>
      </c>
      <c r="M11">
        <f>SUM(L9:O9)</f>
        <v>785.8</v>
      </c>
    </row>
    <row r="15" spans="1:15">
      <c r="A15" t="s">
        <v>209</v>
      </c>
      <c r="B15">
        <f>(1/4)*(POWER((B8-52.55),2)+POWER((C8-52.55),2)+POWER((D8-52.55),2)+POWER((E8-52.55),2))</f>
        <v>30.80749999999999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1"/>
  <sheetViews>
    <sheetView topLeftCell="C1" workbookViewId="0">
      <selection activeCell="Q10" sqref="Q10"/>
    </sheetView>
  </sheetViews>
  <sheetFormatPr defaultRowHeight="15"/>
  <cols>
    <col min="2" max="2" width="14.140625" bestFit="1" customWidth="1"/>
  </cols>
  <sheetData>
    <row r="1" spans="1:21">
      <c r="A1" t="s">
        <v>213</v>
      </c>
      <c r="B1" t="s">
        <v>212</v>
      </c>
      <c r="G1">
        <v>1</v>
      </c>
      <c r="H1">
        <v>1</v>
      </c>
      <c r="K1" s="20" t="s">
        <v>211</v>
      </c>
      <c r="L1" s="20"/>
      <c r="M1" s="20"/>
      <c r="N1" s="20"/>
      <c r="O1" s="20"/>
      <c r="Q1" s="20" t="s">
        <v>216</v>
      </c>
      <c r="R1" s="20"/>
      <c r="S1" s="20"/>
      <c r="T1" s="20"/>
      <c r="U1" s="20"/>
    </row>
    <row r="2" spans="1:21">
      <c r="A2">
        <v>25</v>
      </c>
      <c r="B2">
        <v>16</v>
      </c>
      <c r="G2">
        <v>1</v>
      </c>
      <c r="H2">
        <v>0</v>
      </c>
      <c r="K2" s="3"/>
      <c r="L2" s="13">
        <v>1</v>
      </c>
      <c r="M2" s="13">
        <v>2</v>
      </c>
      <c r="N2" s="13">
        <v>3</v>
      </c>
      <c r="O2" s="13">
        <v>4</v>
      </c>
      <c r="Q2" s="3"/>
      <c r="R2" s="13">
        <v>1</v>
      </c>
      <c r="S2" s="13">
        <v>2</v>
      </c>
      <c r="T2" s="13">
        <v>3</v>
      </c>
      <c r="U2" s="13">
        <v>4</v>
      </c>
    </row>
    <row r="3" spans="1:21">
      <c r="A3">
        <v>16</v>
      </c>
      <c r="B3">
        <v>3</v>
      </c>
      <c r="G3">
        <v>1</v>
      </c>
      <c r="H3">
        <v>1</v>
      </c>
      <c r="K3" s="3" t="s">
        <v>217</v>
      </c>
      <c r="L3" s="2">
        <v>1</v>
      </c>
      <c r="M3" s="2">
        <v>0</v>
      </c>
      <c r="N3" s="2">
        <v>0</v>
      </c>
      <c r="O3" s="2">
        <v>0</v>
      </c>
      <c r="Q3" s="3" t="s">
        <v>217</v>
      </c>
      <c r="R3" s="2">
        <v>3</v>
      </c>
      <c r="S3" s="2">
        <v>2</v>
      </c>
      <c r="T3" s="2">
        <v>2</v>
      </c>
      <c r="U3" s="2">
        <v>2</v>
      </c>
    </row>
    <row r="4" spans="1:21">
      <c r="A4">
        <v>11</v>
      </c>
      <c r="B4">
        <v>5</v>
      </c>
      <c r="G4">
        <v>1</v>
      </c>
      <c r="H4">
        <v>1</v>
      </c>
      <c r="K4" s="3" t="s">
        <v>219</v>
      </c>
      <c r="L4" s="2">
        <v>25</v>
      </c>
      <c r="M4" s="2">
        <v>25</v>
      </c>
      <c r="N4" s="2">
        <v>25</v>
      </c>
      <c r="O4" s="2">
        <v>25</v>
      </c>
      <c r="Q4" s="3" t="s">
        <v>219</v>
      </c>
      <c r="R4" s="2">
        <v>5</v>
      </c>
      <c r="S4" s="2">
        <v>5</v>
      </c>
      <c r="T4" s="2">
        <v>5</v>
      </c>
      <c r="U4" s="2">
        <v>5</v>
      </c>
    </row>
    <row r="5" spans="1:21">
      <c r="A5">
        <v>2</v>
      </c>
      <c r="B5">
        <v>2</v>
      </c>
      <c r="G5">
        <v>1</v>
      </c>
      <c r="H5">
        <v>0</v>
      </c>
      <c r="K5" s="3" t="s">
        <v>218</v>
      </c>
      <c r="L5" s="2">
        <f>L3/L4</f>
        <v>0.04</v>
      </c>
      <c r="M5" s="2">
        <f t="shared" ref="M5:O5" si="0">M3/M4</f>
        <v>0</v>
      </c>
      <c r="N5" s="2">
        <f t="shared" si="0"/>
        <v>0</v>
      </c>
      <c r="O5" s="2">
        <f t="shared" si="0"/>
        <v>0</v>
      </c>
      <c r="Q5" s="3" t="s">
        <v>218</v>
      </c>
      <c r="R5" s="2">
        <f>R3/R4</f>
        <v>0.6</v>
      </c>
      <c r="S5" s="2">
        <f t="shared" ref="S5" si="1">S3/S4</f>
        <v>0.4</v>
      </c>
      <c r="T5" s="2">
        <f t="shared" ref="T5" si="2">T3/T4</f>
        <v>0.4</v>
      </c>
      <c r="U5" s="2">
        <f t="shared" ref="U5" si="3">U3/U4</f>
        <v>0.4</v>
      </c>
    </row>
    <row r="6" spans="1:21">
      <c r="A6">
        <v>1</v>
      </c>
      <c r="B6">
        <v>1</v>
      </c>
      <c r="G6">
        <v>1</v>
      </c>
      <c r="H6">
        <v>1</v>
      </c>
    </row>
    <row r="7" spans="1:21">
      <c r="A7">
        <v>13</v>
      </c>
      <c r="B7">
        <v>6</v>
      </c>
      <c r="G7">
        <v>2</v>
      </c>
      <c r="H7">
        <v>2</v>
      </c>
    </row>
    <row r="8" spans="1:21">
      <c r="A8">
        <v>15</v>
      </c>
      <c r="B8">
        <v>6</v>
      </c>
      <c r="G8">
        <v>2</v>
      </c>
      <c r="H8">
        <v>2</v>
      </c>
    </row>
    <row r="9" spans="1:21">
      <c r="A9">
        <v>24</v>
      </c>
      <c r="B9">
        <v>12</v>
      </c>
      <c r="G9">
        <v>2</v>
      </c>
      <c r="H9">
        <v>1</v>
      </c>
      <c r="K9" s="21"/>
      <c r="L9" s="21"/>
      <c r="M9" s="21"/>
      <c r="N9" s="21"/>
      <c r="O9" s="21"/>
    </row>
    <row r="10" spans="1:21">
      <c r="A10">
        <v>85</v>
      </c>
      <c r="B10">
        <v>43</v>
      </c>
      <c r="G10">
        <v>2</v>
      </c>
      <c r="H10">
        <v>1</v>
      </c>
      <c r="K10" s="22">
        <f>(1/4)*((POWER((L5-0.01),2))+(POWER((M5-0.01),2))+(POWER((N5-0.01),2))+(POWER((O5-0.01),2)))</f>
        <v>3.0000000000000003E-4</v>
      </c>
      <c r="L10" s="23"/>
      <c r="M10" s="23"/>
      <c r="N10" s="23"/>
      <c r="O10" s="23"/>
      <c r="Q10">
        <f>(1/4)*((POWER((R5-0.45),2))+(POWER((S5-0.45),2))+(POWER((T5-0.45),2))+(POWER((U5-0.45),2)))</f>
        <v>7.4999999999999963E-3</v>
      </c>
    </row>
    <row r="11" spans="1:21">
      <c r="A11">
        <v>21</v>
      </c>
      <c r="B11">
        <v>10</v>
      </c>
      <c r="G11">
        <v>2</v>
      </c>
      <c r="H11">
        <v>1</v>
      </c>
      <c r="K11" s="22"/>
      <c r="L11" s="8"/>
      <c r="M11" s="8"/>
      <c r="N11" s="8"/>
      <c r="O11" s="8"/>
    </row>
    <row r="12" spans="1:21">
      <c r="A12">
        <v>46</v>
      </c>
      <c r="B12">
        <v>12</v>
      </c>
      <c r="G12">
        <v>2</v>
      </c>
      <c r="H12">
        <v>1</v>
      </c>
      <c r="K12" s="22"/>
      <c r="L12" s="8"/>
      <c r="M12" s="8"/>
      <c r="N12" s="8"/>
      <c r="O12" s="8"/>
    </row>
    <row r="13" spans="1:21">
      <c r="A13">
        <v>15</v>
      </c>
      <c r="B13">
        <v>3</v>
      </c>
      <c r="G13">
        <v>2</v>
      </c>
      <c r="H13">
        <v>1</v>
      </c>
      <c r="K13" s="22"/>
      <c r="L13" s="8"/>
      <c r="M13" s="8"/>
      <c r="N13" s="8"/>
      <c r="O13" s="8"/>
    </row>
    <row r="14" spans="1:21">
      <c r="A14">
        <v>13</v>
      </c>
      <c r="B14">
        <v>2</v>
      </c>
      <c r="G14">
        <v>2</v>
      </c>
      <c r="H14">
        <v>1</v>
      </c>
    </row>
    <row r="15" spans="1:21">
      <c r="A15">
        <v>31</v>
      </c>
      <c r="B15">
        <v>13</v>
      </c>
      <c r="G15">
        <v>2</v>
      </c>
      <c r="H15">
        <v>1</v>
      </c>
    </row>
    <row r="16" spans="1:21">
      <c r="A16">
        <v>9</v>
      </c>
      <c r="B16">
        <v>1</v>
      </c>
      <c r="G16">
        <v>3</v>
      </c>
      <c r="H16">
        <v>1</v>
      </c>
      <c r="K16">
        <v>17</v>
      </c>
      <c r="L16">
        <v>25</v>
      </c>
      <c r="M16" t="s">
        <v>214</v>
      </c>
      <c r="N16" t="s">
        <v>215</v>
      </c>
    </row>
    <row r="17" spans="1:15">
      <c r="A17">
        <v>11</v>
      </c>
      <c r="B17">
        <v>4</v>
      </c>
      <c r="G17">
        <v>3</v>
      </c>
      <c r="H17">
        <v>1</v>
      </c>
    </row>
    <row r="18" spans="1:15">
      <c r="A18">
        <v>5</v>
      </c>
      <c r="B18">
        <v>1</v>
      </c>
      <c r="G18">
        <v>3</v>
      </c>
      <c r="H18">
        <v>1</v>
      </c>
      <c r="K18">
        <v>47</v>
      </c>
      <c r="L18">
        <v>20</v>
      </c>
      <c r="M18" t="s">
        <v>214</v>
      </c>
      <c r="N18" t="s">
        <v>216</v>
      </c>
      <c r="O18">
        <v>1</v>
      </c>
    </row>
    <row r="19" spans="1:15">
      <c r="A19">
        <v>11</v>
      </c>
      <c r="B19">
        <v>4</v>
      </c>
      <c r="G19">
        <v>3</v>
      </c>
      <c r="H19">
        <v>5</v>
      </c>
      <c r="K19">
        <v>51</v>
      </c>
      <c r="L19">
        <v>21</v>
      </c>
      <c r="M19" t="s">
        <v>214</v>
      </c>
      <c r="N19" t="s">
        <v>216</v>
      </c>
      <c r="O19">
        <v>2</v>
      </c>
    </row>
    <row r="20" spans="1:15">
      <c r="A20">
        <v>7</v>
      </c>
      <c r="B20">
        <v>3</v>
      </c>
      <c r="G20">
        <v>3</v>
      </c>
      <c r="H20">
        <v>1</v>
      </c>
      <c r="K20">
        <v>78</v>
      </c>
      <c r="L20">
        <v>25</v>
      </c>
      <c r="M20" t="s">
        <v>214</v>
      </c>
      <c r="N20" t="s">
        <v>216</v>
      </c>
      <c r="O20">
        <v>3</v>
      </c>
    </row>
    <row r="21" spans="1:15">
      <c r="A21">
        <v>8</v>
      </c>
      <c r="B21">
        <v>1</v>
      </c>
      <c r="G21">
        <v>3</v>
      </c>
      <c r="H21">
        <v>0</v>
      </c>
      <c r="K21">
        <v>68</v>
      </c>
      <c r="L21">
        <v>26</v>
      </c>
      <c r="M21" t="s">
        <v>214</v>
      </c>
      <c r="N21" t="s">
        <v>216</v>
      </c>
      <c r="O21">
        <v>4</v>
      </c>
    </row>
    <row r="22" spans="1:15">
      <c r="A22">
        <v>5</v>
      </c>
      <c r="B22">
        <v>0</v>
      </c>
      <c r="G22">
        <v>3</v>
      </c>
      <c r="H22">
        <v>1</v>
      </c>
      <c r="K22">
        <v>74</v>
      </c>
      <c r="L22">
        <v>29</v>
      </c>
      <c r="M22" t="s">
        <v>214</v>
      </c>
      <c r="N22" t="s">
        <v>216</v>
      </c>
      <c r="O22">
        <v>1</v>
      </c>
    </row>
    <row r="23" spans="1:15">
      <c r="A23">
        <v>1</v>
      </c>
      <c r="B23">
        <v>0</v>
      </c>
      <c r="G23">
        <v>3</v>
      </c>
      <c r="H23">
        <v>1</v>
      </c>
      <c r="K23">
        <v>66</v>
      </c>
      <c r="L23">
        <v>33</v>
      </c>
      <c r="M23" t="s">
        <v>214</v>
      </c>
      <c r="N23" t="s">
        <v>216</v>
      </c>
      <c r="O23">
        <v>2</v>
      </c>
    </row>
    <row r="24" spans="1:15">
      <c r="A24">
        <v>5</v>
      </c>
      <c r="B24">
        <v>2</v>
      </c>
      <c r="G24">
        <v>3</v>
      </c>
      <c r="H24">
        <v>1</v>
      </c>
      <c r="K24">
        <v>107</v>
      </c>
      <c r="L24">
        <v>35</v>
      </c>
      <c r="M24" t="s">
        <v>214</v>
      </c>
      <c r="N24" t="s">
        <v>216</v>
      </c>
      <c r="O24">
        <v>3</v>
      </c>
    </row>
    <row r="25" spans="1:15">
      <c r="A25">
        <v>6</v>
      </c>
      <c r="B25">
        <v>5</v>
      </c>
      <c r="G25">
        <v>3</v>
      </c>
      <c r="H25">
        <v>2</v>
      </c>
      <c r="K25">
        <v>106</v>
      </c>
      <c r="L25">
        <v>37</v>
      </c>
      <c r="M25" t="s">
        <v>214</v>
      </c>
      <c r="N25" t="s">
        <v>216</v>
      </c>
      <c r="O25">
        <v>4</v>
      </c>
    </row>
    <row r="26" spans="1:15">
      <c r="A26">
        <v>17</v>
      </c>
      <c r="B26">
        <v>6</v>
      </c>
      <c r="G26">
        <v>3</v>
      </c>
      <c r="H26">
        <v>2</v>
      </c>
      <c r="K26">
        <v>85</v>
      </c>
      <c r="L26">
        <v>43</v>
      </c>
      <c r="M26" t="s">
        <v>214</v>
      </c>
      <c r="N26" t="s">
        <v>216</v>
      </c>
      <c r="O26">
        <v>1</v>
      </c>
    </row>
    <row r="27" spans="1:15">
      <c r="A27">
        <v>19</v>
      </c>
      <c r="B27">
        <v>5</v>
      </c>
      <c r="G27">
        <v>4</v>
      </c>
      <c r="H27">
        <v>2</v>
      </c>
    </row>
    <row r="28" spans="1:15">
      <c r="A28">
        <v>14</v>
      </c>
      <c r="B28">
        <v>6</v>
      </c>
      <c r="G28">
        <v>4</v>
      </c>
      <c r="H28">
        <v>2</v>
      </c>
    </row>
    <row r="29" spans="1:15">
      <c r="A29">
        <v>3</v>
      </c>
      <c r="B29">
        <v>1</v>
      </c>
      <c r="G29">
        <v>4</v>
      </c>
      <c r="H29">
        <v>1</v>
      </c>
    </row>
    <row r="30" spans="1:15">
      <c r="A30">
        <v>47</v>
      </c>
      <c r="B30">
        <v>20</v>
      </c>
      <c r="G30">
        <v>4</v>
      </c>
      <c r="H30">
        <v>2</v>
      </c>
    </row>
    <row r="31" spans="1:15">
      <c r="A31">
        <v>8</v>
      </c>
      <c r="B31">
        <v>5</v>
      </c>
      <c r="G31">
        <v>4</v>
      </c>
      <c r="H31">
        <v>1</v>
      </c>
    </row>
    <row r="32" spans="1:15">
      <c r="A32">
        <v>7</v>
      </c>
      <c r="B32">
        <v>5</v>
      </c>
      <c r="G32">
        <v>4</v>
      </c>
      <c r="H32">
        <v>1</v>
      </c>
    </row>
    <row r="33" spans="1:8">
      <c r="A33">
        <v>74</v>
      </c>
      <c r="B33">
        <v>29</v>
      </c>
      <c r="G33">
        <v>4</v>
      </c>
      <c r="H33">
        <v>1</v>
      </c>
    </row>
    <row r="34" spans="1:8">
      <c r="A34">
        <v>13</v>
      </c>
      <c r="B34">
        <v>7</v>
      </c>
      <c r="G34">
        <v>5</v>
      </c>
      <c r="H34">
        <v>1</v>
      </c>
    </row>
    <row r="35" spans="1:8">
      <c r="A35">
        <v>3</v>
      </c>
      <c r="B35">
        <v>1</v>
      </c>
      <c r="G35">
        <v>5</v>
      </c>
      <c r="H35">
        <v>0</v>
      </c>
    </row>
    <row r="36" spans="1:8">
      <c r="A36">
        <v>5</v>
      </c>
      <c r="B36">
        <v>1</v>
      </c>
      <c r="G36">
        <v>5</v>
      </c>
      <c r="H36">
        <v>2</v>
      </c>
    </row>
    <row r="37" spans="1:8">
      <c r="A37">
        <v>9</v>
      </c>
      <c r="B37">
        <v>0</v>
      </c>
      <c r="G37">
        <v>5</v>
      </c>
      <c r="H37">
        <v>1</v>
      </c>
    </row>
    <row r="38" spans="1:8">
      <c r="A38">
        <v>3</v>
      </c>
      <c r="B38">
        <v>1</v>
      </c>
      <c r="G38">
        <v>5</v>
      </c>
      <c r="H38">
        <v>1</v>
      </c>
    </row>
    <row r="39" spans="1:8">
      <c r="A39">
        <v>9</v>
      </c>
      <c r="B39">
        <v>2</v>
      </c>
      <c r="G39">
        <v>5</v>
      </c>
      <c r="H39">
        <v>2</v>
      </c>
    </row>
    <row r="40" spans="1:8">
      <c r="A40">
        <v>7</v>
      </c>
      <c r="B40">
        <v>1</v>
      </c>
      <c r="G40">
        <v>5</v>
      </c>
      <c r="H40">
        <v>2</v>
      </c>
    </row>
    <row r="41" spans="1:8">
      <c r="A41">
        <v>68</v>
      </c>
      <c r="B41">
        <v>26</v>
      </c>
      <c r="G41">
        <v>5</v>
      </c>
      <c r="H41">
        <v>1</v>
      </c>
    </row>
    <row r="42" spans="1:8">
      <c r="A42">
        <v>4</v>
      </c>
      <c r="B42">
        <v>2</v>
      </c>
      <c r="G42">
        <v>5</v>
      </c>
      <c r="H42">
        <v>1</v>
      </c>
    </row>
    <row r="43" spans="1:8">
      <c r="A43">
        <v>8</v>
      </c>
      <c r="B43">
        <v>4</v>
      </c>
      <c r="G43">
        <v>6</v>
      </c>
      <c r="H43">
        <v>5</v>
      </c>
    </row>
    <row r="44" spans="1:8">
      <c r="A44">
        <v>106</v>
      </c>
      <c r="B44">
        <v>37</v>
      </c>
      <c r="G44">
        <v>6</v>
      </c>
      <c r="H44">
        <v>4</v>
      </c>
    </row>
    <row r="45" spans="1:8">
      <c r="A45">
        <v>4</v>
      </c>
      <c r="B45">
        <v>2</v>
      </c>
      <c r="G45">
        <v>6</v>
      </c>
      <c r="H45">
        <v>6</v>
      </c>
    </row>
    <row r="46" spans="1:8">
      <c r="A46">
        <v>3</v>
      </c>
      <c r="B46">
        <v>5</v>
      </c>
      <c r="G46">
        <v>6</v>
      </c>
      <c r="H46">
        <v>1</v>
      </c>
    </row>
    <row r="47" spans="1:8">
      <c r="A47">
        <v>12</v>
      </c>
      <c r="B47">
        <v>2</v>
      </c>
      <c r="G47">
        <v>7</v>
      </c>
      <c r="H47">
        <v>3</v>
      </c>
    </row>
    <row r="48" spans="1:8">
      <c r="A48">
        <v>13</v>
      </c>
      <c r="B48">
        <v>4</v>
      </c>
      <c r="G48">
        <v>7</v>
      </c>
      <c r="H48">
        <v>5</v>
      </c>
    </row>
    <row r="49" spans="1:8">
      <c r="A49">
        <v>4</v>
      </c>
      <c r="B49">
        <v>1</v>
      </c>
      <c r="G49">
        <v>7</v>
      </c>
      <c r="H49">
        <v>1</v>
      </c>
    </row>
    <row r="50" spans="1:8">
      <c r="A50">
        <v>10</v>
      </c>
      <c r="B50">
        <v>4</v>
      </c>
      <c r="G50">
        <v>7</v>
      </c>
      <c r="H50">
        <v>2</v>
      </c>
    </row>
    <row r="51" spans="1:8">
      <c r="A51">
        <v>18</v>
      </c>
      <c r="B51">
        <v>5</v>
      </c>
      <c r="G51">
        <v>7</v>
      </c>
      <c r="H51">
        <v>3</v>
      </c>
    </row>
    <row r="52" spans="1:8">
      <c r="A52">
        <v>30</v>
      </c>
      <c r="B52">
        <v>9</v>
      </c>
      <c r="G52">
        <v>7</v>
      </c>
      <c r="H52">
        <v>2</v>
      </c>
    </row>
    <row r="53" spans="1:8">
      <c r="A53">
        <v>4</v>
      </c>
      <c r="B53">
        <v>2</v>
      </c>
      <c r="G53">
        <v>8</v>
      </c>
      <c r="H53">
        <v>1</v>
      </c>
    </row>
    <row r="54" spans="1:8">
      <c r="A54">
        <v>17</v>
      </c>
      <c r="B54">
        <v>25</v>
      </c>
      <c r="G54">
        <v>8</v>
      </c>
      <c r="H54">
        <v>5</v>
      </c>
    </row>
    <row r="55" spans="1:8">
      <c r="A55">
        <v>25</v>
      </c>
      <c r="B55">
        <v>13</v>
      </c>
      <c r="G55">
        <v>8</v>
      </c>
      <c r="H55">
        <v>4</v>
      </c>
    </row>
    <row r="56" spans="1:8">
      <c r="A56">
        <v>2</v>
      </c>
      <c r="B56">
        <v>2</v>
      </c>
      <c r="G56">
        <v>8</v>
      </c>
      <c r="H56">
        <v>3</v>
      </c>
    </row>
    <row r="57" spans="1:8">
      <c r="A57">
        <v>24</v>
      </c>
      <c r="B57">
        <v>9</v>
      </c>
      <c r="G57">
        <v>9</v>
      </c>
      <c r="H57">
        <v>1</v>
      </c>
    </row>
    <row r="58" spans="1:8">
      <c r="A58">
        <v>6</v>
      </c>
      <c r="B58">
        <v>4</v>
      </c>
      <c r="G58">
        <v>9</v>
      </c>
      <c r="H58">
        <v>0</v>
      </c>
    </row>
    <row r="59" spans="1:8">
      <c r="A59">
        <v>3</v>
      </c>
      <c r="B59">
        <v>1</v>
      </c>
      <c r="G59">
        <v>9</v>
      </c>
      <c r="H59">
        <v>2</v>
      </c>
    </row>
    <row r="60" spans="1:8">
      <c r="A60">
        <v>7</v>
      </c>
      <c r="B60">
        <v>2</v>
      </c>
      <c r="G60">
        <v>9</v>
      </c>
      <c r="H60">
        <v>4</v>
      </c>
    </row>
    <row r="61" spans="1:8">
      <c r="A61">
        <v>11</v>
      </c>
      <c r="B61">
        <v>6</v>
      </c>
      <c r="G61">
        <v>9</v>
      </c>
      <c r="H61">
        <v>5</v>
      </c>
    </row>
    <row r="62" spans="1:8">
      <c r="A62">
        <v>1</v>
      </c>
      <c r="B62">
        <v>1</v>
      </c>
      <c r="G62">
        <v>9</v>
      </c>
      <c r="H62">
        <v>2</v>
      </c>
    </row>
    <row r="63" spans="1:8">
      <c r="A63">
        <v>2</v>
      </c>
      <c r="B63">
        <v>1</v>
      </c>
      <c r="G63">
        <v>10</v>
      </c>
      <c r="H63">
        <v>4</v>
      </c>
    </row>
    <row r="64" spans="1:8">
      <c r="A64">
        <v>6</v>
      </c>
      <c r="B64">
        <v>6</v>
      </c>
      <c r="G64">
        <v>10</v>
      </c>
      <c r="H64">
        <v>5</v>
      </c>
    </row>
    <row r="65" spans="1:8">
      <c r="A65">
        <v>4</v>
      </c>
      <c r="B65">
        <v>1</v>
      </c>
      <c r="G65">
        <v>11</v>
      </c>
      <c r="H65">
        <v>5</v>
      </c>
    </row>
    <row r="66" spans="1:8">
      <c r="A66">
        <v>3</v>
      </c>
      <c r="B66">
        <v>0</v>
      </c>
      <c r="G66">
        <v>11</v>
      </c>
      <c r="H66">
        <v>4</v>
      </c>
    </row>
    <row r="67" spans="1:8">
      <c r="A67">
        <v>107</v>
      </c>
      <c r="B67">
        <v>35</v>
      </c>
      <c r="G67">
        <v>11</v>
      </c>
      <c r="H67">
        <v>4</v>
      </c>
    </row>
    <row r="68" spans="1:8">
      <c r="A68">
        <v>14</v>
      </c>
      <c r="B68">
        <v>6</v>
      </c>
      <c r="G68">
        <v>11</v>
      </c>
      <c r="H68">
        <v>6</v>
      </c>
    </row>
    <row r="69" spans="1:8">
      <c r="A69">
        <v>21</v>
      </c>
      <c r="B69">
        <v>13</v>
      </c>
      <c r="G69">
        <v>11</v>
      </c>
      <c r="H69">
        <v>2</v>
      </c>
    </row>
    <row r="70" spans="1:8">
      <c r="A70">
        <v>14</v>
      </c>
      <c r="B70">
        <v>13</v>
      </c>
      <c r="G70">
        <v>11</v>
      </c>
      <c r="H70">
        <v>4</v>
      </c>
    </row>
    <row r="71" spans="1:8">
      <c r="A71">
        <v>3</v>
      </c>
      <c r="B71">
        <v>1</v>
      </c>
      <c r="G71">
        <v>12</v>
      </c>
      <c r="H71">
        <v>2</v>
      </c>
    </row>
    <row r="72" spans="1:8">
      <c r="A72">
        <v>2</v>
      </c>
      <c r="B72">
        <v>1</v>
      </c>
      <c r="G72">
        <v>12</v>
      </c>
      <c r="H72">
        <v>4</v>
      </c>
    </row>
    <row r="73" spans="1:8">
      <c r="A73">
        <v>1</v>
      </c>
      <c r="B73">
        <v>1</v>
      </c>
      <c r="G73">
        <v>12</v>
      </c>
      <c r="H73">
        <v>4</v>
      </c>
    </row>
    <row r="74" spans="1:8">
      <c r="A74">
        <v>12</v>
      </c>
      <c r="B74">
        <v>4</v>
      </c>
      <c r="G74">
        <v>13</v>
      </c>
      <c r="H74">
        <v>6</v>
      </c>
    </row>
    <row r="75" spans="1:8">
      <c r="A75">
        <v>3</v>
      </c>
      <c r="B75">
        <v>1</v>
      </c>
      <c r="G75">
        <v>13</v>
      </c>
      <c r="H75">
        <v>2</v>
      </c>
    </row>
    <row r="76" spans="1:8">
      <c r="A76">
        <v>51</v>
      </c>
      <c r="B76">
        <v>21</v>
      </c>
      <c r="G76">
        <v>13</v>
      </c>
      <c r="H76">
        <v>7</v>
      </c>
    </row>
    <row r="77" spans="1:8">
      <c r="A77">
        <v>10</v>
      </c>
      <c r="B77">
        <v>5</v>
      </c>
      <c r="G77">
        <v>13</v>
      </c>
      <c r="H77">
        <v>4</v>
      </c>
    </row>
    <row r="78" spans="1:8">
      <c r="A78">
        <v>7</v>
      </c>
      <c r="B78">
        <v>3</v>
      </c>
      <c r="G78">
        <v>13</v>
      </c>
      <c r="H78">
        <v>5</v>
      </c>
    </row>
    <row r="79" spans="1:8">
      <c r="A79">
        <v>24</v>
      </c>
      <c r="B79">
        <v>14</v>
      </c>
      <c r="G79">
        <v>14</v>
      </c>
      <c r="H79">
        <v>6</v>
      </c>
    </row>
    <row r="80" spans="1:8">
      <c r="A80">
        <v>3</v>
      </c>
      <c r="B80">
        <v>1</v>
      </c>
      <c r="G80">
        <v>14</v>
      </c>
      <c r="H80">
        <v>6</v>
      </c>
    </row>
    <row r="81" spans="1:10">
      <c r="A81">
        <v>20</v>
      </c>
      <c r="B81">
        <v>8</v>
      </c>
      <c r="G81">
        <v>14</v>
      </c>
      <c r="H81">
        <v>13</v>
      </c>
    </row>
    <row r="82" spans="1:10">
      <c r="A82">
        <v>19</v>
      </c>
      <c r="B82">
        <v>5</v>
      </c>
      <c r="G82">
        <v>15</v>
      </c>
      <c r="H82">
        <v>6</v>
      </c>
    </row>
    <row r="83" spans="1:10">
      <c r="A83">
        <v>8</v>
      </c>
      <c r="B83">
        <v>3</v>
      </c>
      <c r="G83">
        <v>15</v>
      </c>
      <c r="H83">
        <v>3</v>
      </c>
    </row>
    <row r="84" spans="1:10">
      <c r="A84">
        <v>11</v>
      </c>
      <c r="B84">
        <v>2</v>
      </c>
      <c r="G84">
        <v>15</v>
      </c>
      <c r="H84">
        <v>6</v>
      </c>
    </row>
    <row r="85" spans="1:10">
      <c r="A85">
        <v>15</v>
      </c>
      <c r="B85">
        <v>6</v>
      </c>
      <c r="G85">
        <v>16</v>
      </c>
      <c r="H85">
        <v>3</v>
      </c>
    </row>
    <row r="86" spans="1:10">
      <c r="A86">
        <v>2</v>
      </c>
      <c r="B86">
        <v>1</v>
      </c>
      <c r="G86">
        <v>16</v>
      </c>
      <c r="H86">
        <v>8</v>
      </c>
    </row>
    <row r="87" spans="1:10">
      <c r="A87">
        <v>5</v>
      </c>
      <c r="B87">
        <v>1</v>
      </c>
      <c r="G87">
        <v>17</v>
      </c>
      <c r="H87">
        <v>6</v>
      </c>
    </row>
    <row r="88" spans="1:10">
      <c r="A88">
        <v>78</v>
      </c>
      <c r="B88">
        <v>25</v>
      </c>
      <c r="G88">
        <v>17</v>
      </c>
      <c r="H88">
        <v>25</v>
      </c>
      <c r="I88" t="s">
        <v>214</v>
      </c>
      <c r="J88" t="s">
        <v>215</v>
      </c>
    </row>
    <row r="89" spans="1:10">
      <c r="A89">
        <v>16</v>
      </c>
      <c r="B89">
        <v>8</v>
      </c>
      <c r="G89">
        <v>18</v>
      </c>
      <c r="H89">
        <v>5</v>
      </c>
    </row>
    <row r="90" spans="1:10">
      <c r="A90">
        <v>9</v>
      </c>
      <c r="B90">
        <v>4</v>
      </c>
      <c r="G90">
        <v>19</v>
      </c>
      <c r="H90">
        <v>5</v>
      </c>
    </row>
    <row r="91" spans="1:10">
      <c r="A91">
        <v>66</v>
      </c>
      <c r="B91">
        <v>33</v>
      </c>
      <c r="G91">
        <v>19</v>
      </c>
      <c r="H91">
        <v>5</v>
      </c>
    </row>
    <row r="92" spans="1:10">
      <c r="A92">
        <v>38</v>
      </c>
      <c r="B92">
        <v>12</v>
      </c>
      <c r="G92">
        <v>20</v>
      </c>
      <c r="H92">
        <v>8</v>
      </c>
    </row>
    <row r="93" spans="1:10">
      <c r="A93">
        <v>23</v>
      </c>
      <c r="B93">
        <v>9</v>
      </c>
      <c r="G93">
        <v>21</v>
      </c>
      <c r="H93">
        <v>10</v>
      </c>
    </row>
    <row r="94" spans="1:10">
      <c r="A94">
        <v>6</v>
      </c>
      <c r="B94">
        <v>1</v>
      </c>
      <c r="G94">
        <v>21</v>
      </c>
      <c r="H94">
        <v>13</v>
      </c>
    </row>
    <row r="95" spans="1:10">
      <c r="A95">
        <v>2</v>
      </c>
      <c r="B95">
        <v>1</v>
      </c>
      <c r="G95">
        <v>22</v>
      </c>
      <c r="H95">
        <v>9</v>
      </c>
    </row>
    <row r="96" spans="1:10">
      <c r="A96">
        <v>4</v>
      </c>
      <c r="B96">
        <v>1</v>
      </c>
      <c r="G96">
        <v>23</v>
      </c>
      <c r="H96">
        <v>9</v>
      </c>
    </row>
    <row r="97" spans="1:10">
      <c r="A97">
        <v>1</v>
      </c>
      <c r="B97">
        <v>0</v>
      </c>
      <c r="G97">
        <v>23</v>
      </c>
      <c r="H97">
        <v>11</v>
      </c>
    </row>
    <row r="98" spans="1:10">
      <c r="A98">
        <v>5</v>
      </c>
      <c r="B98">
        <v>2</v>
      </c>
      <c r="G98">
        <v>24</v>
      </c>
      <c r="H98">
        <v>12</v>
      </c>
    </row>
    <row r="99" spans="1:10">
      <c r="A99">
        <v>2</v>
      </c>
      <c r="B99">
        <v>1</v>
      </c>
      <c r="G99">
        <v>24</v>
      </c>
      <c r="H99">
        <v>9</v>
      </c>
    </row>
    <row r="100" spans="1:10">
      <c r="A100">
        <v>12</v>
      </c>
      <c r="B100">
        <v>4</v>
      </c>
      <c r="G100">
        <v>24</v>
      </c>
      <c r="H100">
        <v>14</v>
      </c>
    </row>
    <row r="101" spans="1:10">
      <c r="A101">
        <v>4</v>
      </c>
      <c r="B101">
        <v>1</v>
      </c>
      <c r="G101">
        <v>25</v>
      </c>
      <c r="H101">
        <v>16</v>
      </c>
    </row>
    <row r="102" spans="1:10">
      <c r="A102">
        <v>39</v>
      </c>
      <c r="B102">
        <v>14</v>
      </c>
      <c r="G102">
        <v>25</v>
      </c>
      <c r="H102">
        <v>13</v>
      </c>
    </row>
    <row r="103" spans="1:10">
      <c r="A103">
        <v>27</v>
      </c>
      <c r="B103">
        <v>10</v>
      </c>
      <c r="G103">
        <v>26</v>
      </c>
      <c r="H103">
        <v>11</v>
      </c>
    </row>
    <row r="104" spans="1:10">
      <c r="A104">
        <v>31</v>
      </c>
      <c r="B104">
        <v>7</v>
      </c>
      <c r="G104">
        <v>27</v>
      </c>
      <c r="H104">
        <v>10</v>
      </c>
    </row>
    <row r="105" spans="1:10">
      <c r="A105">
        <v>9</v>
      </c>
      <c r="B105">
        <v>5</v>
      </c>
      <c r="G105">
        <v>30</v>
      </c>
      <c r="H105">
        <v>9</v>
      </c>
    </row>
    <row r="106" spans="1:10">
      <c r="A106">
        <v>1</v>
      </c>
      <c r="B106">
        <v>1</v>
      </c>
      <c r="G106">
        <v>31</v>
      </c>
      <c r="H106">
        <v>13</v>
      </c>
    </row>
    <row r="107" spans="1:10">
      <c r="A107">
        <v>2</v>
      </c>
      <c r="B107">
        <v>1</v>
      </c>
      <c r="G107">
        <v>31</v>
      </c>
      <c r="H107">
        <v>7</v>
      </c>
    </row>
    <row r="108" spans="1:10">
      <c r="A108">
        <v>5</v>
      </c>
      <c r="B108">
        <v>2</v>
      </c>
      <c r="G108">
        <v>38</v>
      </c>
      <c r="H108">
        <v>12</v>
      </c>
    </row>
    <row r="109" spans="1:10">
      <c r="A109">
        <v>9</v>
      </c>
      <c r="B109">
        <v>2</v>
      </c>
      <c r="G109">
        <v>39</v>
      </c>
      <c r="H109">
        <v>14</v>
      </c>
    </row>
    <row r="110" spans="1:10">
      <c r="A110">
        <v>3</v>
      </c>
      <c r="B110">
        <v>2</v>
      </c>
      <c r="G110">
        <v>46</v>
      </c>
      <c r="H110">
        <v>12</v>
      </c>
    </row>
    <row r="111" spans="1:10">
      <c r="A111">
        <v>5</v>
      </c>
      <c r="B111">
        <v>1</v>
      </c>
      <c r="G111">
        <v>47</v>
      </c>
      <c r="H111">
        <v>20</v>
      </c>
      <c r="I111" t="s">
        <v>214</v>
      </c>
      <c r="J111" t="s">
        <v>216</v>
      </c>
    </row>
    <row r="112" spans="1:10">
      <c r="A112">
        <v>7</v>
      </c>
      <c r="B112">
        <v>2</v>
      </c>
      <c r="G112">
        <v>51</v>
      </c>
      <c r="H112">
        <v>21</v>
      </c>
      <c r="I112" t="s">
        <v>214</v>
      </c>
      <c r="J112" t="s">
        <v>216</v>
      </c>
    </row>
    <row r="113" spans="1:10">
      <c r="A113">
        <v>3</v>
      </c>
      <c r="B113">
        <v>2</v>
      </c>
      <c r="G113">
        <v>51</v>
      </c>
      <c r="H113">
        <v>12</v>
      </c>
    </row>
    <row r="114" spans="1:10">
      <c r="A114">
        <v>5</v>
      </c>
      <c r="B114">
        <v>1</v>
      </c>
      <c r="G114">
        <v>66</v>
      </c>
      <c r="H114">
        <v>33</v>
      </c>
      <c r="I114" t="s">
        <v>214</v>
      </c>
      <c r="J114" t="s">
        <v>216</v>
      </c>
    </row>
    <row r="115" spans="1:10">
      <c r="A115">
        <v>11</v>
      </c>
      <c r="B115">
        <v>4</v>
      </c>
      <c r="G115">
        <v>68</v>
      </c>
      <c r="H115">
        <v>26</v>
      </c>
      <c r="I115" t="s">
        <v>214</v>
      </c>
      <c r="J115" t="s">
        <v>216</v>
      </c>
    </row>
    <row r="116" spans="1:10">
      <c r="A116">
        <v>13</v>
      </c>
      <c r="B116">
        <v>5</v>
      </c>
      <c r="G116">
        <v>74</v>
      </c>
      <c r="H116">
        <v>29</v>
      </c>
      <c r="I116" t="s">
        <v>214</v>
      </c>
      <c r="J116" t="s">
        <v>216</v>
      </c>
    </row>
    <row r="117" spans="1:10">
      <c r="A117">
        <v>26</v>
      </c>
      <c r="B117">
        <v>11</v>
      </c>
      <c r="G117">
        <v>78</v>
      </c>
      <c r="H117">
        <v>25</v>
      </c>
      <c r="I117" t="s">
        <v>214</v>
      </c>
      <c r="J117" t="s">
        <v>216</v>
      </c>
    </row>
    <row r="118" spans="1:10">
      <c r="A118">
        <v>2</v>
      </c>
      <c r="B118">
        <v>1</v>
      </c>
      <c r="G118">
        <v>85</v>
      </c>
      <c r="H118">
        <v>43</v>
      </c>
      <c r="I118" t="s">
        <v>214</v>
      </c>
      <c r="J118" t="s">
        <v>216</v>
      </c>
    </row>
    <row r="119" spans="1:10">
      <c r="A119">
        <v>23</v>
      </c>
      <c r="B119">
        <v>11</v>
      </c>
      <c r="G119">
        <v>106</v>
      </c>
      <c r="H119">
        <v>37</v>
      </c>
      <c r="I119" t="s">
        <v>214</v>
      </c>
      <c r="J119" t="s">
        <v>216</v>
      </c>
    </row>
    <row r="120" spans="1:10">
      <c r="A120">
        <v>22</v>
      </c>
      <c r="B120">
        <v>9</v>
      </c>
      <c r="G120">
        <v>107</v>
      </c>
      <c r="H120">
        <v>35</v>
      </c>
      <c r="I120" t="s">
        <v>214</v>
      </c>
      <c r="J120" t="s">
        <v>216</v>
      </c>
    </row>
    <row r="121" spans="1:10">
      <c r="A121">
        <v>51</v>
      </c>
      <c r="B121">
        <v>12</v>
      </c>
    </row>
  </sheetData>
  <sortState ref="G1:H120">
    <sortCondition ref="G1"/>
  </sortState>
  <mergeCells count="3">
    <mergeCell ref="K1:O1"/>
    <mergeCell ref="K9:O9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Sayfa1-4GelişmişlikDüzeyi</vt:lpstr>
      <vt:lpstr>n1</vt:lpstr>
      <vt:lpstr>niteldeğişken</vt:lpstr>
      <vt:lpstr>G Şıkı</vt:lpstr>
      <vt:lpstr>G Şıkı_1</vt:lpstr>
      <vt:lpstr>G Şıkı_2</vt:lpstr>
      <vt:lpstr>G şıkı 5.kısım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USLU</dc:creator>
  <cp:lastModifiedBy>Metin USLU</cp:lastModifiedBy>
  <dcterms:created xsi:type="dcterms:W3CDTF">2012-12-18T21:07:09Z</dcterms:created>
  <dcterms:modified xsi:type="dcterms:W3CDTF">2012-12-25T15:33:27Z</dcterms:modified>
</cp:coreProperties>
</file>