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Bases_Material_Apoio_ED\"/>
    </mc:Choice>
  </mc:AlternateContent>
  <xr:revisionPtr revIDLastSave="1058" documentId="6_{D8639BB1-C60B-48DF-A201-CD8FF24A3599}" xr6:coauthVersionLast="43" xr6:coauthVersionMax="43" xr10:uidLastSave="{4404A86F-374B-4B7C-8106-E1755FAB3764}"/>
  <bookViews>
    <workbookView xWindow="-120" yWindow="-120" windowWidth="20730" windowHeight="11160" activeTab="1" xr2:uid="{A6601032-9BAF-495D-9347-4EB1AB138D63}"/>
  </bookViews>
  <sheets>
    <sheet name="DP_Dados_Agrupados" sheetId="10" r:id="rId1"/>
    <sheet name="DP_Dados_Agrup_Ponto_Medio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1" l="1"/>
  <c r="G17" i="11"/>
  <c r="H16" i="11" s="1"/>
  <c r="C6" i="11" s="1"/>
  <c r="G16" i="11"/>
  <c r="G13" i="11"/>
  <c r="H13" i="11"/>
  <c r="H7" i="11"/>
  <c r="H8" i="11"/>
  <c r="H9" i="11"/>
  <c r="H10" i="11"/>
  <c r="H11" i="11"/>
  <c r="H6" i="11"/>
  <c r="I10" i="11" l="1"/>
  <c r="J10" i="11" s="1"/>
  <c r="K10" i="11" s="1"/>
  <c r="I11" i="11"/>
  <c r="J11" i="11" s="1"/>
  <c r="K11" i="11" s="1"/>
  <c r="I7" i="11"/>
  <c r="J7" i="11" s="1"/>
  <c r="K7" i="11" s="1"/>
  <c r="I8" i="11"/>
  <c r="J8" i="11" s="1"/>
  <c r="K8" i="11" s="1"/>
  <c r="I6" i="11"/>
  <c r="J6" i="11" s="1"/>
  <c r="K6" i="11" s="1"/>
  <c r="I9" i="11"/>
  <c r="J9" i="11" s="1"/>
  <c r="K9" i="11" s="1"/>
  <c r="K13" i="11" l="1"/>
  <c r="H8" i="10" l="1"/>
  <c r="O14" i="10"/>
  <c r="O7" i="10"/>
  <c r="O8" i="10"/>
  <c r="O9" i="10"/>
  <c r="O10" i="10"/>
  <c r="O11" i="10"/>
  <c r="O12" i="10"/>
  <c r="O6" i="10"/>
  <c r="N7" i="10"/>
  <c r="N8" i="10"/>
  <c r="N9" i="10"/>
  <c r="N10" i="10"/>
  <c r="N11" i="10"/>
  <c r="N12" i="10"/>
  <c r="N6" i="10"/>
  <c r="M7" i="10"/>
  <c r="M8" i="10"/>
  <c r="M9" i="10"/>
  <c r="M10" i="10"/>
  <c r="M11" i="10"/>
  <c r="M12" i="10"/>
  <c r="M6" i="10"/>
  <c r="H7" i="10"/>
  <c r="M17" i="10"/>
  <c r="L18" i="10"/>
  <c r="L17" i="10"/>
  <c r="L14" i="10"/>
  <c r="K14" i="10"/>
  <c r="L7" i="10"/>
  <c r="L8" i="10"/>
  <c r="L9" i="10"/>
  <c r="L10" i="10"/>
  <c r="L11" i="10"/>
  <c r="L12" i="10"/>
  <c r="L6" i="10"/>
  <c r="K7" i="10"/>
  <c r="K8" i="10"/>
  <c r="K9" i="10"/>
  <c r="K10" i="10"/>
  <c r="K11" i="10"/>
  <c r="K12" i="10"/>
  <c r="K6" i="10"/>
  <c r="G8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6" i="10"/>
  <c r="G7" i="10"/>
</calcChain>
</file>

<file path=xl/sharedStrings.xml><?xml version="1.0" encoding="utf-8"?>
<sst xmlns="http://schemas.openxmlformats.org/spreadsheetml/2006/main" count="36" uniqueCount="23">
  <si>
    <t>(μ-x)</t>
  </si>
  <si>
    <t>(μ-x)²</t>
  </si>
  <si>
    <t>Média</t>
  </si>
  <si>
    <t>D.P.</t>
  </si>
  <si>
    <t>Dados Agrupados</t>
  </si>
  <si>
    <t>Não</t>
  </si>
  <si>
    <t>Sim</t>
  </si>
  <si>
    <t>Desvio Padrão para Dados não Agrupados</t>
  </si>
  <si>
    <t>Classe</t>
  </si>
  <si>
    <t>f</t>
  </si>
  <si>
    <t>xf</t>
  </si>
  <si>
    <t>x</t>
  </si>
  <si>
    <t>Medida</t>
  </si>
  <si>
    <t>∑ =</t>
  </si>
  <si>
    <t>Tabela 1</t>
  </si>
  <si>
    <t>Tabela 2</t>
  </si>
  <si>
    <t>Tabela 3</t>
  </si>
  <si>
    <t>0-99</t>
  </si>
  <si>
    <t>100-199</t>
  </si>
  <si>
    <t>200-299</t>
  </si>
  <si>
    <t>300-399</t>
  </si>
  <si>
    <t>400-499</t>
  </si>
  <si>
    <t>500+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</si>
</sst>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2" formatCode="0.0"/>
    <numFmt numFmtId="174" formatCode="_-* #,##0_-;\-* #,##0_-;_-* &quot;-&quot;??_-;_-@_-"/>
    <numFmt numFmtId="175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4"/>
      </bottom>
      <diagonal/>
    </border>
    <border>
      <left/>
      <right/>
      <top/>
      <bottom style="thin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5" borderId="0" xfId="3" applyBorder="1" applyAlignment="1">
      <alignment horizontal="left"/>
    </xf>
    <xf numFmtId="0" fontId="2" fillId="5" borderId="0" xfId="3" applyAlignment="1">
      <alignment horizontal="left"/>
    </xf>
    <xf numFmtId="0" fontId="0" fillId="3" borderId="7" xfId="0" applyFill="1" applyBorder="1" applyAlignment="1">
      <alignment horizontal="center"/>
    </xf>
    <xf numFmtId="0" fontId="3" fillId="2" borderId="1" xfId="1" applyFont="1" applyFill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" xfId="1" applyFont="1" applyFill="1" applyAlignment="1">
      <alignment horizontal="center"/>
    </xf>
    <xf numFmtId="0" fontId="5" fillId="6" borderId="1" xfId="1" applyFont="1" applyFill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 applyBorder="1"/>
    <xf numFmtId="0" fontId="0" fillId="7" borderId="7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2" fontId="0" fillId="3" borderId="8" xfId="0" applyNumberFormat="1" applyFill="1" applyBorder="1" applyAlignment="1">
      <alignment horizontal="center"/>
    </xf>
    <xf numFmtId="0" fontId="6" fillId="8" borderId="0" xfId="0" applyFont="1" applyFill="1"/>
    <xf numFmtId="0" fontId="7" fillId="8" borderId="0" xfId="0" applyFont="1" applyFill="1"/>
    <xf numFmtId="2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72" fontId="4" fillId="9" borderId="1" xfId="1" applyNumberFormat="1" applyFont="1" applyFill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74" fontId="0" fillId="7" borderId="7" xfId="0" applyNumberFormat="1" applyFill="1" applyBorder="1" applyAlignment="1">
      <alignment horizontal="center"/>
    </xf>
    <xf numFmtId="174" fontId="0" fillId="7" borderId="13" xfId="0" applyNumberFormat="1" applyFill="1" applyBorder="1" applyAlignment="1">
      <alignment horizontal="center" vertical="center"/>
    </xf>
    <xf numFmtId="175" fontId="0" fillId="0" borderId="5" xfId="2" applyNumberFormat="1" applyFont="1" applyBorder="1" applyAlignment="1">
      <alignment horizontal="center"/>
    </xf>
    <xf numFmtId="175" fontId="0" fillId="0" borderId="0" xfId="2" applyNumberFormat="1" applyFont="1" applyAlignment="1">
      <alignment horizontal="center"/>
    </xf>
    <xf numFmtId="175" fontId="0" fillId="3" borderId="5" xfId="2" applyNumberFormat="1" applyFont="1" applyFill="1" applyBorder="1" applyAlignment="1">
      <alignment horizontal="center"/>
    </xf>
    <xf numFmtId="175" fontId="0" fillId="3" borderId="0" xfId="2" applyNumberFormat="1" applyFont="1" applyFill="1" applyAlignment="1">
      <alignment horizontal="center"/>
    </xf>
    <xf numFmtId="175" fontId="0" fillId="3" borderId="18" xfId="2" applyNumberFormat="1" applyFont="1" applyFill="1" applyBorder="1" applyAlignment="1">
      <alignment horizontal="center"/>
    </xf>
    <xf numFmtId="175" fontId="0" fillId="3" borderId="17" xfId="2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3" borderId="7" xfId="2" applyNumberFormat="1" applyFont="1" applyFill="1" applyBorder="1" applyAlignment="1">
      <alignment horizontal="center"/>
    </xf>
    <xf numFmtId="3" fontId="4" fillId="9" borderId="4" xfId="1" applyNumberFormat="1" applyFont="1" applyFill="1" applyBorder="1" applyAlignment="1">
      <alignment horizontal="center"/>
    </xf>
    <xf numFmtId="3" fontId="4" fillId="6" borderId="4" xfId="1" applyNumberFormat="1" applyFont="1" applyFill="1" applyBorder="1" applyAlignment="1">
      <alignment horizontal="center"/>
    </xf>
  </cellXfs>
  <cellStyles count="4">
    <cellStyle name="60% - Ênfase1" xfId="3" builtinId="32"/>
    <cellStyle name="Normal" xfId="0" builtinId="0"/>
    <cellStyle name="Total" xfId="1" builtinId="25"/>
    <cellStyle name="Vírgula" xfId="2" builtinId="3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571047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8F62BF-95BF-47B8-A634-E2F08947F3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9525</xdr:colOff>
      <xdr:row>1</xdr:row>
      <xdr:rowOff>2673</xdr:rowOff>
    </xdr:from>
    <xdr:ext cx="54578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F6830F-14B8-46A4-A9C7-6201956065A2}"/>
            </a:ext>
          </a:extLst>
        </xdr:cNvPr>
        <xdr:cNvSpPr/>
      </xdr:nvSpPr>
      <xdr:spPr>
        <a:xfrm>
          <a:off x="1943100" y="107448"/>
          <a:ext cx="54578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Desvio Padrão para Dados Agrupados</a:t>
          </a:r>
        </a:p>
      </xdr:txBody>
    </xdr:sp>
    <xdr:clientData/>
  </xdr:oneCellAnchor>
  <xdr:twoCellAnchor>
    <xdr:from>
      <xdr:col>5</xdr:col>
      <xdr:colOff>123825</xdr:colOff>
      <xdr:row>10</xdr:row>
      <xdr:rowOff>142875</xdr:rowOff>
    </xdr:from>
    <xdr:to>
      <xdr:col>7</xdr:col>
      <xdr:colOff>522619</xdr:colOff>
      <xdr:row>15</xdr:row>
      <xdr:rowOff>56366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45">
              <a:extLst>
                <a:ext uri="{FF2B5EF4-FFF2-40B4-BE49-F238E27FC236}">
                  <a16:creationId xmlns:a16="http://schemas.microsoft.com/office/drawing/2014/main" id="{2D209E1C-F6C0-4321-8057-AADA1FC2BE35}"/>
                </a:ext>
              </a:extLst>
            </xdr:cNvPr>
            <xdr:cNvSpPr txBox="1"/>
          </xdr:nvSpPr>
          <xdr:spPr>
            <a:xfrm>
              <a:off x="2257425" y="2209800"/>
              <a:ext cx="1789444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4" name="CaixaDeTexto 45">
              <a:extLst>
                <a:ext uri="{FF2B5EF4-FFF2-40B4-BE49-F238E27FC236}">
                  <a16:creationId xmlns:a16="http://schemas.microsoft.com/office/drawing/2014/main" id="{2D209E1C-F6C0-4321-8057-AADA1FC2BE35}"/>
                </a:ext>
              </a:extLst>
            </xdr:cNvPr>
            <xdr:cNvSpPr txBox="1"/>
          </xdr:nvSpPr>
          <xdr:spPr>
            <a:xfrm>
              <a:off x="2257425" y="2209800"/>
              <a:ext cx="1789444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=√((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∑(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−𝑥)^2)/(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𝑛−1))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29604</xdr:colOff>
      <xdr:row>17</xdr:row>
      <xdr:rowOff>114300</xdr:rowOff>
    </xdr:from>
    <xdr:to>
      <xdr:col>7</xdr:col>
      <xdr:colOff>676274</xdr:colOff>
      <xdr:row>22</xdr:row>
      <xdr:rowOff>27791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6">
              <a:extLst>
                <a:ext uri="{FF2B5EF4-FFF2-40B4-BE49-F238E27FC236}">
                  <a16:creationId xmlns:a16="http://schemas.microsoft.com/office/drawing/2014/main" id="{2AB0B1F9-743D-4EDA-8B47-D31863CFF8C7}"/>
                </a:ext>
              </a:extLst>
            </xdr:cNvPr>
            <xdr:cNvSpPr txBox="1"/>
          </xdr:nvSpPr>
          <xdr:spPr>
            <a:xfrm>
              <a:off x="2163204" y="3448050"/>
              <a:ext cx="2037320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[</m:t>
                                </m:r>
                                <m:d>
                                  <m:dPr>
                                    <m:ctrlP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]</m:t>
                            </m:r>
                          </m:num>
                          <m:den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5" name="CaixaDeTexto 46">
              <a:extLst>
                <a:ext uri="{FF2B5EF4-FFF2-40B4-BE49-F238E27FC236}">
                  <a16:creationId xmlns:a16="http://schemas.microsoft.com/office/drawing/2014/main" id="{2AB0B1F9-743D-4EDA-8B47-D31863CFF8C7}"/>
                </a:ext>
              </a:extLst>
            </xdr:cNvPr>
            <xdr:cNvSpPr txBox="1"/>
          </xdr:nvSpPr>
          <xdr:spPr>
            <a:xfrm>
              <a:off x="2163204" y="3448050"/>
              <a:ext cx="2037320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=√((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∑〖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[(𝑥 ̅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−𝑥)〗^2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𝑓])/(𝑛−1))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oneCellAnchor>
    <xdr:from>
      <xdr:col>12</xdr:col>
      <xdr:colOff>104775</xdr:colOff>
      <xdr:row>4</xdr:row>
      <xdr:rowOff>14287</xdr:rowOff>
    </xdr:from>
    <xdr:ext cx="475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8A11950-0229-4517-9DA5-977E6BF1CE20}"/>
                </a:ext>
              </a:extLst>
            </xdr:cNvPr>
            <xdr:cNvSpPr txBox="1"/>
          </xdr:nvSpPr>
          <xdr:spPr>
            <a:xfrm>
              <a:off x="6524625" y="976312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8A11950-0229-4517-9DA5-977E6BF1CE20}"/>
                </a:ext>
              </a:extLst>
            </xdr:cNvPr>
            <xdr:cNvSpPr txBox="1"/>
          </xdr:nvSpPr>
          <xdr:spPr>
            <a:xfrm>
              <a:off x="6524625" y="976312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13</xdr:col>
      <xdr:colOff>76200</xdr:colOff>
      <xdr:row>4</xdr:row>
      <xdr:rowOff>14287</xdr:rowOff>
    </xdr:from>
    <xdr:ext cx="537263" cy="174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C76063D-5AE4-47F2-B7DD-2FD739A3F18F}"/>
                </a:ext>
              </a:extLst>
            </xdr:cNvPr>
            <xdr:cNvSpPr txBox="1"/>
          </xdr:nvSpPr>
          <xdr:spPr>
            <a:xfrm>
              <a:off x="7181850" y="976312"/>
              <a:ext cx="537263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)²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C76063D-5AE4-47F2-B7DD-2FD739A3F18F}"/>
                </a:ext>
              </a:extLst>
            </xdr:cNvPr>
            <xdr:cNvSpPr txBox="1"/>
          </xdr:nvSpPr>
          <xdr:spPr>
            <a:xfrm>
              <a:off x="7181850" y="976312"/>
              <a:ext cx="537263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̅−𝒙)²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14</xdr:col>
      <xdr:colOff>38100</xdr:colOff>
      <xdr:row>4</xdr:row>
      <xdr:rowOff>14287</xdr:rowOff>
    </xdr:from>
    <xdr:ext cx="62472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D3FC5B3-CD00-44F5-B47B-C710EF52C652}"/>
                </a:ext>
              </a:extLst>
            </xdr:cNvPr>
            <xdr:cNvSpPr txBox="1"/>
          </xdr:nvSpPr>
          <xdr:spPr>
            <a:xfrm>
              <a:off x="7829550" y="976312"/>
              <a:ext cx="6247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e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1" i="1">
                        <a:latin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D3FC5B3-CD00-44F5-B47B-C710EF52C652}"/>
                </a:ext>
              </a:extLst>
            </xdr:cNvPr>
            <xdr:cNvSpPr txBox="1"/>
          </xdr:nvSpPr>
          <xdr:spPr>
            <a:xfrm>
              <a:off x="7829550" y="976312"/>
              <a:ext cx="6247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̅−𝒙)^2 𝒇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9</xdr:col>
      <xdr:colOff>247649</xdr:colOff>
      <xdr:row>15</xdr:row>
      <xdr:rowOff>128587</xdr:rowOff>
    </xdr:from>
    <xdr:ext cx="933451" cy="4095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362E041-44E3-459B-A9A8-401E8FD58BCB}"/>
                </a:ext>
              </a:extLst>
            </xdr:cNvPr>
            <xdr:cNvSpPr txBox="1"/>
          </xdr:nvSpPr>
          <xdr:spPr>
            <a:xfrm>
              <a:off x="4667249" y="3100387"/>
              <a:ext cx="93345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𝑥𝑓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pt-BR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362E041-44E3-459B-A9A8-401E8FD58BCB}"/>
                </a:ext>
              </a:extLst>
            </xdr:cNvPr>
            <xdr:cNvSpPr txBox="1"/>
          </xdr:nvSpPr>
          <xdr:spPr>
            <a:xfrm>
              <a:off x="4667249" y="3100387"/>
              <a:ext cx="93345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𝑥 ̅=(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∑𝑥𝑓)/</a:t>
              </a:r>
              <a:r>
                <a:rPr lang="pt-BR" sz="1400" b="0" i="0">
                  <a:latin typeface="Cambria Math" panose="02040503050406030204" pitchFamily="18" charset="0"/>
                </a:rPr>
                <a:t>𝑛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11</xdr:col>
      <xdr:colOff>600075</xdr:colOff>
      <xdr:row>16</xdr:row>
      <xdr:rowOff>90487</xdr:rowOff>
    </xdr:from>
    <xdr:ext cx="4476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23E67D9-BECC-49D3-97CD-440101588950}"/>
                </a:ext>
              </a:extLst>
            </xdr:cNvPr>
            <xdr:cNvSpPr txBox="1"/>
          </xdr:nvSpPr>
          <xdr:spPr>
            <a:xfrm>
              <a:off x="6334125" y="3243262"/>
              <a:ext cx="4476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23E67D9-BECC-49D3-97CD-440101588950}"/>
                </a:ext>
              </a:extLst>
            </xdr:cNvPr>
            <xdr:cNvSpPr txBox="1"/>
          </xdr:nvSpPr>
          <xdr:spPr>
            <a:xfrm>
              <a:off x="6334125" y="3243262"/>
              <a:ext cx="4476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t-BR" sz="1100"/>
            </a:p>
          </xdr:txBody>
        </xdr:sp>
      </mc:Fallback>
    </mc:AlternateContent>
    <xdr:clientData/>
  </xdr:oneCellAnchor>
  <xdr:twoCellAnchor editAs="oneCell">
    <xdr:from>
      <xdr:col>8</xdr:col>
      <xdr:colOff>190500</xdr:colOff>
      <xdr:row>19</xdr:row>
      <xdr:rowOff>101992</xdr:rowOff>
    </xdr:from>
    <xdr:to>
      <xdr:col>14</xdr:col>
      <xdr:colOff>237892</xdr:colOff>
      <xdr:row>25</xdr:row>
      <xdr:rowOff>48157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DA9BD4F-F261-4F6D-9B6C-49DBBA634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3797692"/>
          <a:ext cx="3619267" cy="103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15876</xdr:rowOff>
    </xdr:from>
    <xdr:to>
      <xdr:col>2</xdr:col>
      <xdr:colOff>755196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041C06-29B4-4322-82BF-7AF7AF9B1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28600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2</xdr:col>
      <xdr:colOff>1000125</xdr:colOff>
      <xdr:row>1</xdr:row>
      <xdr:rowOff>21723</xdr:rowOff>
    </xdr:from>
    <xdr:ext cx="44386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29B7CA0-8B7C-4094-A38C-0553EF19D835}"/>
            </a:ext>
          </a:extLst>
        </xdr:cNvPr>
        <xdr:cNvSpPr/>
      </xdr:nvSpPr>
      <xdr:spPr>
        <a:xfrm>
          <a:off x="2171700" y="126498"/>
          <a:ext cx="44386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Desvio Padrão para Dados Agrupados</a:t>
          </a:r>
        </a:p>
      </xdr:txBody>
    </xdr:sp>
    <xdr:clientData/>
  </xdr:oneCellAnchor>
  <xdr:twoCellAnchor>
    <xdr:from>
      <xdr:col>1</xdr:col>
      <xdr:colOff>10554</xdr:colOff>
      <xdr:row>9</xdr:row>
      <xdr:rowOff>114300</xdr:rowOff>
    </xdr:from>
    <xdr:to>
      <xdr:col>3</xdr:col>
      <xdr:colOff>28574</xdr:colOff>
      <xdr:row>13</xdr:row>
      <xdr:rowOff>65891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6">
              <a:extLst>
                <a:ext uri="{FF2B5EF4-FFF2-40B4-BE49-F238E27FC236}">
                  <a16:creationId xmlns:a16="http://schemas.microsoft.com/office/drawing/2014/main" id="{D6A410BA-D08A-4C0E-B0A8-2B67B5410B07}"/>
                </a:ext>
              </a:extLst>
            </xdr:cNvPr>
            <xdr:cNvSpPr txBox="1"/>
          </xdr:nvSpPr>
          <xdr:spPr>
            <a:xfrm>
              <a:off x="229629" y="2000250"/>
              <a:ext cx="2037320" cy="67549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[</m:t>
                                </m:r>
                                <m:d>
                                  <m:dPr>
                                    <m:ctrlP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pt-BR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t-BR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]</m:t>
                            </m:r>
                          </m:num>
                          <m:den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5" name="CaixaDeTexto 46">
              <a:extLst>
                <a:ext uri="{FF2B5EF4-FFF2-40B4-BE49-F238E27FC236}">
                  <a16:creationId xmlns:a16="http://schemas.microsoft.com/office/drawing/2014/main" id="{D6A410BA-D08A-4C0E-B0A8-2B67B5410B07}"/>
                </a:ext>
              </a:extLst>
            </xdr:cNvPr>
            <xdr:cNvSpPr txBox="1"/>
          </xdr:nvSpPr>
          <xdr:spPr>
            <a:xfrm>
              <a:off x="229629" y="2000250"/>
              <a:ext cx="2037320" cy="67549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=√((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∑〖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[(𝑥 ̅</a:t>
              </a:r>
              <a:r>
                <a:rPr lang="pt-BR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−𝑥)〗^2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𝑓])/(𝑛−1))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oneCellAnchor>
    <xdr:from>
      <xdr:col>8</xdr:col>
      <xdr:colOff>104775</xdr:colOff>
      <xdr:row>4</xdr:row>
      <xdr:rowOff>14287</xdr:rowOff>
    </xdr:from>
    <xdr:ext cx="475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0A79351-4E9E-433B-BF55-ABEAECC2078F}"/>
                </a:ext>
              </a:extLst>
            </xdr:cNvPr>
            <xdr:cNvSpPr txBox="1"/>
          </xdr:nvSpPr>
          <xdr:spPr>
            <a:xfrm>
              <a:off x="5229225" y="976312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0A79351-4E9E-433B-BF55-ABEAECC2078F}"/>
                </a:ext>
              </a:extLst>
            </xdr:cNvPr>
            <xdr:cNvSpPr txBox="1"/>
          </xdr:nvSpPr>
          <xdr:spPr>
            <a:xfrm>
              <a:off x="5229225" y="976312"/>
              <a:ext cx="475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10</xdr:col>
      <xdr:colOff>38100</xdr:colOff>
      <xdr:row>4</xdr:row>
      <xdr:rowOff>14287</xdr:rowOff>
    </xdr:from>
    <xdr:ext cx="62472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8C04256-E32C-43D1-B413-6F0BEA207CF3}"/>
                </a:ext>
              </a:extLst>
            </xdr:cNvPr>
            <xdr:cNvSpPr txBox="1"/>
          </xdr:nvSpPr>
          <xdr:spPr>
            <a:xfrm>
              <a:off x="7829550" y="976312"/>
              <a:ext cx="6247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e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1" i="1">
                        <a:latin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8C04256-E32C-43D1-B413-6F0BEA207CF3}"/>
                </a:ext>
              </a:extLst>
            </xdr:cNvPr>
            <xdr:cNvSpPr txBox="1"/>
          </xdr:nvSpPr>
          <xdr:spPr>
            <a:xfrm>
              <a:off x="7829550" y="976312"/>
              <a:ext cx="6247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̅−𝒙)^2 𝒇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247649</xdr:colOff>
      <xdr:row>14</xdr:row>
      <xdr:rowOff>128587</xdr:rowOff>
    </xdr:from>
    <xdr:ext cx="933451" cy="4095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A664461B-AC7D-40B8-82BE-D592652882A2}"/>
                </a:ext>
              </a:extLst>
            </xdr:cNvPr>
            <xdr:cNvSpPr txBox="1"/>
          </xdr:nvSpPr>
          <xdr:spPr>
            <a:xfrm>
              <a:off x="4667249" y="3100387"/>
              <a:ext cx="93345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𝑥𝑓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pt-BR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A664461B-AC7D-40B8-82BE-D592652882A2}"/>
                </a:ext>
              </a:extLst>
            </xdr:cNvPr>
            <xdr:cNvSpPr txBox="1"/>
          </xdr:nvSpPr>
          <xdr:spPr>
            <a:xfrm>
              <a:off x="4667249" y="3100387"/>
              <a:ext cx="93345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𝑥 ̅=(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∑𝑥𝑓)/</a:t>
              </a:r>
              <a:r>
                <a:rPr lang="pt-BR" sz="1400" b="0" i="0">
                  <a:latin typeface="Cambria Math" panose="02040503050406030204" pitchFamily="18" charset="0"/>
                </a:rPr>
                <a:t>𝑛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6</xdr:col>
      <xdr:colOff>600075</xdr:colOff>
      <xdr:row>15</xdr:row>
      <xdr:rowOff>90487</xdr:rowOff>
    </xdr:from>
    <xdr:ext cx="4476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BD7CD2F-3235-4CA4-904C-22F940285FE0}"/>
                </a:ext>
              </a:extLst>
            </xdr:cNvPr>
            <xdr:cNvSpPr txBox="1"/>
          </xdr:nvSpPr>
          <xdr:spPr>
            <a:xfrm>
              <a:off x="6334125" y="3243262"/>
              <a:ext cx="4476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BD7CD2F-3235-4CA4-904C-22F940285FE0}"/>
                </a:ext>
              </a:extLst>
            </xdr:cNvPr>
            <xdr:cNvSpPr txBox="1"/>
          </xdr:nvSpPr>
          <xdr:spPr>
            <a:xfrm>
              <a:off x="6334125" y="3243262"/>
              <a:ext cx="4476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4</xdr:row>
      <xdr:rowOff>14287</xdr:rowOff>
    </xdr:from>
    <xdr:ext cx="537263" cy="174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C06612F-2BDF-4DE9-99B6-65082764A47D}"/>
                </a:ext>
              </a:extLst>
            </xdr:cNvPr>
            <xdr:cNvSpPr txBox="1"/>
          </xdr:nvSpPr>
          <xdr:spPr>
            <a:xfrm>
              <a:off x="5200650" y="976312"/>
              <a:ext cx="537263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pt-BR" sz="1100" b="1" i="1">
                        <a:latin typeface="Cambria Math" panose="02040503050406030204" pitchFamily="18" charset="0"/>
                      </a:rPr>
                      <m:t>)²</m:t>
                    </m:r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C06612F-2BDF-4DE9-99B6-65082764A47D}"/>
                </a:ext>
              </a:extLst>
            </xdr:cNvPr>
            <xdr:cNvSpPr txBox="1"/>
          </xdr:nvSpPr>
          <xdr:spPr>
            <a:xfrm>
              <a:off x="5200650" y="976312"/>
              <a:ext cx="537263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(𝒙 ̅−𝒙)²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992C-8F7B-4412-BEC2-7C060816644C}">
  <dimension ref="B1:P55"/>
  <sheetViews>
    <sheetView showGridLines="0" zoomScaleNormal="100" workbookViewId="0">
      <selection activeCell="O17" sqref="O17"/>
    </sheetView>
  </sheetViews>
  <sheetFormatPr defaultRowHeight="15" x14ac:dyDescent="0.25"/>
  <cols>
    <col min="1" max="1" width="3.28515625" customWidth="1"/>
    <col min="2" max="4" width="8.5703125" customWidth="1"/>
    <col min="5" max="5" width="3" customWidth="1"/>
    <col min="6" max="8" width="10.42578125" customWidth="1"/>
    <col min="9" max="9" width="3" customWidth="1"/>
    <col min="10" max="10" width="9.42578125" customWidth="1"/>
    <col min="11" max="15" width="10.28515625" customWidth="1"/>
    <col min="16" max="16" width="1.5703125" customWidth="1"/>
  </cols>
  <sheetData>
    <row r="1" spans="2:16" ht="8.25" customHeight="1" x14ac:dyDescent="0.25"/>
    <row r="2" spans="2:16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6" customHeight="1" x14ac:dyDescent="0.25"/>
    <row r="4" spans="2:16" ht="15" customHeight="1" x14ac:dyDescent="0.25">
      <c r="B4" s="32" t="s">
        <v>14</v>
      </c>
      <c r="C4" s="33"/>
      <c r="D4" s="33"/>
      <c r="F4" s="32" t="s">
        <v>15</v>
      </c>
      <c r="G4" s="33"/>
      <c r="H4" s="33"/>
      <c r="J4" s="32" t="s">
        <v>16</v>
      </c>
      <c r="K4" s="33"/>
      <c r="L4" s="33"/>
      <c r="M4" s="33"/>
      <c r="N4" s="33"/>
      <c r="O4" s="33"/>
    </row>
    <row r="5" spans="2:16" ht="15.75" thickBot="1" x14ac:dyDescent="0.3">
      <c r="B5" s="2" t="s">
        <v>11</v>
      </c>
      <c r="C5" s="6" t="s">
        <v>0</v>
      </c>
      <c r="D5" s="2" t="s">
        <v>1</v>
      </c>
      <c r="G5" s="10" t="s">
        <v>4</v>
      </c>
      <c r="H5" s="11"/>
      <c r="J5" s="2" t="s">
        <v>11</v>
      </c>
      <c r="K5" s="16" t="s">
        <v>9</v>
      </c>
      <c r="L5" s="16" t="s">
        <v>10</v>
      </c>
      <c r="M5" s="16"/>
      <c r="N5" s="16"/>
      <c r="O5" s="17"/>
    </row>
    <row r="6" spans="2:16" ht="14.25" customHeight="1" thickTop="1" thickBot="1" x14ac:dyDescent="0.3">
      <c r="B6" s="1">
        <v>1</v>
      </c>
      <c r="C6" s="7">
        <f>$G$7-B6</f>
        <v>0.82000000000000006</v>
      </c>
      <c r="D6" s="1">
        <f>C6^2</f>
        <v>0.67240000000000011</v>
      </c>
      <c r="F6" s="2" t="s">
        <v>12</v>
      </c>
      <c r="G6" s="6" t="s">
        <v>5</v>
      </c>
      <c r="H6" s="2" t="s">
        <v>6</v>
      </c>
      <c r="J6" s="1">
        <v>0</v>
      </c>
      <c r="K6" s="7">
        <f>COUNTIF($B$6:$B$55,J6)</f>
        <v>10</v>
      </c>
      <c r="L6" s="7">
        <f>J6*K6</f>
        <v>0</v>
      </c>
      <c r="M6" s="7">
        <f>$H$7-J6</f>
        <v>1.82</v>
      </c>
      <c r="N6" s="34">
        <f>M6^2</f>
        <v>3.3124000000000002</v>
      </c>
      <c r="O6" s="1">
        <f>N6*K6</f>
        <v>33.124000000000002</v>
      </c>
    </row>
    <row r="7" spans="2:16" ht="14.25" customHeight="1" thickTop="1" x14ac:dyDescent="0.25">
      <c r="B7" s="3">
        <v>1</v>
      </c>
      <c r="C7" s="8">
        <f t="shared" ref="C7:C55" si="0">$G$7-B7</f>
        <v>0.82000000000000006</v>
      </c>
      <c r="D7" s="3">
        <f t="shared" ref="D7:D55" si="1">C7^2</f>
        <v>0.67240000000000011</v>
      </c>
      <c r="F7" s="1" t="s">
        <v>2</v>
      </c>
      <c r="G7" s="7">
        <f>SUM(B6:B55)/COUNT(B6:B55)</f>
        <v>1.82</v>
      </c>
      <c r="H7" s="1">
        <f>M17</f>
        <v>1.82</v>
      </c>
      <c r="J7" s="3">
        <v>1</v>
      </c>
      <c r="K7" s="8">
        <f t="shared" ref="K7:K12" si="2">COUNTIF($B$6:$B$55,J7)</f>
        <v>19</v>
      </c>
      <c r="L7" s="8">
        <f t="shared" ref="L7:L12" si="3">J7*K7</f>
        <v>19</v>
      </c>
      <c r="M7" s="8">
        <f t="shared" ref="M7:M12" si="4">$H$7-J7</f>
        <v>0.82000000000000006</v>
      </c>
      <c r="N7" s="35">
        <f t="shared" ref="N7:N12" si="5">M7^2</f>
        <v>0.67240000000000011</v>
      </c>
      <c r="O7" s="3">
        <f t="shared" ref="O7:O12" si="6">N7*K7</f>
        <v>12.775600000000003</v>
      </c>
    </row>
    <row r="8" spans="2:16" ht="14.25" customHeight="1" x14ac:dyDescent="0.25">
      <c r="B8" s="1">
        <v>1</v>
      </c>
      <c r="C8" s="7">
        <f t="shared" si="0"/>
        <v>0.82000000000000006</v>
      </c>
      <c r="D8" s="1">
        <f t="shared" si="1"/>
        <v>0.67240000000000011</v>
      </c>
      <c r="F8" s="12" t="s">
        <v>3</v>
      </c>
      <c r="G8" s="31">
        <f>SQRT(SUM(D6:D55)/(COUNT(D6:D55)-1))</f>
        <v>1.7224804136797038</v>
      </c>
      <c r="H8" s="37">
        <f>SQRT((O14/(K14-1)))</f>
        <v>1.7224804136797038</v>
      </c>
      <c r="J8" s="1">
        <v>2</v>
      </c>
      <c r="K8" s="7">
        <f t="shared" si="2"/>
        <v>7</v>
      </c>
      <c r="L8" s="7">
        <f t="shared" si="3"/>
        <v>14</v>
      </c>
      <c r="M8" s="7">
        <f t="shared" si="4"/>
        <v>-0.17999999999999994</v>
      </c>
      <c r="N8" s="34">
        <f t="shared" si="5"/>
        <v>3.2399999999999977E-2</v>
      </c>
      <c r="O8" s="1">
        <f t="shared" si="6"/>
        <v>0.22679999999999984</v>
      </c>
    </row>
    <row r="9" spans="2:16" ht="14.25" customHeight="1" x14ac:dyDescent="0.25">
      <c r="B9" s="3">
        <v>1</v>
      </c>
      <c r="C9" s="8">
        <f t="shared" si="0"/>
        <v>0.82000000000000006</v>
      </c>
      <c r="D9" s="3">
        <f t="shared" si="1"/>
        <v>0.67240000000000011</v>
      </c>
      <c r="J9" s="3">
        <v>3</v>
      </c>
      <c r="K9" s="8">
        <f t="shared" si="2"/>
        <v>7</v>
      </c>
      <c r="L9" s="8">
        <f t="shared" si="3"/>
        <v>21</v>
      </c>
      <c r="M9" s="8">
        <f t="shared" si="4"/>
        <v>-1.18</v>
      </c>
      <c r="N9" s="35">
        <f t="shared" si="5"/>
        <v>1.3923999999999999</v>
      </c>
      <c r="O9" s="3">
        <f t="shared" si="6"/>
        <v>9.7467999999999986</v>
      </c>
    </row>
    <row r="10" spans="2:16" ht="14.25" customHeight="1" thickBot="1" x14ac:dyDescent="0.3">
      <c r="B10" s="1">
        <v>3</v>
      </c>
      <c r="C10" s="7">
        <f t="shared" si="0"/>
        <v>-1.18</v>
      </c>
      <c r="D10" s="1">
        <f t="shared" si="1"/>
        <v>1.3923999999999999</v>
      </c>
      <c r="F10" s="13" t="s">
        <v>7</v>
      </c>
      <c r="G10" s="2"/>
      <c r="H10" s="2"/>
      <c r="J10" s="1">
        <v>4</v>
      </c>
      <c r="K10" s="7">
        <f t="shared" si="2"/>
        <v>2</v>
      </c>
      <c r="L10" s="7">
        <f t="shared" si="3"/>
        <v>8</v>
      </c>
      <c r="M10" s="7">
        <f t="shared" si="4"/>
        <v>-2.1799999999999997</v>
      </c>
      <c r="N10" s="34">
        <f t="shared" si="5"/>
        <v>4.7523999999999988</v>
      </c>
      <c r="O10" s="1">
        <f t="shared" si="6"/>
        <v>9.5047999999999977</v>
      </c>
    </row>
    <row r="11" spans="2:16" ht="14.25" customHeight="1" thickTop="1" x14ac:dyDescent="0.25">
      <c r="B11" s="3">
        <v>1</v>
      </c>
      <c r="C11" s="8">
        <f t="shared" si="0"/>
        <v>0.82000000000000006</v>
      </c>
      <c r="D11" s="3">
        <f t="shared" si="1"/>
        <v>0.67240000000000011</v>
      </c>
      <c r="J11" s="3">
        <v>5</v>
      </c>
      <c r="K11" s="8">
        <f t="shared" si="2"/>
        <v>1</v>
      </c>
      <c r="L11" s="8">
        <f t="shared" si="3"/>
        <v>5</v>
      </c>
      <c r="M11" s="8">
        <f t="shared" si="4"/>
        <v>-3.1799999999999997</v>
      </c>
      <c r="N11" s="35">
        <f t="shared" si="5"/>
        <v>10.112399999999997</v>
      </c>
      <c r="O11" s="3">
        <f t="shared" si="6"/>
        <v>10.112399999999997</v>
      </c>
    </row>
    <row r="12" spans="2:16" ht="14.25" customHeight="1" x14ac:dyDescent="0.25">
      <c r="B12" s="1">
        <v>3</v>
      </c>
      <c r="C12" s="7">
        <f t="shared" si="0"/>
        <v>-1.18</v>
      </c>
      <c r="D12" s="1">
        <f t="shared" si="1"/>
        <v>1.3923999999999999</v>
      </c>
      <c r="J12" s="14">
        <v>6</v>
      </c>
      <c r="K12" s="15">
        <f t="shared" si="2"/>
        <v>4</v>
      </c>
      <c r="L12" s="15">
        <f t="shared" si="3"/>
        <v>24</v>
      </c>
      <c r="M12" s="15">
        <f t="shared" si="4"/>
        <v>-4.18</v>
      </c>
      <c r="N12" s="36">
        <f t="shared" si="5"/>
        <v>17.472399999999997</v>
      </c>
      <c r="O12" s="14">
        <f t="shared" si="6"/>
        <v>69.889599999999987</v>
      </c>
    </row>
    <row r="13" spans="2:16" ht="14.25" customHeight="1" x14ac:dyDescent="0.25">
      <c r="B13" s="3">
        <v>2</v>
      </c>
      <c r="C13" s="8">
        <f t="shared" si="0"/>
        <v>-0.17999999999999994</v>
      </c>
      <c r="D13" s="3">
        <f t="shared" si="1"/>
        <v>3.2399999999999977E-2</v>
      </c>
    </row>
    <row r="14" spans="2:16" ht="14.25" customHeight="1" thickBot="1" x14ac:dyDescent="0.3">
      <c r="B14" s="1">
        <v>4</v>
      </c>
      <c r="C14" s="7">
        <f t="shared" si="0"/>
        <v>-2.1799999999999997</v>
      </c>
      <c r="D14" s="1">
        <f t="shared" si="1"/>
        <v>4.7523999999999988</v>
      </c>
      <c r="J14" s="18" t="s">
        <v>13</v>
      </c>
      <c r="K14" s="39">
        <f>SUM(K6:K13)</f>
        <v>50</v>
      </c>
      <c r="L14" s="39">
        <f>SUM(L6:L13)</f>
        <v>91</v>
      </c>
      <c r="M14" s="19"/>
      <c r="N14" s="19"/>
      <c r="O14" s="38">
        <f>SUM(O6:O12)</f>
        <v>145.38</v>
      </c>
    </row>
    <row r="15" spans="2:16" ht="14.25" customHeight="1" thickTop="1" thickBot="1" x14ac:dyDescent="0.3">
      <c r="B15" s="3">
        <v>0</v>
      </c>
      <c r="C15" s="8">
        <f t="shared" si="0"/>
        <v>1.82</v>
      </c>
      <c r="D15" s="3">
        <f t="shared" si="1"/>
        <v>3.3124000000000002</v>
      </c>
    </row>
    <row r="16" spans="2:16" ht="14.25" customHeight="1" x14ac:dyDescent="0.25">
      <c r="B16" s="1">
        <v>3</v>
      </c>
      <c r="C16" s="7">
        <f t="shared" si="0"/>
        <v>-1.18</v>
      </c>
      <c r="D16" s="1">
        <f t="shared" si="1"/>
        <v>1.3923999999999999</v>
      </c>
      <c r="J16" s="20"/>
      <c r="K16" s="21"/>
      <c r="L16" s="21"/>
      <c r="M16" s="22"/>
    </row>
    <row r="17" spans="2:13" ht="14.25" customHeight="1" thickBot="1" x14ac:dyDescent="0.3">
      <c r="B17" s="3">
        <v>2</v>
      </c>
      <c r="C17" s="8">
        <f t="shared" si="0"/>
        <v>-0.17999999999999994</v>
      </c>
      <c r="D17" s="3">
        <f t="shared" si="1"/>
        <v>3.2399999999999977E-2</v>
      </c>
      <c r="F17" s="13" t="s">
        <v>7</v>
      </c>
      <c r="G17" s="2"/>
      <c r="H17" s="2"/>
      <c r="J17" s="23"/>
      <c r="K17" s="24"/>
      <c r="L17" s="25">
        <f>L14</f>
        <v>91</v>
      </c>
      <c r="M17" s="26">
        <f>L17/L18</f>
        <v>1.82</v>
      </c>
    </row>
    <row r="18" spans="2:13" ht="14.25" customHeight="1" thickTop="1" x14ac:dyDescent="0.25">
      <c r="B18" s="1">
        <v>1</v>
      </c>
      <c r="C18" s="7">
        <f t="shared" si="0"/>
        <v>0.82000000000000006</v>
      </c>
      <c r="D18" s="1">
        <f t="shared" si="1"/>
        <v>0.67240000000000011</v>
      </c>
      <c r="J18" s="23"/>
      <c r="K18" s="24"/>
      <c r="L18" s="27">
        <f>K14</f>
        <v>50</v>
      </c>
      <c r="M18" s="26"/>
    </row>
    <row r="19" spans="2:13" ht="14.25" customHeight="1" thickBot="1" x14ac:dyDescent="0.3">
      <c r="B19" s="3">
        <v>5</v>
      </c>
      <c r="C19" s="8">
        <f t="shared" si="0"/>
        <v>-3.1799999999999997</v>
      </c>
      <c r="D19" s="3">
        <f t="shared" si="1"/>
        <v>10.112399999999997</v>
      </c>
      <c r="J19" s="28"/>
      <c r="K19" s="29"/>
      <c r="L19" s="29"/>
      <c r="M19" s="30"/>
    </row>
    <row r="20" spans="2:13" ht="14.25" customHeight="1" x14ac:dyDescent="0.25">
      <c r="B20" s="1">
        <v>0</v>
      </c>
      <c r="C20" s="7">
        <f t="shared" si="0"/>
        <v>1.82</v>
      </c>
      <c r="D20" s="1">
        <f t="shared" si="1"/>
        <v>3.3124000000000002</v>
      </c>
    </row>
    <row r="21" spans="2:13" ht="14.25" customHeight="1" x14ac:dyDescent="0.25">
      <c r="B21" s="3">
        <v>1</v>
      </c>
      <c r="C21" s="8">
        <f t="shared" si="0"/>
        <v>0.82000000000000006</v>
      </c>
      <c r="D21" s="3">
        <f t="shared" si="1"/>
        <v>0.67240000000000011</v>
      </c>
    </row>
    <row r="22" spans="2:13" ht="14.25" customHeight="1" x14ac:dyDescent="0.25">
      <c r="B22" s="1">
        <v>6</v>
      </c>
      <c r="C22" s="7">
        <f t="shared" si="0"/>
        <v>-4.18</v>
      </c>
      <c r="D22" s="1">
        <f t="shared" si="1"/>
        <v>17.472399999999997</v>
      </c>
    </row>
    <row r="23" spans="2:13" ht="14.25" customHeight="1" x14ac:dyDescent="0.25">
      <c r="B23" s="3">
        <v>3</v>
      </c>
      <c r="C23" s="8">
        <f t="shared" si="0"/>
        <v>-1.18</v>
      </c>
      <c r="D23" s="3">
        <f t="shared" si="1"/>
        <v>1.3923999999999999</v>
      </c>
    </row>
    <row r="24" spans="2:13" ht="14.25" customHeight="1" x14ac:dyDescent="0.25">
      <c r="B24" s="1">
        <v>1</v>
      </c>
      <c r="C24" s="7">
        <f t="shared" si="0"/>
        <v>0.82000000000000006</v>
      </c>
      <c r="D24" s="1">
        <f t="shared" si="1"/>
        <v>0.67240000000000011</v>
      </c>
    </row>
    <row r="25" spans="2:13" ht="14.25" customHeight="1" x14ac:dyDescent="0.25">
      <c r="B25" s="3">
        <v>3</v>
      </c>
      <c r="C25" s="8">
        <f t="shared" si="0"/>
        <v>-1.18</v>
      </c>
      <c r="D25" s="3">
        <f t="shared" si="1"/>
        <v>1.3923999999999999</v>
      </c>
    </row>
    <row r="26" spans="2:13" ht="14.25" customHeight="1" x14ac:dyDescent="0.25">
      <c r="B26" s="1">
        <v>1</v>
      </c>
      <c r="C26" s="7">
        <f t="shared" si="0"/>
        <v>0.82000000000000006</v>
      </c>
      <c r="D26" s="1">
        <f t="shared" si="1"/>
        <v>0.67240000000000011</v>
      </c>
    </row>
    <row r="27" spans="2:13" ht="14.25" customHeight="1" x14ac:dyDescent="0.25">
      <c r="B27" s="3">
        <v>2</v>
      </c>
      <c r="C27" s="8">
        <f t="shared" si="0"/>
        <v>-0.17999999999999994</v>
      </c>
      <c r="D27" s="3">
        <f t="shared" si="1"/>
        <v>3.2399999999999977E-2</v>
      </c>
    </row>
    <row r="28" spans="2:13" ht="14.25" customHeight="1" x14ac:dyDescent="0.25">
      <c r="B28" s="1">
        <v>0</v>
      </c>
      <c r="C28" s="7">
        <f t="shared" si="0"/>
        <v>1.82</v>
      </c>
      <c r="D28" s="1">
        <f t="shared" si="1"/>
        <v>3.3124000000000002</v>
      </c>
    </row>
    <row r="29" spans="2:13" ht="14.25" customHeight="1" x14ac:dyDescent="0.25">
      <c r="B29" s="3">
        <v>0</v>
      </c>
      <c r="C29" s="8">
        <f t="shared" si="0"/>
        <v>1.82</v>
      </c>
      <c r="D29" s="3">
        <f t="shared" si="1"/>
        <v>3.3124000000000002</v>
      </c>
    </row>
    <row r="30" spans="2:13" ht="14.25" customHeight="1" x14ac:dyDescent="0.25">
      <c r="B30" s="1">
        <v>3</v>
      </c>
      <c r="C30" s="7">
        <f t="shared" si="0"/>
        <v>-1.18</v>
      </c>
      <c r="D30" s="1">
        <f t="shared" si="1"/>
        <v>1.3923999999999999</v>
      </c>
    </row>
    <row r="31" spans="2:13" ht="14.25" customHeight="1" x14ac:dyDescent="0.25">
      <c r="B31" s="3">
        <v>6</v>
      </c>
      <c r="C31" s="8">
        <f t="shared" si="0"/>
        <v>-4.18</v>
      </c>
      <c r="D31" s="3">
        <f t="shared" si="1"/>
        <v>17.472399999999997</v>
      </c>
    </row>
    <row r="32" spans="2:13" ht="14.25" customHeight="1" x14ac:dyDescent="0.25">
      <c r="B32" s="1">
        <v>6</v>
      </c>
      <c r="C32" s="7">
        <f t="shared" si="0"/>
        <v>-4.18</v>
      </c>
      <c r="D32" s="1">
        <f t="shared" si="1"/>
        <v>17.472399999999997</v>
      </c>
    </row>
    <row r="33" spans="2:4" ht="14.25" customHeight="1" x14ac:dyDescent="0.25">
      <c r="B33" s="3">
        <v>0</v>
      </c>
      <c r="C33" s="8">
        <f t="shared" si="0"/>
        <v>1.82</v>
      </c>
      <c r="D33" s="3">
        <f t="shared" si="1"/>
        <v>3.3124000000000002</v>
      </c>
    </row>
    <row r="34" spans="2:4" ht="14.25" customHeight="1" x14ac:dyDescent="0.25">
      <c r="B34" s="1">
        <v>1</v>
      </c>
      <c r="C34" s="7">
        <f t="shared" si="0"/>
        <v>0.82000000000000006</v>
      </c>
      <c r="D34" s="1">
        <f t="shared" si="1"/>
        <v>0.67240000000000011</v>
      </c>
    </row>
    <row r="35" spans="2:4" ht="14.25" customHeight="1" x14ac:dyDescent="0.25">
      <c r="B35" s="3">
        <v>0</v>
      </c>
      <c r="C35" s="8">
        <f t="shared" si="0"/>
        <v>1.82</v>
      </c>
      <c r="D35" s="3">
        <f t="shared" si="1"/>
        <v>3.3124000000000002</v>
      </c>
    </row>
    <row r="36" spans="2:4" ht="14.25" customHeight="1" x14ac:dyDescent="0.25">
      <c r="B36" s="1">
        <v>1</v>
      </c>
      <c r="C36" s="7">
        <f t="shared" si="0"/>
        <v>0.82000000000000006</v>
      </c>
      <c r="D36" s="1">
        <f t="shared" si="1"/>
        <v>0.67240000000000011</v>
      </c>
    </row>
    <row r="37" spans="2:4" ht="14.25" customHeight="1" x14ac:dyDescent="0.25">
      <c r="B37" s="3">
        <v>1</v>
      </c>
      <c r="C37" s="8">
        <f t="shared" si="0"/>
        <v>0.82000000000000006</v>
      </c>
      <c r="D37" s="3">
        <f t="shared" si="1"/>
        <v>0.67240000000000011</v>
      </c>
    </row>
    <row r="38" spans="2:4" ht="14.25" customHeight="1" x14ac:dyDescent="0.25">
      <c r="B38" s="1">
        <v>0</v>
      </c>
      <c r="C38" s="7">
        <f t="shared" si="0"/>
        <v>1.82</v>
      </c>
      <c r="D38" s="1">
        <f t="shared" si="1"/>
        <v>3.3124000000000002</v>
      </c>
    </row>
    <row r="39" spans="2:4" ht="14.25" customHeight="1" x14ac:dyDescent="0.25">
      <c r="B39" s="3">
        <v>3</v>
      </c>
      <c r="C39" s="8">
        <f t="shared" si="0"/>
        <v>-1.18</v>
      </c>
      <c r="D39" s="3">
        <f t="shared" si="1"/>
        <v>1.3923999999999999</v>
      </c>
    </row>
    <row r="40" spans="2:4" ht="14.25" customHeight="1" x14ac:dyDescent="0.25">
      <c r="B40" s="1">
        <v>1</v>
      </c>
      <c r="C40" s="7">
        <f t="shared" si="0"/>
        <v>0.82000000000000006</v>
      </c>
      <c r="D40" s="1">
        <f t="shared" si="1"/>
        <v>0.67240000000000011</v>
      </c>
    </row>
    <row r="41" spans="2:4" ht="14.25" customHeight="1" x14ac:dyDescent="0.25">
      <c r="B41" s="3">
        <v>0</v>
      </c>
      <c r="C41" s="8">
        <f t="shared" si="0"/>
        <v>1.82</v>
      </c>
      <c r="D41" s="3">
        <f t="shared" si="1"/>
        <v>3.3124000000000002</v>
      </c>
    </row>
    <row r="42" spans="2:4" ht="14.25" customHeight="1" x14ac:dyDescent="0.25">
      <c r="B42" s="1">
        <v>1</v>
      </c>
      <c r="C42" s="7">
        <f t="shared" si="0"/>
        <v>0.82000000000000006</v>
      </c>
      <c r="D42" s="1">
        <f t="shared" si="1"/>
        <v>0.67240000000000011</v>
      </c>
    </row>
    <row r="43" spans="2:4" ht="14.25" customHeight="1" x14ac:dyDescent="0.25">
      <c r="B43" s="3">
        <v>1</v>
      </c>
      <c r="C43" s="8">
        <f t="shared" si="0"/>
        <v>0.82000000000000006</v>
      </c>
      <c r="D43" s="3">
        <f t="shared" si="1"/>
        <v>0.67240000000000011</v>
      </c>
    </row>
    <row r="44" spans="2:4" ht="14.25" customHeight="1" x14ac:dyDescent="0.25">
      <c r="B44" s="1">
        <v>2</v>
      </c>
      <c r="C44" s="7">
        <f t="shared" si="0"/>
        <v>-0.17999999999999994</v>
      </c>
      <c r="D44" s="1">
        <f t="shared" si="1"/>
        <v>3.2399999999999977E-2</v>
      </c>
    </row>
    <row r="45" spans="2:4" ht="14.25" customHeight="1" x14ac:dyDescent="0.25">
      <c r="B45" s="3">
        <v>2</v>
      </c>
      <c r="C45" s="8">
        <f t="shared" si="0"/>
        <v>-0.17999999999999994</v>
      </c>
      <c r="D45" s="3">
        <f t="shared" si="1"/>
        <v>3.2399999999999977E-2</v>
      </c>
    </row>
    <row r="46" spans="2:4" ht="14.25" customHeight="1" x14ac:dyDescent="0.25">
      <c r="B46" s="1">
        <v>1</v>
      </c>
      <c r="C46" s="7">
        <f t="shared" si="0"/>
        <v>0.82000000000000006</v>
      </c>
      <c r="D46" s="1">
        <f t="shared" si="1"/>
        <v>0.67240000000000011</v>
      </c>
    </row>
    <row r="47" spans="2:4" ht="14.25" customHeight="1" x14ac:dyDescent="0.25">
      <c r="B47" s="3">
        <v>0</v>
      </c>
      <c r="C47" s="8">
        <f t="shared" si="0"/>
        <v>1.82</v>
      </c>
      <c r="D47" s="3">
        <f t="shared" si="1"/>
        <v>3.3124000000000002</v>
      </c>
    </row>
    <row r="48" spans="2:4" ht="14.25" customHeight="1" x14ac:dyDescent="0.25">
      <c r="B48" s="1">
        <v>0</v>
      </c>
      <c r="C48" s="7">
        <f t="shared" si="0"/>
        <v>1.82</v>
      </c>
      <c r="D48" s="1">
        <f t="shared" si="1"/>
        <v>3.3124000000000002</v>
      </c>
    </row>
    <row r="49" spans="2:4" ht="14.25" customHeight="1" x14ac:dyDescent="0.25">
      <c r="B49" s="3">
        <v>6</v>
      </c>
      <c r="C49" s="8">
        <f t="shared" si="0"/>
        <v>-4.18</v>
      </c>
      <c r="D49" s="3">
        <f t="shared" si="1"/>
        <v>17.472399999999997</v>
      </c>
    </row>
    <row r="50" spans="2:4" ht="14.25" customHeight="1" x14ac:dyDescent="0.25">
      <c r="B50" s="1">
        <v>1</v>
      </c>
      <c r="C50" s="7">
        <f t="shared" si="0"/>
        <v>0.82000000000000006</v>
      </c>
      <c r="D50" s="1">
        <f t="shared" si="1"/>
        <v>0.67240000000000011</v>
      </c>
    </row>
    <row r="51" spans="2:4" ht="14.25" customHeight="1" x14ac:dyDescent="0.25">
      <c r="B51" s="3">
        <v>1</v>
      </c>
      <c r="C51" s="8">
        <f t="shared" si="0"/>
        <v>0.82000000000000006</v>
      </c>
      <c r="D51" s="3">
        <f t="shared" si="1"/>
        <v>0.67240000000000011</v>
      </c>
    </row>
    <row r="52" spans="2:4" ht="14.25" customHeight="1" x14ac:dyDescent="0.25">
      <c r="B52" s="1">
        <v>2</v>
      </c>
      <c r="C52" s="7">
        <f t="shared" si="0"/>
        <v>-0.17999999999999994</v>
      </c>
      <c r="D52" s="1">
        <f t="shared" si="1"/>
        <v>3.2399999999999977E-2</v>
      </c>
    </row>
    <row r="53" spans="2:4" ht="14.25" customHeight="1" x14ac:dyDescent="0.25">
      <c r="B53" s="3">
        <v>1</v>
      </c>
      <c r="C53" s="8">
        <f t="shared" si="0"/>
        <v>0.82000000000000006</v>
      </c>
      <c r="D53" s="3">
        <f t="shared" si="1"/>
        <v>0.67240000000000011</v>
      </c>
    </row>
    <row r="54" spans="2:4" ht="14.25" customHeight="1" x14ac:dyDescent="0.25">
      <c r="B54" s="1">
        <v>2</v>
      </c>
      <c r="C54" s="7">
        <f t="shared" si="0"/>
        <v>-0.17999999999999994</v>
      </c>
      <c r="D54" s="1">
        <f t="shared" si="1"/>
        <v>3.2399999999999977E-2</v>
      </c>
    </row>
    <row r="55" spans="2:4" ht="14.25" customHeight="1" x14ac:dyDescent="0.25">
      <c r="B55" s="4">
        <v>4</v>
      </c>
      <c r="C55" s="9">
        <f t="shared" si="0"/>
        <v>-2.1799999999999997</v>
      </c>
      <c r="D55" s="4">
        <f t="shared" si="1"/>
        <v>4.7523999999999988</v>
      </c>
    </row>
  </sheetData>
  <mergeCells count="1">
    <mergeCell ref="M17:M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3DCF-A198-4A9A-9CDF-26911BA91D8D}">
  <dimension ref="B1:L54"/>
  <sheetViews>
    <sheetView showGridLines="0" tabSelected="1" zoomScaleNormal="100" workbookViewId="0">
      <selection activeCell="M12" sqref="M12"/>
    </sheetView>
  </sheetViews>
  <sheetFormatPr defaultRowHeight="15" x14ac:dyDescent="0.25"/>
  <cols>
    <col min="1" max="1" width="3.28515625" customWidth="1"/>
    <col min="2" max="2" width="14.28515625" customWidth="1"/>
    <col min="3" max="3" width="16" customWidth="1"/>
    <col min="4" max="4" width="3" customWidth="1"/>
    <col min="5" max="5" width="9.42578125" customWidth="1"/>
    <col min="6" max="10" width="10.28515625" customWidth="1"/>
    <col min="11" max="11" width="12.85546875" customWidth="1"/>
    <col min="12" max="12" width="1.5703125" customWidth="1"/>
  </cols>
  <sheetData>
    <row r="1" spans="2:12" ht="8.25" customHeight="1" x14ac:dyDescent="0.25"/>
    <row r="2" spans="2:12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6" customHeight="1" x14ac:dyDescent="0.25"/>
    <row r="4" spans="2:12" ht="15" customHeight="1" x14ac:dyDescent="0.25">
      <c r="B4" s="32" t="s">
        <v>14</v>
      </c>
      <c r="C4" s="33"/>
      <c r="E4" s="32" t="s">
        <v>15</v>
      </c>
      <c r="F4" s="33"/>
      <c r="G4" s="33"/>
      <c r="H4" s="33"/>
      <c r="I4" s="33"/>
      <c r="J4" s="33"/>
      <c r="K4" s="33"/>
    </row>
    <row r="5" spans="2:12" ht="15.75" thickBot="1" x14ac:dyDescent="0.3">
      <c r="B5" s="2" t="s">
        <v>12</v>
      </c>
      <c r="C5" s="2" t="s">
        <v>6</v>
      </c>
      <c r="E5" s="2" t="s">
        <v>8</v>
      </c>
      <c r="F5" s="16" t="s">
        <v>11</v>
      </c>
      <c r="G5" s="16" t="s">
        <v>9</v>
      </c>
      <c r="H5" s="16" t="s">
        <v>10</v>
      </c>
      <c r="I5" s="16"/>
      <c r="J5" s="16"/>
      <c r="K5" s="17"/>
    </row>
    <row r="6" spans="2:12" ht="14.25" customHeight="1" thickTop="1" x14ac:dyDescent="0.25">
      <c r="B6" s="1" t="s">
        <v>2</v>
      </c>
      <c r="C6" s="50">
        <f>H16</f>
        <v>188.49082568807339</v>
      </c>
      <c r="E6" s="1" t="s">
        <v>17</v>
      </c>
      <c r="F6" s="7">
        <v>49.5</v>
      </c>
      <c r="G6" s="7">
        <v>380</v>
      </c>
      <c r="H6" s="44">
        <f>F6*G6</f>
        <v>18810</v>
      </c>
      <c r="I6" s="44">
        <f>$C$6-F6</f>
        <v>138.99082568807339</v>
      </c>
      <c r="J6" s="44">
        <f>I6^2</f>
        <v>19318.449625452402</v>
      </c>
      <c r="K6" s="45">
        <f>J6*G6</f>
        <v>7341010.8576719128</v>
      </c>
    </row>
    <row r="7" spans="2:12" ht="14.25" customHeight="1" x14ac:dyDescent="0.25">
      <c r="B7" s="12" t="s">
        <v>3</v>
      </c>
      <c r="C7" s="51">
        <f>SQRT(K13/(G13-1))</f>
        <v>153.97365971610193</v>
      </c>
      <c r="E7" s="3" t="s">
        <v>18</v>
      </c>
      <c r="F7" s="8">
        <v>149.5</v>
      </c>
      <c r="G7" s="8">
        <v>320</v>
      </c>
      <c r="H7" s="46">
        <f t="shared" ref="H7:H11" si="0">F7*G7</f>
        <v>47840</v>
      </c>
      <c r="I7" s="46">
        <f t="shared" ref="I7:I11" si="1">$C$6-F7</f>
        <v>38.990825688073386</v>
      </c>
      <c r="J7" s="46">
        <f t="shared" ref="J7:J11" si="2">I7^2</f>
        <v>1520.2844878377234</v>
      </c>
      <c r="K7" s="47">
        <f t="shared" ref="K7:K11" si="3">J7*G7</f>
        <v>486491.03610807151</v>
      </c>
    </row>
    <row r="8" spans="2:12" ht="14.25" customHeight="1" x14ac:dyDescent="0.25">
      <c r="E8" s="1" t="s">
        <v>19</v>
      </c>
      <c r="F8" s="7">
        <v>249.5</v>
      </c>
      <c r="G8" s="7">
        <v>210</v>
      </c>
      <c r="H8" s="44">
        <f t="shared" si="0"/>
        <v>52395</v>
      </c>
      <c r="I8" s="44">
        <f t="shared" si="1"/>
        <v>-61.009174311926614</v>
      </c>
      <c r="J8" s="44">
        <f t="shared" si="2"/>
        <v>3722.1193502230462</v>
      </c>
      <c r="K8" s="45">
        <f t="shared" si="3"/>
        <v>781645.06354683975</v>
      </c>
    </row>
    <row r="9" spans="2:12" ht="14.25" customHeight="1" thickBot="1" x14ac:dyDescent="0.3">
      <c r="B9" s="13" t="s">
        <v>7</v>
      </c>
      <c r="C9" s="2"/>
      <c r="E9" s="3" t="s">
        <v>20</v>
      </c>
      <c r="F9" s="8">
        <v>349.5</v>
      </c>
      <c r="G9" s="8">
        <v>50</v>
      </c>
      <c r="H9" s="46">
        <f t="shared" si="0"/>
        <v>17475</v>
      </c>
      <c r="I9" s="46">
        <f t="shared" si="1"/>
        <v>-161.00917431192661</v>
      </c>
      <c r="J9" s="46">
        <f t="shared" si="2"/>
        <v>25923.954212608369</v>
      </c>
      <c r="K9" s="47">
        <f t="shared" si="3"/>
        <v>1296197.7106304185</v>
      </c>
    </row>
    <row r="10" spans="2:12" ht="14.25" customHeight="1" thickTop="1" x14ac:dyDescent="0.25">
      <c r="E10" s="1" t="s">
        <v>21</v>
      </c>
      <c r="F10" s="7">
        <v>449.5</v>
      </c>
      <c r="G10" s="7">
        <v>60</v>
      </c>
      <c r="H10" s="44">
        <f t="shared" si="0"/>
        <v>26970</v>
      </c>
      <c r="I10" s="44">
        <f t="shared" si="1"/>
        <v>-261.00917431192659</v>
      </c>
      <c r="J10" s="44">
        <f t="shared" si="2"/>
        <v>68125.789074993678</v>
      </c>
      <c r="K10" s="45">
        <f t="shared" si="3"/>
        <v>4087547.3444996206</v>
      </c>
    </row>
    <row r="11" spans="2:12" ht="14.25" customHeight="1" x14ac:dyDescent="0.25">
      <c r="E11" s="40" t="s">
        <v>22</v>
      </c>
      <c r="F11" s="41">
        <v>599.5</v>
      </c>
      <c r="G11" s="41">
        <v>70</v>
      </c>
      <c r="H11" s="48">
        <f t="shared" si="0"/>
        <v>41965</v>
      </c>
      <c r="I11" s="48">
        <f t="shared" si="1"/>
        <v>-411.00917431192659</v>
      </c>
      <c r="J11" s="48">
        <f t="shared" si="2"/>
        <v>168928.54136857166</v>
      </c>
      <c r="K11" s="49">
        <f t="shared" si="3"/>
        <v>11824997.895800017</v>
      </c>
    </row>
    <row r="12" spans="2:12" ht="14.25" customHeight="1" x14ac:dyDescent="0.25"/>
    <row r="13" spans="2:12" ht="14.25" customHeight="1" thickBot="1" x14ac:dyDescent="0.3">
      <c r="E13" s="18" t="s">
        <v>13</v>
      </c>
      <c r="F13" s="19"/>
      <c r="G13" s="52">
        <f>SUM(G6:G11)</f>
        <v>1090</v>
      </c>
      <c r="H13" s="52">
        <f>SUM(H6:H11)</f>
        <v>205455</v>
      </c>
      <c r="I13" s="53"/>
      <c r="J13" s="53"/>
      <c r="K13" s="52">
        <f>SUM(K6:K11)</f>
        <v>25817889.908256881</v>
      </c>
    </row>
    <row r="14" spans="2:12" ht="14.25" customHeight="1" thickTop="1" thickBot="1" x14ac:dyDescent="0.3"/>
    <row r="15" spans="2:12" ht="14.25" customHeight="1" x14ac:dyDescent="0.25">
      <c r="E15" s="20"/>
      <c r="F15" s="21"/>
      <c r="G15" s="21"/>
      <c r="H15" s="22"/>
    </row>
    <row r="16" spans="2:12" ht="14.25" customHeight="1" x14ac:dyDescent="0.25">
      <c r="E16" s="23"/>
      <c r="F16" s="24"/>
      <c r="G16" s="42">
        <f>H13</f>
        <v>205455</v>
      </c>
      <c r="H16" s="43">
        <f>G16/G17</f>
        <v>188.49082568807339</v>
      </c>
    </row>
    <row r="17" spans="5:8" ht="14.25" customHeight="1" x14ac:dyDescent="0.25">
      <c r="E17" s="23"/>
      <c r="F17" s="24"/>
      <c r="G17" s="27">
        <f>G13</f>
        <v>1090</v>
      </c>
      <c r="H17" s="26"/>
    </row>
    <row r="18" spans="5:8" ht="14.25" customHeight="1" thickBot="1" x14ac:dyDescent="0.3">
      <c r="E18" s="28"/>
      <c r="F18" s="29"/>
      <c r="G18" s="29"/>
      <c r="H18" s="30"/>
    </row>
    <row r="19" spans="5:8" ht="14.25" customHeight="1" x14ac:dyDescent="0.25"/>
    <row r="20" spans="5:8" ht="14.25" customHeight="1" x14ac:dyDescent="0.25"/>
    <row r="21" spans="5:8" ht="14.25" customHeight="1" x14ac:dyDescent="0.25"/>
    <row r="22" spans="5:8" ht="14.25" customHeight="1" x14ac:dyDescent="0.25"/>
    <row r="23" spans="5:8" ht="14.25" customHeight="1" x14ac:dyDescent="0.25"/>
    <row r="24" spans="5:8" ht="14.25" customHeight="1" x14ac:dyDescent="0.25"/>
    <row r="25" spans="5:8" ht="14.25" customHeight="1" x14ac:dyDescent="0.25"/>
    <row r="26" spans="5:8" ht="14.25" customHeight="1" x14ac:dyDescent="0.25"/>
    <row r="27" spans="5:8" ht="14.25" customHeight="1" x14ac:dyDescent="0.25"/>
    <row r="28" spans="5:8" ht="14.25" customHeight="1" x14ac:dyDescent="0.25"/>
    <row r="29" spans="5:8" ht="14.25" customHeight="1" x14ac:dyDescent="0.25"/>
    <row r="30" spans="5:8" ht="14.25" customHeight="1" x14ac:dyDescent="0.25"/>
    <row r="31" spans="5:8" ht="14.25" customHeight="1" x14ac:dyDescent="0.25"/>
    <row r="32" spans="5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</sheetData>
  <mergeCells count="1">
    <mergeCell ref="H16:H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DP_Dados_Agrupados</vt:lpstr>
      <vt:lpstr>DP_Dados_Agrup_Ponto_Medio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2019-05-30T00:38:31Z</dcterms:modified>
</cp:coreProperties>
</file>