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09_Estatistica_Aplicada_Trilha\Curso009.02_Estatistica_Descritiva\"/>
    </mc:Choice>
  </mc:AlternateContent>
  <xr:revisionPtr revIDLastSave="117" documentId="6_{5D2C75D7-2EAC-4DF0-BD37-08F22AFCC0B1}" xr6:coauthVersionLast="43" xr6:coauthVersionMax="43" xr10:uidLastSave="{95858B8A-3F11-4E4B-A74C-BB9FBA2C432A}"/>
  <bookViews>
    <workbookView xWindow="20370" yWindow="-120" windowWidth="24240" windowHeight="13140" activeTab="3" xr2:uid="{A6601032-9BAF-495D-9347-4EB1AB138D63}"/>
  </bookViews>
  <sheets>
    <sheet name="TDF" sheetId="4" r:id="rId1"/>
    <sheet name="Histograma" sheetId="5" r:id="rId2"/>
    <sheet name="Polígono" sheetId="10" r:id="rId3"/>
    <sheet name="Ogiva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6" i="5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5"/>
  <c r="D5" i="5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5" i="10"/>
  <c r="E5" i="10" s="1"/>
  <c r="E14" i="5"/>
  <c r="E5" i="5"/>
  <c r="E7" i="5"/>
  <c r="E8" i="5"/>
  <c r="E9" i="5"/>
  <c r="E10" i="5"/>
  <c r="E11" i="5"/>
  <c r="E12" i="5"/>
  <c r="E13" i="5"/>
  <c r="E15" i="5"/>
  <c r="E16" i="5"/>
  <c r="E17" i="5"/>
  <c r="E18" i="5"/>
  <c r="E7" i="11" l="1"/>
  <c r="D10" i="5"/>
  <c r="E5" i="11"/>
  <c r="D7" i="5"/>
  <c r="E15" i="10"/>
  <c r="C19" i="11"/>
  <c r="D15" i="11" s="1"/>
  <c r="E7" i="10"/>
  <c r="E11" i="11"/>
  <c r="E17" i="10"/>
  <c r="E9" i="10"/>
  <c r="E13" i="11"/>
  <c r="E16" i="11"/>
  <c r="E18" i="11"/>
  <c r="E9" i="11"/>
  <c r="E14" i="11"/>
  <c r="E6" i="11"/>
  <c r="E8" i="11"/>
  <c r="E10" i="11"/>
  <c r="E12" i="11"/>
  <c r="E17" i="11"/>
  <c r="E15" i="11"/>
  <c r="E11" i="10"/>
  <c r="E13" i="10"/>
  <c r="C19" i="10"/>
  <c r="D15" i="10" s="1"/>
  <c r="E18" i="10"/>
  <c r="E6" i="10"/>
  <c r="E8" i="10"/>
  <c r="E10" i="10"/>
  <c r="E12" i="10"/>
  <c r="E14" i="10"/>
  <c r="E16" i="10"/>
  <c r="D6" i="5"/>
  <c r="D18" i="5"/>
  <c r="D14" i="5"/>
  <c r="D17" i="5"/>
  <c r="D16" i="5"/>
  <c r="D12" i="5"/>
  <c r="D8" i="5"/>
  <c r="D13" i="5"/>
  <c r="D9" i="5"/>
  <c r="D15" i="5"/>
  <c r="D11" i="5"/>
  <c r="E21" i="4"/>
  <c r="H5" i="4" s="1"/>
  <c r="E22" i="4"/>
  <c r="E10" i="4" s="1"/>
  <c r="E11" i="4" s="1"/>
  <c r="E20" i="4"/>
  <c r="E6" i="4" s="1"/>
  <c r="D18" i="10" l="1"/>
  <c r="D19" i="5"/>
  <c r="D13" i="10"/>
  <c r="D12" i="10"/>
  <c r="D8" i="11"/>
  <c r="D16" i="11"/>
  <c r="D17" i="11"/>
  <c r="D7" i="11"/>
  <c r="D14" i="11"/>
  <c r="D9" i="11"/>
  <c r="D6" i="10"/>
  <c r="D10" i="11"/>
  <c r="D18" i="11"/>
  <c r="D7" i="10"/>
  <c r="D8" i="10"/>
  <c r="D9" i="10"/>
  <c r="D6" i="11"/>
  <c r="D11" i="11"/>
  <c r="D14" i="10"/>
  <c r="D11" i="10"/>
  <c r="D10" i="10"/>
  <c r="D17" i="10"/>
  <c r="D5" i="11"/>
  <c r="D12" i="11"/>
  <c r="D13" i="11"/>
  <c r="D5" i="10"/>
  <c r="D16" i="10"/>
  <c r="F7" i="5"/>
  <c r="F11" i="5"/>
  <c r="F15" i="5"/>
  <c r="F9" i="5"/>
  <c r="F17" i="5"/>
  <c r="F18" i="5"/>
  <c r="F8" i="5"/>
  <c r="F12" i="5"/>
  <c r="F16" i="5"/>
  <c r="F6" i="5"/>
  <c r="F13" i="5"/>
  <c r="F10" i="5"/>
  <c r="F14" i="5"/>
  <c r="E7" i="4"/>
  <c r="J5" i="4"/>
  <c r="C5" i="4"/>
  <c r="C6" i="4"/>
  <c r="C7" i="4"/>
  <c r="C8" i="4"/>
  <c r="C9" i="4"/>
  <c r="C10" i="4"/>
  <c r="C11" i="4"/>
  <c r="C12" i="4"/>
  <c r="C13" i="4"/>
  <c r="C14" i="4"/>
  <c r="F7" i="11" l="1"/>
  <c r="F13" i="11"/>
  <c r="F15" i="11"/>
  <c r="F5" i="11"/>
  <c r="F6" i="11"/>
  <c r="F14" i="10"/>
  <c r="F18" i="11"/>
  <c r="F8" i="11"/>
  <c r="F16" i="11"/>
  <c r="F17" i="11"/>
  <c r="F11" i="11"/>
  <c r="F9" i="11"/>
  <c r="F10" i="11"/>
  <c r="F12" i="11"/>
  <c r="F14" i="11"/>
  <c r="D19" i="11"/>
  <c r="F18" i="10"/>
  <c r="F6" i="10"/>
  <c r="F11" i="10"/>
  <c r="D19" i="10"/>
  <c r="F5" i="10"/>
  <c r="F15" i="10"/>
  <c r="F12" i="10"/>
  <c r="F7" i="10"/>
  <c r="F8" i="10"/>
  <c r="F10" i="10"/>
  <c r="F9" i="10"/>
  <c r="F16" i="10"/>
  <c r="F17" i="10"/>
  <c r="F13" i="10"/>
  <c r="K5" i="4"/>
  <c r="H6" i="4"/>
  <c r="M5" i="4" l="1"/>
  <c r="J6" i="4"/>
  <c r="H7" i="4" s="1"/>
  <c r="K6" i="4" l="1"/>
  <c r="J7" i="4"/>
  <c r="H8" i="4" s="1"/>
  <c r="M6" i="4" l="1"/>
  <c r="K7" i="4"/>
  <c r="J8" i="4"/>
  <c r="H9" i="4" s="1"/>
  <c r="M7" i="4" l="1"/>
  <c r="K8" i="4"/>
  <c r="J9" i="4"/>
  <c r="H10" i="4" s="1"/>
  <c r="K9" i="4" l="1"/>
  <c r="M8" i="4"/>
  <c r="J10" i="4"/>
  <c r="H11" i="4" s="1"/>
  <c r="M9" i="4" l="1"/>
  <c r="K10" i="4"/>
  <c r="J11" i="4"/>
  <c r="H12" i="4" l="1"/>
  <c r="K11" i="4"/>
  <c r="M10" i="4"/>
  <c r="J12" i="4" l="1"/>
  <c r="H13" i="4" s="1"/>
  <c r="M11" i="4"/>
  <c r="K12" i="4" l="1"/>
  <c r="L12" i="4" s="1"/>
  <c r="J13" i="4"/>
  <c r="H14" i="4" s="1"/>
  <c r="L6" i="4" l="1"/>
  <c r="L7" i="4"/>
  <c r="L5" i="4"/>
  <c r="L8" i="4"/>
  <c r="M12" i="4"/>
  <c r="L11" i="4"/>
  <c r="L9" i="4"/>
  <c r="L10" i="4"/>
  <c r="K13" i="4"/>
  <c r="L13" i="4" s="1"/>
  <c r="N6" i="4"/>
  <c r="N12" i="4"/>
  <c r="N8" i="4"/>
  <c r="N11" i="4"/>
  <c r="N15" i="4"/>
  <c r="J14" i="4"/>
  <c r="H15" i="4" s="1"/>
  <c r="N20" i="4"/>
  <c r="N18" i="4"/>
  <c r="N19" i="4"/>
  <c r="N16" i="4" l="1"/>
  <c r="N9" i="4"/>
  <c r="N14" i="4"/>
  <c r="N7" i="4"/>
  <c r="N10" i="4"/>
  <c r="N13" i="4"/>
  <c r="N5" i="4"/>
  <c r="N17" i="4"/>
  <c r="M13" i="4"/>
  <c r="K14" i="4"/>
  <c r="L14" i="4" s="1"/>
  <c r="J15" i="4"/>
  <c r="H16" i="4" s="1"/>
  <c r="K15" i="4"/>
  <c r="M14" i="4" l="1"/>
  <c r="L15" i="4"/>
  <c r="M15" i="4"/>
  <c r="J16" i="4"/>
  <c r="H17" i="4" s="1"/>
  <c r="K16" i="4" l="1"/>
  <c r="L16" i="4" s="1"/>
  <c r="J17" i="4"/>
  <c r="H18" i="4" s="1"/>
  <c r="J18" i="4" s="1"/>
  <c r="K17" i="4" l="1"/>
  <c r="M17" i="4" s="1"/>
  <c r="M16" i="4"/>
  <c r="K18" i="4"/>
  <c r="H19" i="4"/>
  <c r="L17" i="4" l="1"/>
  <c r="L18" i="4"/>
  <c r="M18" i="4"/>
  <c r="J19" i="4"/>
  <c r="H20" i="4" s="1"/>
  <c r="K19" i="4" l="1"/>
  <c r="L19" i="4" s="1"/>
  <c r="J20" i="4"/>
  <c r="K20" i="4"/>
  <c r="M19" i="4" l="1"/>
  <c r="L20" i="4"/>
  <c r="M20" i="4"/>
</calcChain>
</file>

<file path=xl/sharedStrings.xml><?xml version="1.0" encoding="utf-8"?>
<sst xmlns="http://schemas.openxmlformats.org/spreadsheetml/2006/main" count="115" uniqueCount="53">
  <si>
    <t>Amostra</t>
  </si>
  <si>
    <t>Número de classes</t>
  </si>
  <si>
    <t>Conveniência:</t>
  </si>
  <si>
    <t>Raiz quadrada:</t>
  </si>
  <si>
    <t>Sturges:</t>
  </si>
  <si>
    <t>Critério</t>
  </si>
  <si>
    <t>Largura das classes:</t>
  </si>
  <si>
    <t>Amplitude:</t>
  </si>
  <si>
    <t>Largura da classe:</t>
  </si>
  <si>
    <t>LI</t>
  </si>
  <si>
    <t>LS</t>
  </si>
  <si>
    <t>1ª</t>
  </si>
  <si>
    <t>2ª</t>
  </si>
  <si>
    <t>3ª</t>
  </si>
  <si>
    <t>ª</t>
  </si>
  <si>
    <t>5ª</t>
  </si>
  <si>
    <t>6ª</t>
  </si>
  <si>
    <t>ͱ</t>
  </si>
  <si>
    <t>Classes</t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</si>
  <si>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</si>
  <si>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</si>
  <si>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r>
      <t>F</t>
    </r>
    <r>
      <rPr>
        <b/>
        <i/>
        <vertAlign val="subscript"/>
        <sz val="11"/>
        <color theme="1"/>
        <rFont val="Cambria"/>
        <family val="1"/>
      </rPr>
      <t>i</t>
    </r>
  </si>
  <si>
    <r>
      <t>F</t>
    </r>
    <r>
      <rPr>
        <b/>
        <i/>
        <vertAlign val="subscript"/>
        <sz val="11"/>
        <color theme="1"/>
        <rFont val="Cambria"/>
        <family val="1"/>
      </rPr>
      <t>ri</t>
    </r>
  </si>
  <si>
    <t>Total</t>
  </si>
  <si>
    <t>Tamanho da base:</t>
  </si>
  <si>
    <t>Menor nº</t>
  </si>
  <si>
    <t>Maior nº</t>
  </si>
  <si>
    <t>Funções de Apoio</t>
  </si>
  <si>
    <t>Valores</t>
  </si>
  <si>
    <t>8ª</t>
  </si>
  <si>
    <t>9ª</t>
  </si>
  <si>
    <t>10ª</t>
  </si>
  <si>
    <t>11ª</t>
  </si>
  <si>
    <t>12ª</t>
  </si>
  <si>
    <t>13ª</t>
  </si>
  <si>
    <t>14ª</t>
  </si>
  <si>
    <t>15ª</t>
  </si>
  <si>
    <t>16ª</t>
  </si>
  <si>
    <t>17ª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</si>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</sst>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b/>
      <i/>
      <vertAlign val="subscript"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5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Histograma!$D$4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Histograma!$B$5:$B$18</c:f>
              <c:strCache>
                <c:ptCount val="14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</c:strCache>
            </c:strRef>
          </c:cat>
          <c:val>
            <c:numRef>
              <c:f>Histograma!$D$5:$D$18</c:f>
              <c:numCache>
                <c:formatCode>0.000</c:formatCode>
                <c:ptCount val="14"/>
                <c:pt idx="0">
                  <c:v>7.1138059201937998E-2</c:v>
                </c:pt>
                <c:pt idx="1">
                  <c:v>9.0153198910491741E-2</c:v>
                </c:pt>
                <c:pt idx="2">
                  <c:v>0.10458552965147036</c:v>
                </c:pt>
                <c:pt idx="3">
                  <c:v>9.6845865935178396E-2</c:v>
                </c:pt>
                <c:pt idx="4">
                  <c:v>6.8376457369503554E-2</c:v>
                </c:pt>
                <c:pt idx="5">
                  <c:v>7.5034667183907694E-2</c:v>
                </c:pt>
                <c:pt idx="6">
                  <c:v>7.5501347025671572E-2</c:v>
                </c:pt>
                <c:pt idx="7">
                  <c:v>7.8391804467391676E-2</c:v>
                </c:pt>
                <c:pt idx="8">
                  <c:v>6.9920642891143733E-2</c:v>
                </c:pt>
                <c:pt idx="9">
                  <c:v>6.7021858290271991E-2</c:v>
                </c:pt>
                <c:pt idx="10">
                  <c:v>6.4363197373556585E-2</c:v>
                </c:pt>
                <c:pt idx="11">
                  <c:v>5.2777678274606887E-2</c:v>
                </c:pt>
                <c:pt idx="12">
                  <c:v>4.9213008085025468E-2</c:v>
                </c:pt>
                <c:pt idx="13">
                  <c:v>3.6676685339842495E-2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A-40F4-83B6-DAE8E28C8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53937839"/>
        <c:axId val="987541455"/>
      </c:barChart>
      <c:catAx>
        <c:axId val="1153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41455"/>
        <c:crosses val="autoZero"/>
        <c:auto val="1"/>
        <c:lblAlgn val="ctr"/>
        <c:lblOffset val="100"/>
        <c:noMultiLvlLbl val="0"/>
      </c:catAx>
      <c:valAx>
        <c:axId val="9875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 residente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Polígono!$D$4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Polígono!$B$5:$B$18</c:f>
              <c:strCache>
                <c:ptCount val="14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</c:strCache>
            </c:strRef>
          </c:cat>
          <c:val>
            <c:numRef>
              <c:f>Polígono!$D$5:$D$18</c:f>
              <c:numCache>
                <c:formatCode>0.00</c:formatCode>
                <c:ptCount val="14"/>
                <c:pt idx="0">
                  <c:v>7.1138059201937998E-2</c:v>
                </c:pt>
                <c:pt idx="1">
                  <c:v>9.0153198910491741E-2</c:v>
                </c:pt>
                <c:pt idx="2">
                  <c:v>0.10458552965147036</c:v>
                </c:pt>
                <c:pt idx="3">
                  <c:v>9.6845865935178396E-2</c:v>
                </c:pt>
                <c:pt idx="4">
                  <c:v>6.8376457369503554E-2</c:v>
                </c:pt>
                <c:pt idx="5">
                  <c:v>7.5034667183907694E-2</c:v>
                </c:pt>
                <c:pt idx="6">
                  <c:v>7.5501347025671572E-2</c:v>
                </c:pt>
                <c:pt idx="7">
                  <c:v>7.8391804467391676E-2</c:v>
                </c:pt>
                <c:pt idx="8">
                  <c:v>6.9920642891143733E-2</c:v>
                </c:pt>
                <c:pt idx="9">
                  <c:v>6.7021858290271991E-2</c:v>
                </c:pt>
                <c:pt idx="10">
                  <c:v>6.4363197373556585E-2</c:v>
                </c:pt>
                <c:pt idx="11">
                  <c:v>5.2777678274606887E-2</c:v>
                </c:pt>
                <c:pt idx="12">
                  <c:v>4.9213008085025468E-2</c:v>
                </c:pt>
                <c:pt idx="13">
                  <c:v>3.6676685339842495E-2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4EF-AA27-BDC0122E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37839"/>
        <c:axId val="987541455"/>
      </c:lineChart>
      <c:catAx>
        <c:axId val="1153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41455"/>
        <c:crosses val="autoZero"/>
        <c:auto val="1"/>
        <c:lblAlgn val="ctr"/>
        <c:lblOffset val="100"/>
        <c:noMultiLvlLbl val="0"/>
      </c:catAx>
      <c:valAx>
        <c:axId val="9875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 residente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Ogiva!$F$4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Ogiva!$B$5:$B$18</c:f>
              <c:strCache>
                <c:ptCount val="14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</c:strCache>
            </c:strRef>
          </c:cat>
          <c:val>
            <c:numRef>
              <c:f>Ogiva!$F$5:$F$18</c:f>
              <c:numCache>
                <c:formatCode>#,##0.00</c:formatCode>
                <c:ptCount val="14"/>
                <c:pt idx="0" formatCode="0.00">
                  <c:v>7.1138059201937998E-2</c:v>
                </c:pt>
                <c:pt idx="1">
                  <c:v>0.16129125811242973</c:v>
                </c:pt>
                <c:pt idx="2">
                  <c:v>0.26587678776390011</c:v>
                </c:pt>
                <c:pt idx="3">
                  <c:v>0.36272265369907852</c:v>
                </c:pt>
                <c:pt idx="4">
                  <c:v>0.43109911106858206</c:v>
                </c:pt>
                <c:pt idx="5">
                  <c:v>0.50613377825248973</c:v>
                </c:pt>
                <c:pt idx="6">
                  <c:v>0.5816351252781613</c:v>
                </c:pt>
                <c:pt idx="7">
                  <c:v>0.66002692974555299</c:v>
                </c:pt>
                <c:pt idx="8">
                  <c:v>0.72994757263669674</c:v>
                </c:pt>
                <c:pt idx="9">
                  <c:v>0.7969694309269687</c:v>
                </c:pt>
                <c:pt idx="10">
                  <c:v>0.86133262830052526</c:v>
                </c:pt>
                <c:pt idx="11">
                  <c:v>0.91411030657513215</c:v>
                </c:pt>
                <c:pt idx="12">
                  <c:v>0.96332331466015764</c:v>
                </c:pt>
                <c:pt idx="13" formatCode="#,##0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E-4F7F-9D74-3FB5DDCD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37839"/>
        <c:axId val="987541455"/>
      </c:lineChart>
      <c:catAx>
        <c:axId val="115393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541455"/>
        <c:crosses val="autoZero"/>
        <c:auto val="1"/>
        <c:lblAlgn val="ctr"/>
        <c:lblOffset val="100"/>
        <c:noMultiLvlLbl val="0"/>
      </c:catAx>
      <c:valAx>
        <c:axId val="9875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 residente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39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647247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9525</xdr:colOff>
      <xdr:row>1</xdr:row>
      <xdr:rowOff>2673</xdr:rowOff>
    </xdr:from>
    <xdr:ext cx="5457825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FF993B-4613-495E-88FC-059AA278702B}"/>
            </a:ext>
          </a:extLst>
        </xdr:cNvPr>
        <xdr:cNvSpPr/>
      </xdr:nvSpPr>
      <xdr:spPr>
        <a:xfrm>
          <a:off x="2543175" y="107448"/>
          <a:ext cx="54578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Tabela de Distribuição de Frequência</a:t>
          </a:r>
        </a:p>
      </xdr:txBody>
    </xdr:sp>
    <xdr:clientData/>
  </xdr:oneCellAnchor>
  <xdr:oneCellAnchor>
    <xdr:from>
      <xdr:col>3</xdr:col>
      <xdr:colOff>19050</xdr:colOff>
      <xdr:row>12</xdr:row>
      <xdr:rowOff>38100</xdr:rowOff>
    </xdr:from>
    <xdr:ext cx="1772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1538924-6F55-4C6D-A0FF-75CEC65A5666}"/>
                </a:ext>
              </a:extLst>
            </xdr:cNvPr>
            <xdr:cNvSpPr txBox="1"/>
          </xdr:nvSpPr>
          <xdr:spPr>
            <a:xfrm>
              <a:off x="1304925" y="2495550"/>
              <a:ext cx="1772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t-B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Sturges</m:t>
                    </m:r>
                    <m:r>
                      <a:rPr lang="pt-B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1 +3,3 ∗ </m:t>
                    </m:r>
                    <m:func>
                      <m:funcPr>
                        <m:ctrlP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t-BR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pt-B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1538924-6F55-4C6D-A0FF-75CEC65A5666}"/>
                </a:ext>
              </a:extLst>
            </xdr:cNvPr>
            <xdr:cNvSpPr txBox="1"/>
          </xdr:nvSpPr>
          <xdr:spPr>
            <a:xfrm>
              <a:off x="1304925" y="2495550"/>
              <a:ext cx="1772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"Sturges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= 1 +3,3 ∗  log_10⁡𝑛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190500</xdr:colOff>
      <xdr:row>15</xdr:row>
      <xdr:rowOff>71830</xdr:rowOff>
    </xdr:from>
    <xdr:to>
      <xdr:col>4</xdr:col>
      <xdr:colOff>1213764</xdr:colOff>
      <xdr:row>17</xdr:row>
      <xdr:rowOff>60553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72F73AFB-CAA0-42BE-8145-19E93DD799D0}"/>
                </a:ext>
              </a:extLst>
            </xdr:cNvPr>
            <xdr:cNvSpPr txBox="1"/>
          </xdr:nvSpPr>
          <xdr:spPr>
            <a:xfrm>
              <a:off x="1276350" y="3072205"/>
              <a:ext cx="2471064" cy="3506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𝐿𝑎𝑟𝑔𝑢𝑟𝑎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𝑑𝑎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𝑐𝑙𝑎𝑠𝑠𝑒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𝑎𝑚𝑝𝑙𝑖𝑡𝑢𝑑𝑒</m:t>
                        </m:r>
                      </m:num>
                      <m:den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º 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𝑐𝑙𝑎𝑠𝑠𝑒𝑠</m:t>
                        </m:r>
                      </m:den>
                    </m:f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72F73AFB-CAA0-42BE-8145-19E93DD799D0}"/>
                </a:ext>
              </a:extLst>
            </xdr:cNvPr>
            <xdr:cNvSpPr txBox="1"/>
          </xdr:nvSpPr>
          <xdr:spPr>
            <a:xfrm>
              <a:off x="1276350" y="3072205"/>
              <a:ext cx="2471064" cy="35067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200" b="0" i="0">
                  <a:latin typeface="Cambria Math" panose="02040503050406030204" pitchFamily="18" charset="0"/>
                </a:rPr>
                <a:t>𝐿𝑎𝑟𝑔𝑢𝑟𝑎 𝑑𝑎 𝑐𝑙𝑎𝑠𝑠𝑒=𝑎𝑚𝑝𝑙𝑖𝑡𝑢𝑑𝑒/(𝑛º 𝑑𝑒 𝑐𝑙𝑎𝑠𝑠𝑒𝑠)  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3</xdr:col>
      <xdr:colOff>0</xdr:colOff>
      <xdr:row>13</xdr:row>
      <xdr:rowOff>152400</xdr:rowOff>
    </xdr:from>
    <xdr:to>
      <xdr:col>4</xdr:col>
      <xdr:colOff>790575</xdr:colOff>
      <xdr:row>14</xdr:row>
      <xdr:rowOff>159297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18">
              <a:extLst>
                <a:ext uri="{FF2B5EF4-FFF2-40B4-BE49-F238E27FC236}">
                  <a16:creationId xmlns:a16="http://schemas.microsoft.com/office/drawing/2014/main" id="{493DDE73-D681-40B5-AC8A-FA5F1E529CA7}"/>
                </a:ext>
              </a:extLst>
            </xdr:cNvPr>
            <xdr:cNvSpPr txBox="1"/>
          </xdr:nvSpPr>
          <xdr:spPr>
            <a:xfrm>
              <a:off x="1285875" y="2790825"/>
              <a:ext cx="20383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𝑎𝑚𝑝𝑙𝑖𝑡𝑢𝑑𝑒</m:t>
                    </m:r>
                    <m:r>
                      <a:rPr lang="pt-BR" sz="12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1200" b="0" i="0">
                        <a:latin typeface="Cambria Math" panose="02040503050406030204" pitchFamily="18" charset="0"/>
                      </a:rPr>
                      <m:t>maior</m:t>
                    </m:r>
                    <m:r>
                      <a:rPr lang="pt-BR" sz="1200" b="0" i="0">
                        <a:latin typeface="Cambria Math" panose="02040503050406030204" pitchFamily="18" charset="0"/>
                      </a:rPr>
                      <m:t> −</m:t>
                    </m:r>
                    <m:r>
                      <m:rPr>
                        <m:sty m:val="p"/>
                      </m:rPr>
                      <a:rPr lang="pt-BR" sz="1200" b="0" i="0">
                        <a:latin typeface="Cambria Math" panose="02040503050406030204" pitchFamily="18" charset="0"/>
                      </a:rPr>
                      <m:t>menor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6" name="CaixaDeTexto 18">
              <a:extLst>
                <a:ext uri="{FF2B5EF4-FFF2-40B4-BE49-F238E27FC236}">
                  <a16:creationId xmlns:a16="http://schemas.microsoft.com/office/drawing/2014/main" id="{493DDE73-D681-40B5-AC8A-FA5F1E529CA7}"/>
                </a:ext>
              </a:extLst>
            </xdr:cNvPr>
            <xdr:cNvSpPr txBox="1"/>
          </xdr:nvSpPr>
          <xdr:spPr>
            <a:xfrm>
              <a:off x="1285875" y="2790825"/>
              <a:ext cx="2038350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200" b="0" i="0">
                  <a:latin typeface="Cambria Math" panose="02040503050406030204" pitchFamily="18" charset="0"/>
                </a:rPr>
                <a:t>𝑎𝑚𝑝𝑙𝑖𝑡𝑢𝑑𝑒=maior −menor</a:t>
              </a:r>
              <a:endParaRPr lang="pt-BR" sz="1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8A9669-DEA6-40F5-AE94-3D4CC8C74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7B6DFE8-0E7F-4E0B-8529-94F45DC8A388}"/>
            </a:ext>
          </a:extLst>
        </xdr:cNvPr>
        <xdr:cNvSpPr/>
      </xdr:nvSpPr>
      <xdr:spPr>
        <a:xfrm>
          <a:off x="20478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123825</xdr:colOff>
      <xdr:row>2</xdr:row>
      <xdr:rowOff>76200</xdr:rowOff>
    </xdr:from>
    <xdr:to>
      <xdr:col>14</xdr:col>
      <xdr:colOff>581025</xdr:colOff>
      <xdr:row>19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10716F-D962-4C6E-BDD5-7C11AB104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8988CA-70D4-49BE-AA88-E0B9D8CC05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39C8922-020F-4DAD-A2D7-EB2418568E7E}"/>
            </a:ext>
          </a:extLst>
        </xdr:cNvPr>
        <xdr:cNvSpPr/>
      </xdr:nvSpPr>
      <xdr:spPr>
        <a:xfrm>
          <a:off x="25050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123825</xdr:colOff>
      <xdr:row>2</xdr:row>
      <xdr:rowOff>76200</xdr:rowOff>
    </xdr:from>
    <xdr:to>
      <xdr:col>14</xdr:col>
      <xdr:colOff>581025</xdr:colOff>
      <xdr:row>19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923526-39F7-4F2A-B725-60A02FE4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8F0F45-BB7B-4740-B2BD-42038D34B1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295275</xdr:colOff>
      <xdr:row>1</xdr:row>
      <xdr:rowOff>0</xdr:rowOff>
    </xdr:from>
    <xdr:ext cx="54006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BFF5DD9-3ECD-4BCD-8FF0-DAC051408D47}"/>
            </a:ext>
          </a:extLst>
        </xdr:cNvPr>
        <xdr:cNvSpPr/>
      </xdr:nvSpPr>
      <xdr:spPr>
        <a:xfrm>
          <a:off x="2505075" y="104775"/>
          <a:ext cx="54006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Gráficos de Distribuição de Frequência</a:t>
          </a:r>
        </a:p>
      </xdr:txBody>
    </xdr:sp>
    <xdr:clientData/>
  </xdr:oneCellAnchor>
  <xdr:twoCellAnchor>
    <xdr:from>
      <xdr:col>6</xdr:col>
      <xdr:colOff>123825</xdr:colOff>
      <xdr:row>2</xdr:row>
      <xdr:rowOff>76200</xdr:rowOff>
    </xdr:from>
    <xdr:to>
      <xdr:col>14</xdr:col>
      <xdr:colOff>581025</xdr:colOff>
      <xdr:row>19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254A4E-6620-4931-A911-96E9D8393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N54"/>
  <sheetViews>
    <sheetView showGridLines="0" zoomScaleNormal="100" workbookViewId="0">
      <selection activeCell="D27" sqref="D27"/>
    </sheetView>
  </sheetViews>
  <sheetFormatPr defaultRowHeight="15" x14ac:dyDescent="0.25"/>
  <cols>
    <col min="1" max="1" width="3.28515625" customWidth="1"/>
    <col min="2" max="2" width="13" customWidth="1"/>
    <col min="3" max="3" width="3" customWidth="1"/>
    <col min="4" max="4" width="18.7109375" bestFit="1" customWidth="1"/>
    <col min="5" max="5" width="22.7109375" bestFit="1" customWidth="1"/>
    <col min="6" max="6" width="3.28515625" customWidth="1"/>
    <col min="8" max="8" width="10" bestFit="1" customWidth="1"/>
    <col min="9" max="9" width="2.42578125" bestFit="1" customWidth="1"/>
    <col min="10" max="10" width="10" bestFit="1" customWidth="1"/>
  </cols>
  <sheetData>
    <row r="1" spans="2:14" ht="8.25" customHeight="1" x14ac:dyDescent="0.25"/>
    <row r="2" spans="2:14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6.75" customHeight="1" x14ac:dyDescent="0.25"/>
    <row r="4" spans="2:14" ht="18" thickBot="1" x14ac:dyDescent="0.35">
      <c r="B4" s="2" t="s">
        <v>0</v>
      </c>
      <c r="D4" s="2" t="s">
        <v>5</v>
      </c>
      <c r="E4" s="2" t="s">
        <v>1</v>
      </c>
      <c r="G4" s="2" t="s">
        <v>18</v>
      </c>
      <c r="H4" s="2" t="s">
        <v>9</v>
      </c>
      <c r="I4" s="2"/>
      <c r="J4" s="2" t="s">
        <v>10</v>
      </c>
      <c r="K4" s="12" t="s">
        <v>19</v>
      </c>
      <c r="L4" s="12" t="s">
        <v>20</v>
      </c>
      <c r="M4" s="12" t="s">
        <v>21</v>
      </c>
      <c r="N4" s="12" t="s">
        <v>22</v>
      </c>
    </row>
    <row r="5" spans="2:14" ht="14.25" customHeight="1" thickTop="1" x14ac:dyDescent="0.3">
      <c r="B5" s="14">
        <v>6629.6130000000003</v>
      </c>
      <c r="C5" t="str">
        <f>""</f>
        <v/>
      </c>
      <c r="D5" s="1" t="s">
        <v>2</v>
      </c>
      <c r="E5" s="14">
        <v>17</v>
      </c>
      <c r="G5" s="1" t="s">
        <v>11</v>
      </c>
      <c r="H5" s="14">
        <f>E21</f>
        <v>3267.482</v>
      </c>
      <c r="I5" s="9" t="s">
        <v>17</v>
      </c>
      <c r="J5" s="14">
        <f>$E$11+H5</f>
        <v>3599.482</v>
      </c>
      <c r="K5" s="1">
        <f>COUNTIF($B$5:$B$1048576,"&lt;"&amp;J5)</f>
        <v>2</v>
      </c>
      <c r="L5" s="7" t="e">
        <f>K5/$K$12</f>
        <v>#DIV/0!</v>
      </c>
      <c r="M5" s="1">
        <f>K5</f>
        <v>2</v>
      </c>
      <c r="N5" s="7" t="e">
        <f>L5</f>
        <v>#DIV/0!</v>
      </c>
    </row>
    <row r="6" spans="2:14" ht="14.25" customHeight="1" x14ac:dyDescent="0.3">
      <c r="B6" s="15">
        <v>7288.8270000000002</v>
      </c>
      <c r="C6" t="str">
        <f>""</f>
        <v/>
      </c>
      <c r="D6" s="3" t="s">
        <v>3</v>
      </c>
      <c r="E6" s="15">
        <f>TRUNC(SQRT(E20),0)</f>
        <v>4</v>
      </c>
      <c r="G6" s="3" t="s">
        <v>12</v>
      </c>
      <c r="H6" s="15">
        <f>J5</f>
        <v>3599.482</v>
      </c>
      <c r="I6" s="10" t="s">
        <v>17</v>
      </c>
      <c r="J6" s="15">
        <f t="shared" ref="J6:J11" si="0">$E$11+H6</f>
        <v>3931.482</v>
      </c>
      <c r="K6" s="3">
        <f>COUNTIFS($B$5:$B$1048576,"&gt;="&amp;H6,$B$5:$B$1048576,"&lt;"&amp;J6)</f>
        <v>0</v>
      </c>
      <c r="L6" s="8" t="e">
        <f t="shared" ref="L6:L20" si="1">K6/$K$12</f>
        <v>#DIV/0!</v>
      </c>
      <c r="M6" s="3">
        <f>SUM($K$5:K6)</f>
        <v>2</v>
      </c>
      <c r="N6" s="8" t="e">
        <f>SUM($L$5:L6)</f>
        <v>#DIV/0!</v>
      </c>
    </row>
    <row r="7" spans="2:14" ht="14.25" customHeight="1" x14ac:dyDescent="0.3">
      <c r="B7" s="14">
        <v>8103.415</v>
      </c>
      <c r="C7" t="str">
        <f>""</f>
        <v/>
      </c>
      <c r="D7" s="6" t="s">
        <v>4</v>
      </c>
      <c r="E7" s="16">
        <f>ROUNDUP(1+3.3*LOG10(E20),0)</f>
        <v>6</v>
      </c>
      <c r="G7" s="1" t="s">
        <v>13</v>
      </c>
      <c r="H7" s="14">
        <f>J6</f>
        <v>3931.482</v>
      </c>
      <c r="I7" s="11" t="s">
        <v>17</v>
      </c>
      <c r="J7" s="14">
        <f t="shared" si="0"/>
        <v>4263.482</v>
      </c>
      <c r="K7" s="1">
        <f t="shared" ref="K7:K11" si="2">COUNTIFS($B$5:$B$1048576,"&gt;="&amp;H7,$B$5:$B$1048576,"&lt;"&amp;J7)</f>
        <v>1</v>
      </c>
      <c r="L7" s="7" t="e">
        <f t="shared" si="1"/>
        <v>#DIV/0!</v>
      </c>
      <c r="M7" s="1">
        <f>SUM($K$5:K7)</f>
        <v>3</v>
      </c>
      <c r="N7" s="1" t="e">
        <f>SUM($L$5:L7)</f>
        <v>#DIV/0!</v>
      </c>
    </row>
    <row r="8" spans="2:14" ht="14.25" customHeight="1" x14ac:dyDescent="0.3">
      <c r="B8" s="15">
        <v>8911.2379999999994</v>
      </c>
      <c r="C8" t="str">
        <f>""</f>
        <v/>
      </c>
      <c r="G8" s="3" t="s">
        <v>14</v>
      </c>
      <c r="H8" s="15">
        <f t="shared" ref="H8:H11" si="3">J7</f>
        <v>4263.482</v>
      </c>
      <c r="I8" s="10" t="s">
        <v>17</v>
      </c>
      <c r="J8" s="15">
        <f t="shared" si="0"/>
        <v>4595.482</v>
      </c>
      <c r="K8" s="3">
        <f t="shared" si="2"/>
        <v>0</v>
      </c>
      <c r="L8" s="8" t="e">
        <f>K8/$K$12</f>
        <v>#DIV/0!</v>
      </c>
      <c r="M8" s="3">
        <f>SUM($K$5:K8)</f>
        <v>3</v>
      </c>
      <c r="N8" s="3" t="e">
        <f>SUM($L$5:L8)</f>
        <v>#DIV/0!</v>
      </c>
    </row>
    <row r="9" spans="2:14" ht="14.25" customHeight="1" thickBot="1" x14ac:dyDescent="0.35">
      <c r="B9" s="14">
        <v>5423.5919999999996</v>
      </c>
      <c r="C9" t="str">
        <f>""</f>
        <v/>
      </c>
      <c r="D9" s="2" t="s">
        <v>5</v>
      </c>
      <c r="E9" s="2" t="s">
        <v>6</v>
      </c>
      <c r="G9" s="1" t="s">
        <v>15</v>
      </c>
      <c r="H9" s="14">
        <f t="shared" si="3"/>
        <v>4595.482</v>
      </c>
      <c r="I9" s="11" t="s">
        <v>17</v>
      </c>
      <c r="J9" s="14">
        <f t="shared" si="0"/>
        <v>4927.482</v>
      </c>
      <c r="K9" s="1">
        <f t="shared" si="2"/>
        <v>0</v>
      </c>
      <c r="L9" s="7" t="e">
        <f t="shared" si="1"/>
        <v>#DIV/0!</v>
      </c>
      <c r="M9" s="1">
        <f>SUM($K$5:K9)</f>
        <v>3</v>
      </c>
      <c r="N9" s="7" t="e">
        <f>SUM($L$5:L9)</f>
        <v>#DIV/0!</v>
      </c>
    </row>
    <row r="10" spans="2:14" ht="14.25" customHeight="1" thickTop="1" x14ac:dyDescent="0.3">
      <c r="B10" s="15">
        <v>3487.6460000000002</v>
      </c>
      <c r="C10" t="str">
        <f>""</f>
        <v/>
      </c>
      <c r="D10" s="3" t="s">
        <v>7</v>
      </c>
      <c r="E10" s="15">
        <f>E22-E21</f>
        <v>5643.7559999999994</v>
      </c>
      <c r="G10" s="3" t="s">
        <v>16</v>
      </c>
      <c r="H10" s="15">
        <f t="shared" si="3"/>
        <v>4927.482</v>
      </c>
      <c r="I10" s="10" t="s">
        <v>17</v>
      </c>
      <c r="J10" s="15">
        <f t="shared" si="0"/>
        <v>5259.482</v>
      </c>
      <c r="K10" s="3">
        <f t="shared" si="2"/>
        <v>1</v>
      </c>
      <c r="L10" s="8" t="e">
        <f t="shared" si="1"/>
        <v>#DIV/0!</v>
      </c>
      <c r="M10" s="3">
        <f>SUM($K$5:K10)</f>
        <v>4</v>
      </c>
      <c r="N10" s="3" t="e">
        <f>SUM($L$5:L10)</f>
        <v>#DIV/0!</v>
      </c>
    </row>
    <row r="11" spans="2:14" ht="14.25" customHeight="1" x14ac:dyDescent="0.3">
      <c r="B11" s="14">
        <v>7955.3530000000001</v>
      </c>
      <c r="C11" t="str">
        <f>""</f>
        <v/>
      </c>
      <c r="D11" s="6" t="s">
        <v>8</v>
      </c>
      <c r="E11" s="6">
        <f>ROUNDUP(E10/E5,0)</f>
        <v>332</v>
      </c>
      <c r="G11" s="1" t="s">
        <v>29</v>
      </c>
      <c r="H11" s="14">
        <f t="shared" si="3"/>
        <v>5259.482</v>
      </c>
      <c r="I11" s="11" t="s">
        <v>17</v>
      </c>
      <c r="J11" s="14">
        <f t="shared" si="0"/>
        <v>5591.482</v>
      </c>
      <c r="K11" s="1">
        <f t="shared" si="2"/>
        <v>2</v>
      </c>
      <c r="L11" s="7" t="e">
        <f t="shared" si="1"/>
        <v>#DIV/0!</v>
      </c>
      <c r="M11" s="1">
        <f>SUM($K$5:K11)</f>
        <v>6</v>
      </c>
      <c r="N11" s="1" t="e">
        <f>SUM($L$5:L11)</f>
        <v>#DIV/0!</v>
      </c>
    </row>
    <row r="12" spans="2:14" ht="14.25" customHeight="1" x14ac:dyDescent="0.3">
      <c r="B12" s="15">
        <v>7526.1880000000001</v>
      </c>
      <c r="C12" t="str">
        <f>""</f>
        <v/>
      </c>
      <c r="G12" s="3" t="s">
        <v>30</v>
      </c>
      <c r="H12" s="15">
        <f>J11</f>
        <v>5591.482</v>
      </c>
      <c r="I12" s="10" t="s">
        <v>17</v>
      </c>
      <c r="J12" s="15">
        <f t="shared" ref="J12:J17" si="4">$E$11+H12</f>
        <v>5923.482</v>
      </c>
      <c r="K12" s="3">
        <f>COUNTIFS($B$5:$B$1048576,"&gt;="&amp;H12,$B$5:$B$1048576,"&lt;"&amp;J12)</f>
        <v>0</v>
      </c>
      <c r="L12" s="8" t="e">
        <f t="shared" si="1"/>
        <v>#DIV/0!</v>
      </c>
      <c r="M12" s="3">
        <f>SUM($K$5:K12)</f>
        <v>6</v>
      </c>
      <c r="N12" s="8" t="e">
        <f>SUM($L$5:L12)</f>
        <v>#DIV/0!</v>
      </c>
    </row>
    <row r="13" spans="2:14" ht="14.25" customHeight="1" x14ac:dyDescent="0.3">
      <c r="B13" s="14">
        <v>7898.9949999999999</v>
      </c>
      <c r="C13" t="str">
        <f>""</f>
        <v/>
      </c>
      <c r="G13" s="1" t="s">
        <v>31</v>
      </c>
      <c r="H13" s="14">
        <f>J12</f>
        <v>5923.482</v>
      </c>
      <c r="I13" s="11" t="s">
        <v>17</v>
      </c>
      <c r="J13" s="14">
        <f t="shared" si="4"/>
        <v>6255.482</v>
      </c>
      <c r="K13" s="1">
        <f t="shared" ref="K13:K17" si="5">COUNTIFS($B$5:$B$1048576,"&gt;="&amp;H13,$B$5:$B$1048576,"&lt;"&amp;J13)</f>
        <v>1</v>
      </c>
      <c r="L13" s="7" t="e">
        <f t="shared" si="1"/>
        <v>#DIV/0!</v>
      </c>
      <c r="M13" s="1">
        <f>SUM($K$5:K13)</f>
        <v>7</v>
      </c>
      <c r="N13" s="1" t="e">
        <f>SUM($L$5:L13)</f>
        <v>#DIV/0!</v>
      </c>
    </row>
    <row r="14" spans="2:14" ht="14.25" customHeight="1" x14ac:dyDescent="0.3">
      <c r="B14" s="15">
        <v>7563.61</v>
      </c>
      <c r="C14" t="str">
        <f>""</f>
        <v/>
      </c>
      <c r="G14" s="3" t="s">
        <v>32</v>
      </c>
      <c r="H14" s="15">
        <f t="shared" ref="H14:H17" si="6">J13</f>
        <v>6255.482</v>
      </c>
      <c r="I14" s="10" t="s">
        <v>17</v>
      </c>
      <c r="J14" s="15">
        <f t="shared" si="4"/>
        <v>6587.482</v>
      </c>
      <c r="K14" s="3">
        <f t="shared" si="5"/>
        <v>1</v>
      </c>
      <c r="L14" s="8" t="e">
        <f>K14/$K$12</f>
        <v>#DIV/0!</v>
      </c>
      <c r="M14" s="3">
        <f>SUM($K$5:K14)</f>
        <v>8</v>
      </c>
      <c r="N14" s="3" t="e">
        <f>SUM($L$5:L14)</f>
        <v>#DIV/0!</v>
      </c>
    </row>
    <row r="15" spans="2:14" ht="14.25" customHeight="1" x14ac:dyDescent="0.3">
      <c r="B15" s="14">
        <v>6981.2430000000004</v>
      </c>
      <c r="G15" s="1" t="s">
        <v>33</v>
      </c>
      <c r="H15" s="14">
        <f t="shared" si="6"/>
        <v>6587.482</v>
      </c>
      <c r="I15" s="11" t="s">
        <v>17</v>
      </c>
      <c r="J15" s="14">
        <f t="shared" si="4"/>
        <v>6919.482</v>
      </c>
      <c r="K15" s="1">
        <f t="shared" si="5"/>
        <v>1</v>
      </c>
      <c r="L15" s="7" t="e">
        <f t="shared" si="1"/>
        <v>#DIV/0!</v>
      </c>
      <c r="M15" s="1">
        <f>SUM($K$5:K15)</f>
        <v>9</v>
      </c>
      <c r="N15" s="7" t="e">
        <f>SUM($L$5:L15)</f>
        <v>#DIV/0!</v>
      </c>
    </row>
    <row r="16" spans="2:14" ht="14.25" customHeight="1" x14ac:dyDescent="0.3">
      <c r="B16" s="15">
        <v>6492.1329999999998</v>
      </c>
      <c r="G16" s="3" t="s">
        <v>34</v>
      </c>
      <c r="H16" s="15">
        <f t="shared" si="6"/>
        <v>6919.482</v>
      </c>
      <c r="I16" s="10" t="s">
        <v>17</v>
      </c>
      <c r="J16" s="15">
        <f t="shared" si="4"/>
        <v>7251.482</v>
      </c>
      <c r="K16" s="3">
        <f t="shared" si="5"/>
        <v>1</v>
      </c>
      <c r="L16" s="8" t="e">
        <f t="shared" si="1"/>
        <v>#DIV/0!</v>
      </c>
      <c r="M16" s="3">
        <f>SUM($K$5:K16)</f>
        <v>10</v>
      </c>
      <c r="N16" s="3" t="e">
        <f>SUM($L$5:L16)</f>
        <v>#DIV/0!</v>
      </c>
    </row>
    <row r="17" spans="2:14" ht="14.25" customHeight="1" x14ac:dyDescent="0.3">
      <c r="B17" s="14">
        <v>6073.0510000000004</v>
      </c>
      <c r="G17" s="1" t="s">
        <v>35</v>
      </c>
      <c r="H17" s="14">
        <f t="shared" si="6"/>
        <v>7251.482</v>
      </c>
      <c r="I17" s="11" t="s">
        <v>17</v>
      </c>
      <c r="J17" s="14">
        <f t="shared" si="4"/>
        <v>7583.482</v>
      </c>
      <c r="K17" s="1">
        <f t="shared" si="5"/>
        <v>3</v>
      </c>
      <c r="L17" s="7" t="e">
        <f t="shared" si="1"/>
        <v>#DIV/0!</v>
      </c>
      <c r="M17" s="1">
        <f>SUM($K$5:K17)</f>
        <v>13</v>
      </c>
      <c r="N17" s="1" t="e">
        <f>SUM($L$5:L17)</f>
        <v>#DIV/0!</v>
      </c>
    </row>
    <row r="18" spans="2:14" ht="14.25" customHeight="1" x14ac:dyDescent="0.3">
      <c r="B18" s="15">
        <v>5038.7120000000004</v>
      </c>
      <c r="G18" s="3" t="s">
        <v>36</v>
      </c>
      <c r="H18" s="15">
        <f t="shared" ref="H18:H20" si="7">J17</f>
        <v>7583.482</v>
      </c>
      <c r="I18" s="10" t="s">
        <v>17</v>
      </c>
      <c r="J18" s="15">
        <f t="shared" ref="J18:J19" si="8">$E$11+H18</f>
        <v>7915.482</v>
      </c>
      <c r="K18" s="3">
        <f t="shared" ref="K18:K20" si="9">COUNTIFS($B$5:$B$1048576,"&gt;="&amp;H18,$B$5:$B$1048576,"&lt;"&amp;J18)</f>
        <v>1</v>
      </c>
      <c r="L18" s="8" t="e">
        <f>K18/$K$12</f>
        <v>#DIV/0!</v>
      </c>
      <c r="M18" s="3">
        <f>SUM($K$5:K18)</f>
        <v>14</v>
      </c>
      <c r="N18" s="3" t="e">
        <f>SUM($L$5:L18)</f>
        <v>#DIV/0!</v>
      </c>
    </row>
    <row r="19" spans="2:14" ht="14.25" customHeight="1" thickBot="1" x14ac:dyDescent="0.35">
      <c r="B19" s="14">
        <v>4126.5720000000001</v>
      </c>
      <c r="D19" s="2" t="s">
        <v>27</v>
      </c>
      <c r="E19" s="2" t="s">
        <v>28</v>
      </c>
      <c r="G19" s="1" t="s">
        <v>37</v>
      </c>
      <c r="H19" s="14">
        <f t="shared" si="7"/>
        <v>7915.482</v>
      </c>
      <c r="I19" s="11" t="s">
        <v>17</v>
      </c>
      <c r="J19" s="14">
        <f t="shared" si="8"/>
        <v>8247.482</v>
      </c>
      <c r="K19" s="1">
        <f t="shared" si="9"/>
        <v>2</v>
      </c>
      <c r="L19" s="7" t="e">
        <f t="shared" si="1"/>
        <v>#DIV/0!</v>
      </c>
      <c r="M19" s="1">
        <f>SUM($K$5:K19)</f>
        <v>16</v>
      </c>
      <c r="N19" s="7" t="e">
        <f>SUM($L$5:L19)</f>
        <v>#DIV/0!</v>
      </c>
    </row>
    <row r="20" spans="2:14" ht="14.25" customHeight="1" thickTop="1" x14ac:dyDescent="0.3">
      <c r="B20" s="15">
        <v>3267.482</v>
      </c>
      <c r="D20" s="3" t="s">
        <v>24</v>
      </c>
      <c r="E20" s="3">
        <f>COUNT(B5:B1048576)</f>
        <v>17</v>
      </c>
      <c r="G20" s="3" t="s">
        <v>38</v>
      </c>
      <c r="H20" s="15">
        <f t="shared" si="7"/>
        <v>8247.482</v>
      </c>
      <c r="I20" s="10" t="s">
        <v>17</v>
      </c>
      <c r="J20" s="15">
        <f>$E$11+H20</f>
        <v>8579.482</v>
      </c>
      <c r="K20" s="3">
        <f t="shared" si="9"/>
        <v>0</v>
      </c>
      <c r="L20" s="8" t="e">
        <f t="shared" si="1"/>
        <v>#DIV/0!</v>
      </c>
      <c r="M20" s="3">
        <f>SUM($K$5:K20)</f>
        <v>16</v>
      </c>
      <c r="N20" s="3" t="e">
        <f>SUM($L$5:L20)</f>
        <v>#DIV/0!</v>
      </c>
    </row>
    <row r="21" spans="2:14" ht="14.25" customHeight="1" x14ac:dyDescent="0.25">
      <c r="B21" s="14">
        <v>5551.4070000000002</v>
      </c>
      <c r="D21" s="1" t="s">
        <v>25</v>
      </c>
      <c r="E21" s="14">
        <f>MIN(B5:B1048576)</f>
        <v>3267.482</v>
      </c>
      <c r="G21" s="13" t="s">
        <v>23</v>
      </c>
      <c r="H21" s="13"/>
      <c r="I21" s="13"/>
      <c r="J21" s="13"/>
      <c r="K21" s="13"/>
      <c r="L21" s="13"/>
      <c r="M21" s="13"/>
      <c r="N21" s="13"/>
    </row>
    <row r="22" spans="2:14" ht="14.25" customHeight="1" x14ac:dyDescent="0.25">
      <c r="B22" s="3"/>
      <c r="D22" s="3" t="s">
        <v>26</v>
      </c>
      <c r="E22" s="15">
        <f>MAX(B5:B1048576)</f>
        <v>8911.2379999999994</v>
      </c>
    </row>
    <row r="23" spans="2:14" ht="14.25" customHeight="1" x14ac:dyDescent="0.25">
      <c r="B23" s="1"/>
    </row>
    <row r="24" spans="2:14" ht="14.25" customHeight="1" x14ac:dyDescent="0.25">
      <c r="B24" s="3"/>
    </row>
    <row r="25" spans="2:14" ht="14.25" customHeight="1" x14ac:dyDescent="0.25">
      <c r="B25" s="1"/>
    </row>
    <row r="26" spans="2:14" ht="14.25" customHeight="1" x14ac:dyDescent="0.25">
      <c r="B26" s="3"/>
    </row>
    <row r="27" spans="2:14" ht="14.25" customHeight="1" x14ac:dyDescent="0.25">
      <c r="B27" s="1"/>
    </row>
    <row r="28" spans="2:14" ht="14.25" customHeight="1" x14ac:dyDescent="0.25">
      <c r="B28" s="3"/>
    </row>
    <row r="29" spans="2:14" ht="14.25" customHeight="1" x14ac:dyDescent="0.25">
      <c r="B29" s="1"/>
    </row>
    <row r="30" spans="2:14" ht="14.25" customHeight="1" x14ac:dyDescent="0.25">
      <c r="B30" s="3"/>
    </row>
    <row r="31" spans="2:14" ht="14.25" customHeight="1" x14ac:dyDescent="0.25">
      <c r="B31" s="1"/>
    </row>
    <row r="32" spans="2:14" ht="14.25" customHeight="1" x14ac:dyDescent="0.25">
      <c r="B32" s="3"/>
    </row>
    <row r="33" spans="2:2" ht="14.25" customHeight="1" x14ac:dyDescent="0.25">
      <c r="B33" s="1"/>
    </row>
    <row r="34" spans="2:2" ht="14.25" customHeight="1" x14ac:dyDescent="0.25">
      <c r="B34" s="3"/>
    </row>
    <row r="35" spans="2:2" ht="14.25" customHeight="1" x14ac:dyDescent="0.25">
      <c r="B35" s="1"/>
    </row>
    <row r="36" spans="2:2" ht="14.25" customHeight="1" x14ac:dyDescent="0.25">
      <c r="B36" s="3"/>
    </row>
    <row r="37" spans="2:2" ht="14.25" customHeight="1" x14ac:dyDescent="0.25">
      <c r="B37" s="1"/>
    </row>
    <row r="38" spans="2:2" ht="14.25" customHeight="1" x14ac:dyDescent="0.25">
      <c r="B38" s="3"/>
    </row>
    <row r="39" spans="2:2" ht="14.25" customHeight="1" x14ac:dyDescent="0.25">
      <c r="B39" s="1"/>
    </row>
    <row r="40" spans="2:2" ht="14.25" customHeight="1" x14ac:dyDescent="0.25">
      <c r="B40" s="3"/>
    </row>
    <row r="41" spans="2:2" ht="14.25" customHeight="1" x14ac:dyDescent="0.25">
      <c r="B41" s="1"/>
    </row>
    <row r="42" spans="2:2" ht="14.25" customHeight="1" x14ac:dyDescent="0.25">
      <c r="B42" s="3"/>
    </row>
    <row r="43" spans="2:2" ht="14.25" customHeight="1" x14ac:dyDescent="0.25">
      <c r="B43" s="1"/>
    </row>
    <row r="44" spans="2:2" ht="14.25" customHeight="1" x14ac:dyDescent="0.25">
      <c r="B44" s="3"/>
    </row>
    <row r="45" spans="2:2" ht="14.25" customHeight="1" x14ac:dyDescent="0.25">
      <c r="B45" s="1"/>
    </row>
    <row r="46" spans="2:2" ht="14.25" customHeight="1" x14ac:dyDescent="0.25">
      <c r="B46" s="3"/>
    </row>
    <row r="47" spans="2:2" ht="14.25" customHeight="1" x14ac:dyDescent="0.25">
      <c r="B47" s="1"/>
    </row>
    <row r="48" spans="2:2" ht="14.25" customHeight="1" x14ac:dyDescent="0.25">
      <c r="B48" s="3"/>
    </row>
    <row r="49" spans="2:2" ht="14.25" customHeight="1" x14ac:dyDescent="0.25">
      <c r="B49" s="1"/>
    </row>
    <row r="50" spans="2:2" ht="14.25" customHeight="1" x14ac:dyDescent="0.25">
      <c r="B50" s="3"/>
    </row>
    <row r="51" spans="2:2" ht="14.25" customHeight="1" x14ac:dyDescent="0.25">
      <c r="B51" s="1"/>
    </row>
    <row r="52" spans="2:2" ht="14.25" customHeight="1" x14ac:dyDescent="0.25">
      <c r="B52" s="3"/>
    </row>
    <row r="53" spans="2:2" ht="14.25" customHeight="1" x14ac:dyDescent="0.25">
      <c r="B53" s="1"/>
    </row>
    <row r="54" spans="2:2" ht="14.25" customHeight="1" x14ac:dyDescent="0.25">
      <c r="B54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9360-1B7A-447D-A1BD-21810D396E42}">
  <dimension ref="B1:O19"/>
  <sheetViews>
    <sheetView showGridLines="0" zoomScaleNormal="100" workbookViewId="0">
      <selection activeCell="F5" sqref="F5"/>
    </sheetView>
  </sheetViews>
  <sheetFormatPr defaultRowHeight="15" x14ac:dyDescent="0.25"/>
  <cols>
    <col min="1" max="1" width="3.28515625" customWidth="1"/>
    <col min="2" max="2" width="15" bestFit="1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18</v>
      </c>
      <c r="C4" s="12" t="s">
        <v>19</v>
      </c>
      <c r="D4" s="12" t="s">
        <v>20</v>
      </c>
      <c r="E4" s="12" t="s">
        <v>21</v>
      </c>
      <c r="F4" s="12" t="s">
        <v>22</v>
      </c>
    </row>
    <row r="5" spans="2:15" ht="14.25" customHeight="1" thickTop="1" x14ac:dyDescent="0.25">
      <c r="B5" s="1" t="s">
        <v>39</v>
      </c>
      <c r="C5" s="17">
        <v>990.976</v>
      </c>
      <c r="D5" s="20">
        <f>C5/$C$19</f>
        <v>7.1138059201937998E-2</v>
      </c>
      <c r="E5" s="17">
        <f>C5</f>
        <v>990.976</v>
      </c>
      <c r="F5" s="7">
        <f>D5</f>
        <v>7.1138059201937998E-2</v>
      </c>
    </row>
    <row r="6" spans="2:15" ht="14.25" customHeight="1" x14ac:dyDescent="0.25">
      <c r="B6" s="3" t="s">
        <v>40</v>
      </c>
      <c r="C6" s="18">
        <v>1255.8630000000001</v>
      </c>
      <c r="D6" s="21">
        <f>C6/$C$19</f>
        <v>9.0153198910491741E-2</v>
      </c>
      <c r="E6" s="18">
        <f>SUM($C$5:C6)</f>
        <v>2246.8389999999999</v>
      </c>
      <c r="F6" s="22">
        <f>SUM($D$5:D6)</f>
        <v>0.16129125811242973</v>
      </c>
    </row>
    <row r="7" spans="2:15" ht="14.25" customHeight="1" x14ac:dyDescent="0.25">
      <c r="B7" s="1" t="s">
        <v>41</v>
      </c>
      <c r="C7" s="17">
        <v>1456.91</v>
      </c>
      <c r="D7" s="20">
        <f>C7/$C$19</f>
        <v>0.10458552965147036</v>
      </c>
      <c r="E7" s="17">
        <f>SUM($C$5:C7)</f>
        <v>3703.7489999999998</v>
      </c>
      <c r="F7" s="23">
        <f>SUM($D$5:D7)</f>
        <v>0.26587678776390011</v>
      </c>
    </row>
    <row r="8" spans="2:15" ht="14.25" customHeight="1" x14ac:dyDescent="0.25">
      <c r="B8" s="3" t="s">
        <v>42</v>
      </c>
      <c r="C8" s="18">
        <v>1349.0940000000001</v>
      </c>
      <c r="D8" s="21">
        <f>C8/$C$19</f>
        <v>9.6845865935178396E-2</v>
      </c>
      <c r="E8" s="18">
        <f>SUM($C$5:C8)</f>
        <v>5052.8429999999998</v>
      </c>
      <c r="F8" s="22">
        <f>SUM($D$5:D8)</f>
        <v>0.36272265369907852</v>
      </c>
    </row>
    <row r="9" spans="2:15" ht="14.25" customHeight="1" x14ac:dyDescent="0.25">
      <c r="B9" s="1" t="s">
        <v>43</v>
      </c>
      <c r="C9" s="17">
        <v>952.50599999999997</v>
      </c>
      <c r="D9" s="20">
        <f>C9/$C$19</f>
        <v>6.8376457369503554E-2</v>
      </c>
      <c r="E9" s="17">
        <f>SUM($C$5:C9)</f>
        <v>6005.3490000000002</v>
      </c>
      <c r="F9" s="23">
        <f>SUM($D$5:D9)</f>
        <v>0.43109911106858206</v>
      </c>
    </row>
    <row r="10" spans="2:15" ht="14.25" customHeight="1" x14ac:dyDescent="0.25">
      <c r="B10" s="3" t="s">
        <v>44</v>
      </c>
      <c r="C10" s="18">
        <v>1045.2570000000001</v>
      </c>
      <c r="D10" s="21">
        <f>C10/$C$19</f>
        <v>7.5034667183907694E-2</v>
      </c>
      <c r="E10" s="18">
        <f>SUM($C$5:C10)</f>
        <v>7050.6059999999998</v>
      </c>
      <c r="F10" s="22">
        <f>SUM($D$5:D10)</f>
        <v>0.50613377825248973</v>
      </c>
    </row>
    <row r="11" spans="2:15" x14ac:dyDescent="0.25">
      <c r="B11" s="1" t="s">
        <v>45</v>
      </c>
      <c r="C11" s="17">
        <v>1051.758</v>
      </c>
      <c r="D11" s="20">
        <f>C11/$C$19</f>
        <v>7.5501347025671572E-2</v>
      </c>
      <c r="E11" s="17">
        <f>SUM($C$5:C11)</f>
        <v>8102.3639999999996</v>
      </c>
      <c r="F11" s="23">
        <f>SUM($D$5:D11)</f>
        <v>0.5816351252781613</v>
      </c>
    </row>
    <row r="12" spans="2:15" x14ac:dyDescent="0.25">
      <c r="B12" s="3" t="s">
        <v>46</v>
      </c>
      <c r="C12" s="18">
        <v>1092.0229999999999</v>
      </c>
      <c r="D12" s="21">
        <f>C12/$C$19</f>
        <v>7.8391804467391676E-2</v>
      </c>
      <c r="E12" s="18">
        <f>SUM($C$5:C12)</f>
        <v>9194.3869999999988</v>
      </c>
      <c r="F12" s="22">
        <f>SUM($D$5:D12)</f>
        <v>0.66002692974555299</v>
      </c>
    </row>
    <row r="13" spans="2:15" x14ac:dyDescent="0.25">
      <c r="B13" s="1" t="s">
        <v>47</v>
      </c>
      <c r="C13" s="17">
        <v>974.01700000000005</v>
      </c>
      <c r="D13" s="20">
        <f>C13/$C$19</f>
        <v>6.9920642891143733E-2</v>
      </c>
      <c r="E13" s="17">
        <f>SUM($C$5:C13)</f>
        <v>10168.403999999999</v>
      </c>
      <c r="F13" s="23">
        <f>SUM($D$5:D13)</f>
        <v>0.72994757263669674</v>
      </c>
    </row>
    <row r="14" spans="2:15" x14ac:dyDescent="0.25">
      <c r="B14" s="3" t="s">
        <v>48</v>
      </c>
      <c r="C14" s="18">
        <v>933.63599999999997</v>
      </c>
      <c r="D14" s="21">
        <f>C14/$C$19</f>
        <v>6.7021858290271991E-2</v>
      </c>
      <c r="E14" s="18">
        <f>SUM($C$5:C14)</f>
        <v>11102.039999999999</v>
      </c>
      <c r="F14" s="22">
        <f>SUM($D$5:D14)</f>
        <v>0.7969694309269687</v>
      </c>
    </row>
    <row r="15" spans="2:15" x14ac:dyDescent="0.25">
      <c r="B15" s="1" t="s">
        <v>49</v>
      </c>
      <c r="C15" s="17">
        <v>896.6</v>
      </c>
      <c r="D15" s="20">
        <f>C15/$C$19</f>
        <v>6.4363197373556585E-2</v>
      </c>
      <c r="E15" s="17">
        <f>SUM($C$5:C15)</f>
        <v>11998.64</v>
      </c>
      <c r="F15" s="23">
        <f>SUM($D$5:D15)</f>
        <v>0.86133262830052526</v>
      </c>
    </row>
    <row r="16" spans="2:15" x14ac:dyDescent="0.25">
      <c r="B16" s="3" t="s">
        <v>50</v>
      </c>
      <c r="C16" s="18">
        <v>735.21</v>
      </c>
      <c r="D16" s="21">
        <f>C16/$C$19</f>
        <v>5.2777678274606887E-2</v>
      </c>
      <c r="E16" s="18">
        <f>SUM($C$5:C16)</f>
        <v>12733.849999999999</v>
      </c>
      <c r="F16" s="22">
        <f>SUM($D$5:D16)</f>
        <v>0.91411030657513215</v>
      </c>
    </row>
    <row r="17" spans="2:6" x14ac:dyDescent="0.25">
      <c r="B17" s="1" t="s">
        <v>51</v>
      </c>
      <c r="C17" s="17">
        <v>685.553</v>
      </c>
      <c r="D17" s="20">
        <f>C17/$C$19</f>
        <v>4.9213008085025468E-2</v>
      </c>
      <c r="E17" s="17">
        <f>SUM($C$5:C17)</f>
        <v>13419.402999999998</v>
      </c>
      <c r="F17" s="23">
        <f>SUM($D$5:D17)</f>
        <v>0.96332331466015764</v>
      </c>
    </row>
    <row r="18" spans="2:6" x14ac:dyDescent="0.25">
      <c r="B18" s="3" t="s">
        <v>52</v>
      </c>
      <c r="C18" s="18">
        <v>510.91800000000001</v>
      </c>
      <c r="D18" s="21">
        <f>C18/$C$19</f>
        <v>3.6676685339842495E-2</v>
      </c>
      <c r="E18" s="18">
        <f>SUM($C$5:C18)</f>
        <v>13930.320999999998</v>
      </c>
      <c r="F18" s="18">
        <f>SUM($D$5:D18)</f>
        <v>1.0000000000000002</v>
      </c>
    </row>
    <row r="19" spans="2:6" x14ac:dyDescent="0.25">
      <c r="B19" s="13" t="s">
        <v>23</v>
      </c>
      <c r="C19" s="19">
        <f>SUM(C5:C18)</f>
        <v>13930.320999999998</v>
      </c>
      <c r="D19" s="19">
        <f>SUM(D5:D18)</f>
        <v>1.0000000000000002</v>
      </c>
      <c r="E19" s="13"/>
      <c r="F19" s="13"/>
    </row>
  </sheetData>
  <pageMargins left="0.511811024" right="0.511811024" top="0.78740157499999996" bottom="0.78740157499999996" header="0.31496062000000002" footer="0.31496062000000002"/>
  <ignoredErrors>
    <ignoredError sqref="E7:E8 E15:E18 E9:E1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41BD-7E3E-4EDB-9769-FAE4D1E04561}">
  <dimension ref="B1:O19"/>
  <sheetViews>
    <sheetView showGridLines="0" zoomScaleNormal="100" workbookViewId="0">
      <selection activeCell="C5" sqref="C5"/>
    </sheetView>
  </sheetViews>
  <sheetFormatPr defaultRowHeight="15" x14ac:dyDescent="0.25"/>
  <cols>
    <col min="1" max="1" width="3.28515625" customWidth="1"/>
    <col min="2" max="2" width="15" bestFit="1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18</v>
      </c>
      <c r="C4" s="12" t="s">
        <v>19</v>
      </c>
      <c r="D4" s="12" t="s">
        <v>20</v>
      </c>
      <c r="E4" s="12" t="s">
        <v>21</v>
      </c>
      <c r="F4" s="12" t="s">
        <v>22</v>
      </c>
    </row>
    <row r="5" spans="2:15" ht="14.25" customHeight="1" thickTop="1" x14ac:dyDescent="0.25">
      <c r="B5" s="1" t="s">
        <v>39</v>
      </c>
      <c r="C5" s="17">
        <f>Histograma!C5</f>
        <v>990.976</v>
      </c>
      <c r="D5" s="7">
        <f>C5/$C$19</f>
        <v>7.1138059201937998E-2</v>
      </c>
      <c r="E5" s="17">
        <f>C5</f>
        <v>990.976</v>
      </c>
      <c r="F5" s="7">
        <f>D5</f>
        <v>7.1138059201937998E-2</v>
      </c>
    </row>
    <row r="6" spans="2:15" ht="14.25" customHeight="1" x14ac:dyDescent="0.25">
      <c r="B6" s="3" t="s">
        <v>40</v>
      </c>
      <c r="C6" s="18">
        <f>Histograma!C6</f>
        <v>1255.8630000000001</v>
      </c>
      <c r="D6" s="8">
        <f>C6/$C$19</f>
        <v>9.0153198910491741E-2</v>
      </c>
      <c r="E6" s="18">
        <f>SUM($C$5:C6)</f>
        <v>2246.8389999999999</v>
      </c>
      <c r="F6" s="22">
        <f>SUM($D$5:D6)</f>
        <v>0.16129125811242973</v>
      </c>
    </row>
    <row r="7" spans="2:15" ht="14.25" customHeight="1" x14ac:dyDescent="0.25">
      <c r="B7" s="1" t="s">
        <v>41</v>
      </c>
      <c r="C7" s="17">
        <f>Histograma!C7</f>
        <v>1456.91</v>
      </c>
      <c r="D7" s="7">
        <f>C7/$C$19</f>
        <v>0.10458552965147036</v>
      </c>
      <c r="E7" s="17">
        <f>SUM($C$5:C7)</f>
        <v>3703.7489999999998</v>
      </c>
      <c r="F7" s="23">
        <f>SUM($D$5:D7)</f>
        <v>0.26587678776390011</v>
      </c>
    </row>
    <row r="8" spans="2:15" ht="14.25" customHeight="1" x14ac:dyDescent="0.25">
      <c r="B8" s="3" t="s">
        <v>42</v>
      </c>
      <c r="C8" s="18">
        <f>Histograma!C8</f>
        <v>1349.0940000000001</v>
      </c>
      <c r="D8" s="8">
        <f>C8/$C$19</f>
        <v>9.6845865935178396E-2</v>
      </c>
      <c r="E8" s="18">
        <f>SUM($C$5:C8)</f>
        <v>5052.8429999999998</v>
      </c>
      <c r="F8" s="22">
        <f>SUM($D$5:D8)</f>
        <v>0.36272265369907852</v>
      </c>
    </row>
    <row r="9" spans="2:15" ht="14.25" customHeight="1" x14ac:dyDescent="0.25">
      <c r="B9" s="1" t="s">
        <v>43</v>
      </c>
      <c r="C9" s="17">
        <f>Histograma!C9</f>
        <v>952.50599999999997</v>
      </c>
      <c r="D9" s="7">
        <f>C9/$C$19</f>
        <v>6.8376457369503554E-2</v>
      </c>
      <c r="E9" s="17">
        <f>SUM($C$5:C9)</f>
        <v>6005.3490000000002</v>
      </c>
      <c r="F9" s="23">
        <f>SUM($D$5:D9)</f>
        <v>0.43109911106858206</v>
      </c>
    </row>
    <row r="10" spans="2:15" ht="14.25" customHeight="1" x14ac:dyDescent="0.25">
      <c r="B10" s="3" t="s">
        <v>44</v>
      </c>
      <c r="C10" s="18">
        <f>Histograma!C10</f>
        <v>1045.2570000000001</v>
      </c>
      <c r="D10" s="8">
        <f>C10/$C$19</f>
        <v>7.5034667183907694E-2</v>
      </c>
      <c r="E10" s="18">
        <f>SUM($C$5:C10)</f>
        <v>7050.6059999999998</v>
      </c>
      <c r="F10" s="22">
        <f>SUM($D$5:D10)</f>
        <v>0.50613377825248973</v>
      </c>
    </row>
    <row r="11" spans="2:15" x14ac:dyDescent="0.25">
      <c r="B11" s="1" t="s">
        <v>45</v>
      </c>
      <c r="C11" s="17">
        <f>Histograma!C11</f>
        <v>1051.758</v>
      </c>
      <c r="D11" s="7">
        <f>C11/$C$19</f>
        <v>7.5501347025671572E-2</v>
      </c>
      <c r="E11" s="17">
        <f>SUM($C$5:C11)</f>
        <v>8102.3639999999996</v>
      </c>
      <c r="F11" s="23">
        <f>SUM($D$5:D11)</f>
        <v>0.5816351252781613</v>
      </c>
    </row>
    <row r="12" spans="2:15" x14ac:dyDescent="0.25">
      <c r="B12" s="3" t="s">
        <v>46</v>
      </c>
      <c r="C12" s="18">
        <f>Histograma!C12</f>
        <v>1092.0229999999999</v>
      </c>
      <c r="D12" s="8">
        <f>C12/$C$19</f>
        <v>7.8391804467391676E-2</v>
      </c>
      <c r="E12" s="18">
        <f>SUM($C$5:C12)</f>
        <v>9194.3869999999988</v>
      </c>
      <c r="F12" s="22">
        <f>SUM($D$5:D12)</f>
        <v>0.66002692974555299</v>
      </c>
    </row>
    <row r="13" spans="2:15" x14ac:dyDescent="0.25">
      <c r="B13" s="1" t="s">
        <v>47</v>
      </c>
      <c r="C13" s="17">
        <f>Histograma!C13</f>
        <v>974.01700000000005</v>
      </c>
      <c r="D13" s="7">
        <f>C13/$C$19</f>
        <v>6.9920642891143733E-2</v>
      </c>
      <c r="E13" s="17">
        <f>SUM($C$5:C13)</f>
        <v>10168.403999999999</v>
      </c>
      <c r="F13" s="23">
        <f>SUM($D$5:D13)</f>
        <v>0.72994757263669674</v>
      </c>
    </row>
    <row r="14" spans="2:15" x14ac:dyDescent="0.25">
      <c r="B14" s="3" t="s">
        <v>48</v>
      </c>
      <c r="C14" s="18">
        <f>Histograma!C14</f>
        <v>933.63599999999997</v>
      </c>
      <c r="D14" s="8">
        <f>C14/$C$19</f>
        <v>6.7021858290271991E-2</v>
      </c>
      <c r="E14" s="18">
        <f>SUM($C$5:C14)</f>
        <v>11102.039999999999</v>
      </c>
      <c r="F14" s="22">
        <f>SUM($D$5:D14)</f>
        <v>0.7969694309269687</v>
      </c>
    </row>
    <row r="15" spans="2:15" x14ac:dyDescent="0.25">
      <c r="B15" s="1" t="s">
        <v>49</v>
      </c>
      <c r="C15" s="17">
        <f>Histograma!C15</f>
        <v>896.6</v>
      </c>
      <c r="D15" s="7">
        <f>C15/$C$19</f>
        <v>6.4363197373556585E-2</v>
      </c>
      <c r="E15" s="17">
        <f>SUM($C$5:C15)</f>
        <v>11998.64</v>
      </c>
      <c r="F15" s="23">
        <f>SUM($D$5:D15)</f>
        <v>0.86133262830052526</v>
      </c>
    </row>
    <row r="16" spans="2:15" x14ac:dyDescent="0.25">
      <c r="B16" s="3" t="s">
        <v>50</v>
      </c>
      <c r="C16" s="18">
        <f>Histograma!C16</f>
        <v>735.21</v>
      </c>
      <c r="D16" s="8">
        <f>C16/$C$19</f>
        <v>5.2777678274606887E-2</v>
      </c>
      <c r="E16" s="18">
        <f>SUM($C$5:C16)</f>
        <v>12733.849999999999</v>
      </c>
      <c r="F16" s="22">
        <f>SUM($D$5:D16)</f>
        <v>0.91411030657513215</v>
      </c>
    </row>
    <row r="17" spans="2:6" x14ac:dyDescent="0.25">
      <c r="B17" s="1" t="s">
        <v>51</v>
      </c>
      <c r="C17" s="17">
        <f>Histograma!C17</f>
        <v>685.553</v>
      </c>
      <c r="D17" s="7">
        <f>C17/$C$19</f>
        <v>4.9213008085025468E-2</v>
      </c>
      <c r="E17" s="17">
        <f>SUM($C$5:C17)</f>
        <v>13419.402999999998</v>
      </c>
      <c r="F17" s="23">
        <f>SUM($D$5:D17)</f>
        <v>0.96332331466015764</v>
      </c>
    </row>
    <row r="18" spans="2:6" x14ac:dyDescent="0.25">
      <c r="B18" s="3" t="s">
        <v>52</v>
      </c>
      <c r="C18" s="18">
        <f>Histograma!C18</f>
        <v>510.91800000000001</v>
      </c>
      <c r="D18" s="8">
        <f>C18/$C$19</f>
        <v>3.6676685339842495E-2</v>
      </c>
      <c r="E18" s="18">
        <f>SUM($C$5:C18)</f>
        <v>13930.320999999998</v>
      </c>
      <c r="F18" s="18">
        <f>SUM($D$5:D18)</f>
        <v>1.0000000000000002</v>
      </c>
    </row>
    <row r="19" spans="2:6" x14ac:dyDescent="0.25">
      <c r="B19" s="13" t="s">
        <v>23</v>
      </c>
      <c r="C19" s="19">
        <f>SUM(C5:C18)</f>
        <v>13930.320999999998</v>
      </c>
      <c r="D19" s="19">
        <f>SUM(D5:D18)</f>
        <v>1.0000000000000002</v>
      </c>
      <c r="E19" s="13"/>
      <c r="F19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EE7F-6AC2-4ED5-B1BE-77D8C59FFBA2}">
  <dimension ref="B1:O19"/>
  <sheetViews>
    <sheetView showGridLines="0" tabSelected="1" zoomScaleNormal="100" workbookViewId="0">
      <selection activeCell="E23" sqref="E23"/>
    </sheetView>
  </sheetViews>
  <sheetFormatPr defaultRowHeight="15" x14ac:dyDescent="0.25"/>
  <cols>
    <col min="1" max="1" width="3.28515625" customWidth="1"/>
    <col min="2" max="2" width="15" bestFit="1" customWidth="1"/>
    <col min="3" max="6" width="7.42578125" customWidth="1"/>
    <col min="7" max="7" width="4" customWidth="1"/>
    <col min="13" max="13" width="2.85546875" customWidth="1"/>
  </cols>
  <sheetData>
    <row r="1" spans="2:15" ht="8.25" customHeight="1" x14ac:dyDescent="0.25"/>
    <row r="2" spans="2:15" ht="46.5" customHeight="1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6.75" customHeight="1" x14ac:dyDescent="0.25"/>
    <row r="4" spans="2:15" ht="18" thickBot="1" x14ac:dyDescent="0.35">
      <c r="B4" s="2" t="s">
        <v>18</v>
      </c>
      <c r="C4" s="12" t="s">
        <v>19</v>
      </c>
      <c r="D4" s="12" t="s">
        <v>20</v>
      </c>
      <c r="E4" s="12" t="s">
        <v>21</v>
      </c>
      <c r="F4" s="12" t="s">
        <v>22</v>
      </c>
    </row>
    <row r="5" spans="2:15" ht="14.25" customHeight="1" thickTop="1" x14ac:dyDescent="0.25">
      <c r="B5" s="1" t="s">
        <v>39</v>
      </c>
      <c r="C5" s="17">
        <f>Histograma!C5</f>
        <v>990.976</v>
      </c>
      <c r="D5" s="7">
        <f>C5/$C$19</f>
        <v>7.1138059201937998E-2</v>
      </c>
      <c r="E5" s="17">
        <f>C5</f>
        <v>990.976</v>
      </c>
      <c r="F5" s="7">
        <f>D5</f>
        <v>7.1138059201937998E-2</v>
      </c>
    </row>
    <row r="6" spans="2:15" ht="14.25" customHeight="1" x14ac:dyDescent="0.25">
      <c r="B6" s="3" t="s">
        <v>40</v>
      </c>
      <c r="C6" s="18">
        <f>Histograma!C6</f>
        <v>1255.8630000000001</v>
      </c>
      <c r="D6" s="8">
        <f>C6/$C$19</f>
        <v>9.0153198910491741E-2</v>
      </c>
      <c r="E6" s="18">
        <f>SUM($C$5:C6)</f>
        <v>2246.8389999999999</v>
      </c>
      <c r="F6" s="22">
        <f>SUM($D$5:D6)</f>
        <v>0.16129125811242973</v>
      </c>
    </row>
    <row r="7" spans="2:15" ht="14.25" customHeight="1" x14ac:dyDescent="0.25">
      <c r="B7" s="1" t="s">
        <v>41</v>
      </c>
      <c r="C7" s="17">
        <f>Histograma!C7</f>
        <v>1456.91</v>
      </c>
      <c r="D7" s="7">
        <f>C7/$C$19</f>
        <v>0.10458552965147036</v>
      </c>
      <c r="E7" s="17">
        <f>SUM($C$5:C7)</f>
        <v>3703.7489999999998</v>
      </c>
      <c r="F7" s="23">
        <f>SUM($D$5:D7)</f>
        <v>0.26587678776390011</v>
      </c>
    </row>
    <row r="8" spans="2:15" ht="14.25" customHeight="1" x14ac:dyDescent="0.25">
      <c r="B8" s="3" t="s">
        <v>42</v>
      </c>
      <c r="C8" s="18">
        <f>Histograma!C8</f>
        <v>1349.0940000000001</v>
      </c>
      <c r="D8" s="8">
        <f>C8/$C$19</f>
        <v>9.6845865935178396E-2</v>
      </c>
      <c r="E8" s="18">
        <f>SUM($C$5:C8)</f>
        <v>5052.8429999999998</v>
      </c>
      <c r="F8" s="22">
        <f>SUM($D$5:D8)</f>
        <v>0.36272265369907852</v>
      </c>
    </row>
    <row r="9" spans="2:15" ht="14.25" customHeight="1" x14ac:dyDescent="0.25">
      <c r="B9" s="1" t="s">
        <v>43</v>
      </c>
      <c r="C9" s="17">
        <f>Histograma!C9</f>
        <v>952.50599999999997</v>
      </c>
      <c r="D9" s="7">
        <f>C9/$C$19</f>
        <v>6.8376457369503554E-2</v>
      </c>
      <c r="E9" s="17">
        <f>SUM($C$5:C9)</f>
        <v>6005.3490000000002</v>
      </c>
      <c r="F9" s="23">
        <f>SUM($D$5:D9)</f>
        <v>0.43109911106858206</v>
      </c>
    </row>
    <row r="10" spans="2:15" ht="14.25" customHeight="1" x14ac:dyDescent="0.25">
      <c r="B10" s="3" t="s">
        <v>44</v>
      </c>
      <c r="C10" s="18">
        <f>Histograma!C10</f>
        <v>1045.2570000000001</v>
      </c>
      <c r="D10" s="8">
        <f>C10/$C$19</f>
        <v>7.5034667183907694E-2</v>
      </c>
      <c r="E10" s="18">
        <f>SUM($C$5:C10)</f>
        <v>7050.6059999999998</v>
      </c>
      <c r="F10" s="22">
        <f>SUM($D$5:D10)</f>
        <v>0.50613377825248973</v>
      </c>
    </row>
    <row r="11" spans="2:15" x14ac:dyDescent="0.25">
      <c r="B11" s="1" t="s">
        <v>45</v>
      </c>
      <c r="C11" s="17">
        <f>Histograma!C11</f>
        <v>1051.758</v>
      </c>
      <c r="D11" s="7">
        <f>C11/$C$19</f>
        <v>7.5501347025671572E-2</v>
      </c>
      <c r="E11" s="17">
        <f>SUM($C$5:C11)</f>
        <v>8102.3639999999996</v>
      </c>
      <c r="F11" s="23">
        <f>SUM($D$5:D11)</f>
        <v>0.5816351252781613</v>
      </c>
    </row>
    <row r="12" spans="2:15" x14ac:dyDescent="0.25">
      <c r="B12" s="3" t="s">
        <v>46</v>
      </c>
      <c r="C12" s="18">
        <f>Histograma!C12</f>
        <v>1092.0229999999999</v>
      </c>
      <c r="D12" s="8">
        <f>C12/$C$19</f>
        <v>7.8391804467391676E-2</v>
      </c>
      <c r="E12" s="18">
        <f>SUM($C$5:C12)</f>
        <v>9194.3869999999988</v>
      </c>
      <c r="F12" s="22">
        <f>SUM($D$5:D12)</f>
        <v>0.66002692974555299</v>
      </c>
    </row>
    <row r="13" spans="2:15" x14ac:dyDescent="0.25">
      <c r="B13" s="1" t="s">
        <v>47</v>
      </c>
      <c r="C13" s="17">
        <f>Histograma!C13</f>
        <v>974.01700000000005</v>
      </c>
      <c r="D13" s="7">
        <f>C13/$C$19</f>
        <v>6.9920642891143733E-2</v>
      </c>
      <c r="E13" s="17">
        <f>SUM($C$5:C13)</f>
        <v>10168.403999999999</v>
      </c>
      <c r="F13" s="23">
        <f>SUM($D$5:D13)</f>
        <v>0.72994757263669674</v>
      </c>
    </row>
    <row r="14" spans="2:15" x14ac:dyDescent="0.25">
      <c r="B14" s="3" t="s">
        <v>48</v>
      </c>
      <c r="C14" s="18">
        <f>Histograma!C14</f>
        <v>933.63599999999997</v>
      </c>
      <c r="D14" s="8">
        <f>C14/$C$19</f>
        <v>6.7021858290271991E-2</v>
      </c>
      <c r="E14" s="18">
        <f>SUM($C$5:C14)</f>
        <v>11102.039999999999</v>
      </c>
      <c r="F14" s="22">
        <f>SUM($D$5:D14)</f>
        <v>0.7969694309269687</v>
      </c>
    </row>
    <row r="15" spans="2:15" x14ac:dyDescent="0.25">
      <c r="B15" s="1" t="s">
        <v>49</v>
      </c>
      <c r="C15" s="17">
        <f>Histograma!C15</f>
        <v>896.6</v>
      </c>
      <c r="D15" s="7">
        <f>C15/$C$19</f>
        <v>6.4363197373556585E-2</v>
      </c>
      <c r="E15" s="17">
        <f>SUM($C$5:C15)</f>
        <v>11998.64</v>
      </c>
      <c r="F15" s="23">
        <f>SUM($D$5:D15)</f>
        <v>0.86133262830052526</v>
      </c>
    </row>
    <row r="16" spans="2:15" x14ac:dyDescent="0.25">
      <c r="B16" s="3" t="s">
        <v>50</v>
      </c>
      <c r="C16" s="18">
        <f>Histograma!C16</f>
        <v>735.21</v>
      </c>
      <c r="D16" s="8">
        <f>C16/$C$19</f>
        <v>5.2777678274606887E-2</v>
      </c>
      <c r="E16" s="18">
        <f>SUM($C$5:C16)</f>
        <v>12733.849999999999</v>
      </c>
      <c r="F16" s="22">
        <f>SUM($D$5:D16)</f>
        <v>0.91411030657513215</v>
      </c>
    </row>
    <row r="17" spans="2:6" x14ac:dyDescent="0.25">
      <c r="B17" s="1" t="s">
        <v>51</v>
      </c>
      <c r="C17" s="17">
        <f>Histograma!C17</f>
        <v>685.553</v>
      </c>
      <c r="D17" s="7">
        <f>C17/$C$19</f>
        <v>4.9213008085025468E-2</v>
      </c>
      <c r="E17" s="17">
        <f>SUM($C$5:C17)</f>
        <v>13419.402999999998</v>
      </c>
      <c r="F17" s="23">
        <f>SUM($D$5:D17)</f>
        <v>0.96332331466015764</v>
      </c>
    </row>
    <row r="18" spans="2:6" x14ac:dyDescent="0.25">
      <c r="B18" s="3" t="s">
        <v>52</v>
      </c>
      <c r="C18" s="18">
        <f>Histograma!C18</f>
        <v>510.91800000000001</v>
      </c>
      <c r="D18" s="8">
        <f>C18/$C$19</f>
        <v>3.6676685339842495E-2</v>
      </c>
      <c r="E18" s="18">
        <f>SUM($C$5:C18)</f>
        <v>13930.320999999998</v>
      </c>
      <c r="F18" s="18">
        <f>SUM($D$5:D18)</f>
        <v>1.0000000000000002</v>
      </c>
    </row>
    <row r="19" spans="2:6" x14ac:dyDescent="0.25">
      <c r="B19" s="13" t="s">
        <v>23</v>
      </c>
      <c r="C19" s="19">
        <f>SUM(C5:C18)</f>
        <v>13930.320999999998</v>
      </c>
      <c r="D19" s="19">
        <f>SUM(D5:D18)</f>
        <v>1.0000000000000002</v>
      </c>
      <c r="E19" s="13"/>
      <c r="F19" s="1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TDF</vt:lpstr>
      <vt:lpstr>Histograma</vt:lpstr>
      <vt:lpstr>Polígono</vt:lpstr>
      <vt:lpstr>Ogiva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2019-04-28T01:21:03Z</dcterms:modified>
</cp:coreProperties>
</file>