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OneDrive\Documentos\PROJETOS\Metodos Exatos\Cursos\Curso009_Estatistica_Aplicada_Trilha\Curso009.02_Estatistica_Descritiva\"/>
    </mc:Choice>
  </mc:AlternateContent>
  <xr:revisionPtr revIDLastSave="381" documentId="6_{D8639BB1-C60B-48DF-A201-CD8FF24A3599}" xr6:coauthVersionLast="43" xr6:coauthVersionMax="43" xr10:uidLastSave="{25F4DA4D-BDC5-4328-90F8-6870E04236CD}"/>
  <bookViews>
    <workbookView xWindow="20370" yWindow="-120" windowWidth="24240" windowHeight="13140" xr2:uid="{A6601032-9BAF-495D-9347-4EB1AB138D63}"/>
  </bookViews>
  <sheets>
    <sheet name="TDF" sheetId="4" r:id="rId1"/>
    <sheet name="Histograma" sheetId="5" r:id="rId2"/>
    <sheet name="Polígono" sheetId="6" r:id="rId3"/>
    <sheet name="Ogiva" sheetId="7" r:id="rId4"/>
  </sheets>
  <definedNames>
    <definedName name="_xlchart.v1.0" hidden="1">Polígono!$B$5:$B$11</definedName>
    <definedName name="_xlchart.v1.1" hidden="1">Polígono!$C$4</definedName>
    <definedName name="_xlchart.v1.2" hidden="1">Polígono!$C$5:$C$11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7" l="1"/>
  <c r="C12" i="7"/>
  <c r="F11" i="7"/>
  <c r="E11" i="7"/>
  <c r="D11" i="7"/>
  <c r="C11" i="7"/>
  <c r="B11" i="7"/>
  <c r="F10" i="7"/>
  <c r="E10" i="7"/>
  <c r="D10" i="7"/>
  <c r="C10" i="7"/>
  <c r="B10" i="7"/>
  <c r="F9" i="7"/>
  <c r="E9" i="7"/>
  <c r="D9" i="7"/>
  <c r="C9" i="7"/>
  <c r="B9" i="7"/>
  <c r="F8" i="7"/>
  <c r="E8" i="7"/>
  <c r="D8" i="7"/>
  <c r="C8" i="7"/>
  <c r="B8" i="7"/>
  <c r="F7" i="7"/>
  <c r="E7" i="7"/>
  <c r="D7" i="7"/>
  <c r="C7" i="7"/>
  <c r="B7" i="7"/>
  <c r="F6" i="7"/>
  <c r="E6" i="7"/>
  <c r="D6" i="7"/>
  <c r="C6" i="7"/>
  <c r="B6" i="7"/>
  <c r="F5" i="7"/>
  <c r="E5" i="7"/>
  <c r="D5" i="7"/>
  <c r="C5" i="7"/>
  <c r="B5" i="7"/>
  <c r="D12" i="6"/>
  <c r="C12" i="6"/>
  <c r="F11" i="6"/>
  <c r="E11" i="6"/>
  <c r="D11" i="6"/>
  <c r="C11" i="6"/>
  <c r="B11" i="6"/>
  <c r="F10" i="6"/>
  <c r="E10" i="6"/>
  <c r="D10" i="6"/>
  <c r="C10" i="6"/>
  <c r="B10" i="6"/>
  <c r="F9" i="6"/>
  <c r="E9" i="6"/>
  <c r="D9" i="6"/>
  <c r="C9" i="6"/>
  <c r="B9" i="6"/>
  <c r="F8" i="6"/>
  <c r="E8" i="6"/>
  <c r="D8" i="6"/>
  <c r="C8" i="6"/>
  <c r="B8" i="6"/>
  <c r="F7" i="6"/>
  <c r="E7" i="6"/>
  <c r="D7" i="6"/>
  <c r="C7" i="6"/>
  <c r="B7" i="6"/>
  <c r="F6" i="6"/>
  <c r="E6" i="6"/>
  <c r="D6" i="6"/>
  <c r="C6" i="6"/>
  <c r="B6" i="6"/>
  <c r="F5" i="6"/>
  <c r="E5" i="6"/>
  <c r="D5" i="6"/>
  <c r="C5" i="6"/>
  <c r="B5" i="6"/>
  <c r="B6" i="5"/>
  <c r="B7" i="5"/>
  <c r="B8" i="5"/>
  <c r="B9" i="5"/>
  <c r="B10" i="5"/>
  <c r="B11" i="5"/>
  <c r="B5" i="5"/>
  <c r="C5" i="5"/>
  <c r="D5" i="5"/>
  <c r="E5" i="5"/>
  <c r="F5" i="5"/>
  <c r="C6" i="5"/>
  <c r="D6" i="5"/>
  <c r="E6" i="5"/>
  <c r="F6" i="5"/>
  <c r="C7" i="5"/>
  <c r="D7" i="5"/>
  <c r="E7" i="5"/>
  <c r="F7" i="5"/>
  <c r="C8" i="5"/>
  <c r="D8" i="5"/>
  <c r="E8" i="5"/>
  <c r="F8" i="5"/>
  <c r="C9" i="5"/>
  <c r="D9" i="5"/>
  <c r="E9" i="5"/>
  <c r="F9" i="5"/>
  <c r="C10" i="5"/>
  <c r="D10" i="5"/>
  <c r="E10" i="5"/>
  <c r="F10" i="5"/>
  <c r="C11" i="5"/>
  <c r="D11" i="5"/>
  <c r="E11" i="5"/>
  <c r="F11" i="5"/>
  <c r="C12" i="5"/>
  <c r="D12" i="5"/>
  <c r="H12" i="4"/>
  <c r="H5" i="4"/>
  <c r="E10" i="4"/>
  <c r="E11" i="4" s="1"/>
  <c r="J5" i="4" s="1"/>
  <c r="E7" i="4"/>
  <c r="E6" i="4"/>
  <c r="C5" i="4"/>
  <c r="C6" i="4"/>
  <c r="C7" i="4"/>
  <c r="C8" i="4"/>
  <c r="C9" i="4"/>
  <c r="C10" i="4"/>
  <c r="C11" i="4"/>
  <c r="C12" i="4"/>
  <c r="C13" i="4"/>
  <c r="C14" i="4"/>
  <c r="H6" i="4" l="1"/>
  <c r="K5" i="4"/>
  <c r="M5" i="4" l="1"/>
  <c r="J6" i="4"/>
  <c r="H7" i="4" s="1"/>
  <c r="J7" i="4" l="1"/>
  <c r="H8" i="4" s="1"/>
  <c r="K6" i="4"/>
  <c r="J8" i="4" l="1"/>
  <c r="H9" i="4" s="1"/>
  <c r="K8" i="4"/>
  <c r="M8" i="4"/>
  <c r="M6" i="4"/>
  <c r="K7" i="4"/>
  <c r="M7" i="4" l="1"/>
  <c r="J9" i="4"/>
  <c r="H10" i="4" s="1"/>
  <c r="K9" i="4"/>
  <c r="J10" i="4" l="1"/>
  <c r="H11" i="4" s="1"/>
  <c r="M9" i="4"/>
  <c r="J11" i="4" l="1"/>
  <c r="J12" i="4" s="1"/>
  <c r="K12" i="4" s="1"/>
  <c r="K11" i="4"/>
  <c r="K10" i="4"/>
  <c r="L10" i="4" l="1"/>
  <c r="M11" i="4"/>
  <c r="M10" i="4"/>
  <c r="L11" i="4"/>
  <c r="L12" i="4"/>
  <c r="L5" i="4"/>
  <c r="L6" i="4"/>
  <c r="L8" i="4"/>
  <c r="L7" i="4"/>
  <c r="L9" i="4"/>
  <c r="N7" i="4" l="1"/>
  <c r="N11" i="4"/>
  <c r="N8" i="4"/>
  <c r="N6" i="4"/>
  <c r="N9" i="4"/>
  <c r="N5" i="4"/>
  <c r="N10" i="4"/>
</calcChain>
</file>

<file path=xl/sharedStrings.xml><?xml version="1.0" encoding="utf-8"?>
<sst xmlns="http://schemas.openxmlformats.org/spreadsheetml/2006/main" count="51" uniqueCount="25">
  <si>
    <t>Amostra</t>
  </si>
  <si>
    <t>Número de classes</t>
  </si>
  <si>
    <t>Conveniência:</t>
  </si>
  <si>
    <t>Raiz quadrada:</t>
  </si>
  <si>
    <t>Sturges:</t>
  </si>
  <si>
    <t>Critério</t>
  </si>
  <si>
    <t>Largura das classes:</t>
  </si>
  <si>
    <t>Amplitude:</t>
  </si>
  <si>
    <t>Largura da classe:</t>
  </si>
  <si>
    <t>LI</t>
  </si>
  <si>
    <t>LS</t>
  </si>
  <si>
    <t>1ª</t>
  </si>
  <si>
    <t>2ª</t>
  </si>
  <si>
    <t>3ª</t>
  </si>
  <si>
    <t>ª</t>
  </si>
  <si>
    <t>5ª</t>
  </si>
  <si>
    <t>6ª</t>
  </si>
  <si>
    <t>7ª</t>
  </si>
  <si>
    <t>ͱ</t>
  </si>
  <si>
    <t>Classes</t>
  </si>
  <si>
    <r>
      <t>f</t>
    </r>
    <r>
      <rPr>
        <b/>
        <i/>
        <vertAlign val="subscript"/>
        <sz val="11"/>
        <color theme="1"/>
        <rFont val="Cambria"/>
        <family val="1"/>
      </rPr>
      <t>i</t>
    </r>
  </si>
  <si>
    <r>
      <t>f</t>
    </r>
    <r>
      <rPr>
        <b/>
        <i/>
        <vertAlign val="subscript"/>
        <sz val="11"/>
        <color theme="1"/>
        <rFont val="Cambria"/>
        <family val="1"/>
      </rPr>
      <t>ri</t>
    </r>
  </si>
  <si>
    <r>
      <t>F</t>
    </r>
    <r>
      <rPr>
        <b/>
        <i/>
        <vertAlign val="subscript"/>
        <sz val="11"/>
        <color theme="1"/>
        <rFont val="Cambria"/>
        <family val="1"/>
      </rPr>
      <t>i</t>
    </r>
  </si>
  <si>
    <r>
      <t>F</t>
    </r>
    <r>
      <rPr>
        <b/>
        <i/>
        <vertAlign val="subscript"/>
        <sz val="11"/>
        <color theme="1"/>
        <rFont val="Cambria"/>
        <family val="1"/>
      </rPr>
      <t>ri</t>
    </r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</si>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</sst>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</font>
    <font>
      <sz val="14"/>
      <color theme="1"/>
      <name val="Calibri"/>
      <family val="2"/>
      <scheme val="minor"/>
    </font>
    <font>
      <b/>
      <i/>
      <sz val="11"/>
      <color theme="1"/>
      <name val="Cambria"/>
      <family val="1"/>
    </font>
    <font>
      <b/>
      <i/>
      <vertAlign val="subscript"/>
      <sz val="11"/>
      <color theme="1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441A4C"/>
        <bgColor indexed="64"/>
      </patternFill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2" borderId="1" xfId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3" xfId="0" applyFill="1" applyBorder="1"/>
    <xf numFmtId="0" fontId="0" fillId="0" borderId="2" xfId="0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0" borderId="2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2" borderId="1" xfId="1" applyFont="1" applyFill="1" applyAlignment="1">
      <alignment horizontal="center"/>
    </xf>
    <xf numFmtId="0" fontId="0" fillId="5" borderId="2" xfId="0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</cellXfs>
  <cellStyles count="2">
    <cellStyle name="Normal" xfId="0" builtinId="0"/>
    <cellStyle name="Total" xfId="1" builtinId="25"/>
  </cellStyles>
  <dxfs count="0"/>
  <tableStyles count="0" defaultTableStyle="TableStyleMedium2" defaultPivotStyle="PivotStyleLight16"/>
  <colors>
    <mruColors>
      <color rgb="FF441A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Histograma!$C$4</c:f>
              <c:strCache>
                <c:ptCount val="1"/>
                <c:pt idx="0">
                  <c:v>fi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Histograma!$B$5:$B$11</c:f>
              <c:strCache>
                <c:ptCount val="7"/>
                <c:pt idx="0">
                  <c:v>7 ͱ 19</c:v>
                </c:pt>
                <c:pt idx="1">
                  <c:v>19 ͱ 31</c:v>
                </c:pt>
                <c:pt idx="2">
                  <c:v>31 ͱ 43</c:v>
                </c:pt>
                <c:pt idx="3">
                  <c:v>43 ͱ 55</c:v>
                </c:pt>
                <c:pt idx="4">
                  <c:v>55 ͱ 67</c:v>
                </c:pt>
                <c:pt idx="5">
                  <c:v>67 ͱ 79</c:v>
                </c:pt>
                <c:pt idx="6">
                  <c:v>79 ͱ 91</c:v>
                </c:pt>
              </c:strCache>
            </c:strRef>
          </c:cat>
          <c:val>
            <c:numRef>
              <c:f>Histograma!$C$5:$C$11</c:f>
              <c:numCache>
                <c:formatCode>General</c:formatCode>
                <c:ptCount val="7"/>
                <c:pt idx="0">
                  <c:v>6</c:v>
                </c:pt>
                <c:pt idx="1">
                  <c:v>10</c:v>
                </c:pt>
                <c:pt idx="2">
                  <c:v>13</c:v>
                </c:pt>
                <c:pt idx="3">
                  <c:v>8</c:v>
                </c:pt>
                <c:pt idx="4">
                  <c:v>5</c:v>
                </c:pt>
                <c:pt idx="5">
                  <c:v>6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25-4732-A649-D4B5C586D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909118463"/>
        <c:axId val="909438127"/>
      </c:barChart>
      <c:catAx>
        <c:axId val="90911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9438127"/>
        <c:crosses val="autoZero"/>
        <c:auto val="1"/>
        <c:lblAlgn val="ctr"/>
        <c:lblOffset val="100"/>
        <c:noMultiLvlLbl val="0"/>
      </c:catAx>
      <c:valAx>
        <c:axId val="90943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911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Polígono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Polígono!$C$4</c:f>
              <c:strCache>
                <c:ptCount val="1"/>
                <c:pt idx="0">
                  <c:v>fi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Polígono!$B$5:$B$11</c:f>
              <c:strCache>
                <c:ptCount val="7"/>
                <c:pt idx="0">
                  <c:v>7 ͱ 19</c:v>
                </c:pt>
                <c:pt idx="1">
                  <c:v>19 ͱ 31</c:v>
                </c:pt>
                <c:pt idx="2">
                  <c:v>31 ͱ 43</c:v>
                </c:pt>
                <c:pt idx="3">
                  <c:v>43 ͱ 55</c:v>
                </c:pt>
                <c:pt idx="4">
                  <c:v>55 ͱ 67</c:v>
                </c:pt>
                <c:pt idx="5">
                  <c:v>67 ͱ 79</c:v>
                </c:pt>
                <c:pt idx="6">
                  <c:v>79 ͱ 91</c:v>
                </c:pt>
              </c:strCache>
            </c:strRef>
          </c:cat>
          <c:val>
            <c:numRef>
              <c:f>Polígono!$C$5:$C$11</c:f>
              <c:numCache>
                <c:formatCode>General</c:formatCode>
                <c:ptCount val="7"/>
                <c:pt idx="0">
                  <c:v>6</c:v>
                </c:pt>
                <c:pt idx="1">
                  <c:v>10</c:v>
                </c:pt>
                <c:pt idx="2">
                  <c:v>13</c:v>
                </c:pt>
                <c:pt idx="3">
                  <c:v>8</c:v>
                </c:pt>
                <c:pt idx="4">
                  <c:v>5</c:v>
                </c:pt>
                <c:pt idx="5">
                  <c:v>6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E4-4032-B742-8F6A6A97F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118463"/>
        <c:axId val="909438127"/>
      </c:lineChart>
      <c:catAx>
        <c:axId val="90911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9438127"/>
        <c:crosses val="autoZero"/>
        <c:auto val="1"/>
        <c:lblAlgn val="ctr"/>
        <c:lblOffset val="100"/>
        <c:noMultiLvlLbl val="0"/>
      </c:catAx>
      <c:valAx>
        <c:axId val="90943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911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Ogiva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Ogiva!$E$4</c:f>
              <c:strCache>
                <c:ptCount val="1"/>
                <c:pt idx="0">
                  <c:v>Fi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Ogiva!$B$5:$B$11</c:f>
              <c:strCache>
                <c:ptCount val="7"/>
                <c:pt idx="0">
                  <c:v>7 ͱ 19</c:v>
                </c:pt>
                <c:pt idx="1">
                  <c:v>19 ͱ 31</c:v>
                </c:pt>
                <c:pt idx="2">
                  <c:v>31 ͱ 43</c:v>
                </c:pt>
                <c:pt idx="3">
                  <c:v>43 ͱ 55</c:v>
                </c:pt>
                <c:pt idx="4">
                  <c:v>55 ͱ 67</c:v>
                </c:pt>
                <c:pt idx="5">
                  <c:v>67 ͱ 79</c:v>
                </c:pt>
                <c:pt idx="6">
                  <c:v>79 ͱ 91</c:v>
                </c:pt>
              </c:strCache>
            </c:strRef>
          </c:cat>
          <c:val>
            <c:numRef>
              <c:f>Ogiva!$E$5:$E$11</c:f>
              <c:numCache>
                <c:formatCode>General</c:formatCode>
                <c:ptCount val="7"/>
                <c:pt idx="0">
                  <c:v>6</c:v>
                </c:pt>
                <c:pt idx="1">
                  <c:v>16</c:v>
                </c:pt>
                <c:pt idx="2">
                  <c:v>29</c:v>
                </c:pt>
                <c:pt idx="3">
                  <c:v>37</c:v>
                </c:pt>
                <c:pt idx="4">
                  <c:v>42</c:v>
                </c:pt>
                <c:pt idx="5">
                  <c:v>48</c:v>
                </c:pt>
                <c:pt idx="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F0-4AFE-8CC8-DDAF2F97A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118463"/>
        <c:axId val="909438127"/>
      </c:lineChart>
      <c:catAx>
        <c:axId val="90911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9438127"/>
        <c:crosses val="autoZero"/>
        <c:auto val="1"/>
        <c:lblAlgn val="ctr"/>
        <c:lblOffset val="100"/>
        <c:noMultiLvlLbl val="0"/>
      </c:catAx>
      <c:valAx>
        <c:axId val="90943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911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647247</xdr:colOff>
      <xdr:row>1</xdr:row>
      <xdr:rowOff>566722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C3FFC66E-C383-44DB-8E98-E1BD2493742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627064" y="206376"/>
          <a:ext cx="1698624" cy="55084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180522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F8A9669-DEA6-40F5-AE94-3D4CC8C743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698171" cy="550846"/>
        </a:xfrm>
        <a:prstGeom prst="rect">
          <a:avLst/>
        </a:prstGeom>
      </xdr:spPr>
    </xdr:pic>
    <xdr:clientData/>
  </xdr:twoCellAnchor>
  <xdr:twoCellAnchor>
    <xdr:from>
      <xdr:col>6</xdr:col>
      <xdr:colOff>133350</xdr:colOff>
      <xdr:row>3</xdr:row>
      <xdr:rowOff>4762</xdr:rowOff>
    </xdr:from>
    <xdr:to>
      <xdr:col>14</xdr:col>
      <xdr:colOff>590550</xdr:colOff>
      <xdr:row>17</xdr:row>
      <xdr:rowOff>119062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9D00E21-459F-46E6-AD3B-BA7B2066B1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180522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BE8DCF4-10B4-4CE6-B729-3A399DA4FF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698171" cy="550846"/>
        </a:xfrm>
        <a:prstGeom prst="rect">
          <a:avLst/>
        </a:prstGeom>
      </xdr:spPr>
    </xdr:pic>
    <xdr:clientData/>
  </xdr:twoCellAnchor>
  <xdr:twoCellAnchor>
    <xdr:from>
      <xdr:col>6</xdr:col>
      <xdr:colOff>133350</xdr:colOff>
      <xdr:row>3</xdr:row>
      <xdr:rowOff>4762</xdr:rowOff>
    </xdr:from>
    <xdr:to>
      <xdr:col>14</xdr:col>
      <xdr:colOff>590550</xdr:colOff>
      <xdr:row>17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A438249-745F-4DE3-9BA5-2EADA7F8D3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180522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19CBB16-56EA-4B38-8399-CB3823D2411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698171" cy="550846"/>
        </a:xfrm>
        <a:prstGeom prst="rect">
          <a:avLst/>
        </a:prstGeom>
      </xdr:spPr>
    </xdr:pic>
    <xdr:clientData/>
  </xdr:twoCellAnchor>
  <xdr:twoCellAnchor>
    <xdr:from>
      <xdr:col>6</xdr:col>
      <xdr:colOff>133350</xdr:colOff>
      <xdr:row>3</xdr:row>
      <xdr:rowOff>4762</xdr:rowOff>
    </xdr:from>
    <xdr:to>
      <xdr:col>14</xdr:col>
      <xdr:colOff>590550</xdr:colOff>
      <xdr:row>17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3196603-5777-4905-9FA3-E1B998BFC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DB3A6-5D17-4847-993F-BADDD73C6260}">
  <dimension ref="B1:N54"/>
  <sheetViews>
    <sheetView showGridLines="0" tabSelected="1" zoomScaleNormal="100" workbookViewId="0">
      <selection activeCell="K5" sqref="K5"/>
    </sheetView>
  </sheetViews>
  <sheetFormatPr defaultRowHeight="15" x14ac:dyDescent="0.25"/>
  <cols>
    <col min="1" max="1" width="3.28515625" customWidth="1"/>
    <col min="2" max="2" width="13" customWidth="1"/>
    <col min="3" max="3" width="3" customWidth="1"/>
    <col min="4" max="4" width="18.7109375" bestFit="1" customWidth="1"/>
    <col min="5" max="5" width="22.7109375" bestFit="1" customWidth="1"/>
    <col min="6" max="6" width="3.28515625" customWidth="1"/>
    <col min="8" max="8" width="4" customWidth="1"/>
    <col min="9" max="9" width="2.42578125" bestFit="1" customWidth="1"/>
    <col min="10" max="10" width="4" customWidth="1"/>
  </cols>
  <sheetData>
    <row r="1" spans="2:14" ht="8.25" customHeight="1" x14ac:dyDescent="0.25"/>
    <row r="2" spans="2:14" ht="46.5" customHeight="1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2:14" ht="6.75" customHeight="1" x14ac:dyDescent="0.25"/>
    <row r="4" spans="2:14" ht="18" thickBot="1" x14ac:dyDescent="0.35">
      <c r="B4" s="2" t="s">
        <v>0</v>
      </c>
      <c r="D4" s="2" t="s">
        <v>5</v>
      </c>
      <c r="E4" s="2" t="s">
        <v>1</v>
      </c>
      <c r="G4" s="2" t="s">
        <v>19</v>
      </c>
      <c r="H4" s="2" t="s">
        <v>9</v>
      </c>
      <c r="I4" s="2"/>
      <c r="J4" s="2" t="s">
        <v>10</v>
      </c>
      <c r="K4" s="13" t="s">
        <v>20</v>
      </c>
      <c r="L4" s="13" t="s">
        <v>21</v>
      </c>
      <c r="M4" s="13" t="s">
        <v>22</v>
      </c>
      <c r="N4" s="13" t="s">
        <v>23</v>
      </c>
    </row>
    <row r="5" spans="2:14" ht="14.25" customHeight="1" thickTop="1" x14ac:dyDescent="0.3">
      <c r="B5" s="1">
        <v>50</v>
      </c>
      <c r="C5" t="str">
        <f>""</f>
        <v/>
      </c>
      <c r="D5" s="1" t="s">
        <v>2</v>
      </c>
      <c r="E5" s="7">
        <v>5</v>
      </c>
      <c r="G5" s="1" t="s">
        <v>11</v>
      </c>
      <c r="H5" s="1">
        <f>MIN(B5:B54)</f>
        <v>7</v>
      </c>
      <c r="I5" s="10" t="s">
        <v>18</v>
      </c>
      <c r="J5" s="1">
        <f>H5+$E$11</f>
        <v>19</v>
      </c>
      <c r="K5" s="1">
        <f>COUNTIF(B5:B54,"&lt;"&amp;J5)</f>
        <v>6</v>
      </c>
      <c r="L5" s="7">
        <f>K5/$K$12</f>
        <v>0.12</v>
      </c>
      <c r="M5" s="1">
        <f>K5</f>
        <v>6</v>
      </c>
      <c r="N5" s="1">
        <f>L5</f>
        <v>0.12</v>
      </c>
    </row>
    <row r="6" spans="2:14" ht="14.25" customHeight="1" x14ac:dyDescent="0.3">
      <c r="B6" s="3">
        <v>40</v>
      </c>
      <c r="C6" t="str">
        <f>""</f>
        <v/>
      </c>
      <c r="D6" s="3" t="s">
        <v>3</v>
      </c>
      <c r="E6" s="8">
        <f>SQRT(COUNT(B4:B53))</f>
        <v>7</v>
      </c>
      <c r="G6" s="3" t="s">
        <v>12</v>
      </c>
      <c r="H6" s="3">
        <f>J5</f>
        <v>19</v>
      </c>
      <c r="I6" s="11" t="s">
        <v>18</v>
      </c>
      <c r="J6" s="3">
        <f t="shared" ref="J6:J11" si="0">H6+$E$11</f>
        <v>31</v>
      </c>
      <c r="K6" s="3">
        <f>COUNTIFS($B$5:$B$54,"&gt;="&amp;H6,$B$5:$B$54,"&lt;"&amp;J6)</f>
        <v>10</v>
      </c>
      <c r="L6" s="8">
        <f t="shared" ref="L6:L12" si="1">K6/$K$12</f>
        <v>0.2</v>
      </c>
      <c r="M6" s="3">
        <f>SUM($K$5:K6)</f>
        <v>16</v>
      </c>
      <c r="N6" s="3">
        <f>SUM($L$5:L6)</f>
        <v>0.32</v>
      </c>
    </row>
    <row r="7" spans="2:14" ht="14.25" customHeight="1" x14ac:dyDescent="0.3">
      <c r="B7" s="1">
        <v>41</v>
      </c>
      <c r="C7" t="str">
        <f>""</f>
        <v/>
      </c>
      <c r="D7" s="6" t="s">
        <v>4</v>
      </c>
      <c r="E7" s="9">
        <f>1+3.3*LOG10(COUNT(B4:B53))</f>
        <v>6.5776470640940943</v>
      </c>
      <c r="G7" s="1" t="s">
        <v>13</v>
      </c>
      <c r="H7" s="1">
        <f t="shared" ref="H7:H11" si="2">J6</f>
        <v>31</v>
      </c>
      <c r="I7" s="12" t="s">
        <v>18</v>
      </c>
      <c r="J7" s="1">
        <f t="shared" si="0"/>
        <v>43</v>
      </c>
      <c r="K7" s="1">
        <f t="shared" ref="K7:K12" si="3">COUNTIFS($B$5:$B$54,"&gt;="&amp;H7,$B$5:$B$54,"&lt;"&amp;J7)</f>
        <v>13</v>
      </c>
      <c r="L7" s="7">
        <f t="shared" si="1"/>
        <v>0.26</v>
      </c>
      <c r="M7" s="1">
        <f>SUM($K$5:K7)</f>
        <v>29</v>
      </c>
      <c r="N7" s="1">
        <f>SUM($L$5:L7)</f>
        <v>0.58000000000000007</v>
      </c>
    </row>
    <row r="8" spans="2:14" ht="14.25" customHeight="1" x14ac:dyDescent="0.3">
      <c r="B8" s="3">
        <v>17</v>
      </c>
      <c r="C8" t="str">
        <f>""</f>
        <v/>
      </c>
      <c r="G8" s="3" t="s">
        <v>14</v>
      </c>
      <c r="H8" s="3">
        <f t="shared" si="2"/>
        <v>43</v>
      </c>
      <c r="I8" s="11" t="s">
        <v>18</v>
      </c>
      <c r="J8" s="3">
        <f t="shared" si="0"/>
        <v>55</v>
      </c>
      <c r="K8" s="3">
        <f t="shared" si="3"/>
        <v>8</v>
      </c>
      <c r="L8" s="8">
        <f t="shared" si="1"/>
        <v>0.16</v>
      </c>
      <c r="M8" s="3">
        <f>SUM($K$5:K8)</f>
        <v>37</v>
      </c>
      <c r="N8" s="3">
        <f>SUM($L$5:L8)</f>
        <v>0.7400000000000001</v>
      </c>
    </row>
    <row r="9" spans="2:14" ht="14.25" customHeight="1" thickBot="1" x14ac:dyDescent="0.35">
      <c r="B9" s="1">
        <v>11</v>
      </c>
      <c r="C9" t="str">
        <f>""</f>
        <v/>
      </c>
      <c r="D9" s="2" t="s">
        <v>5</v>
      </c>
      <c r="E9" s="2" t="s">
        <v>6</v>
      </c>
      <c r="G9" s="1" t="s">
        <v>15</v>
      </c>
      <c r="H9" s="1">
        <f t="shared" si="2"/>
        <v>55</v>
      </c>
      <c r="I9" s="12" t="s">
        <v>18</v>
      </c>
      <c r="J9" s="1">
        <f t="shared" si="0"/>
        <v>67</v>
      </c>
      <c r="K9" s="1">
        <f t="shared" si="3"/>
        <v>5</v>
      </c>
      <c r="L9" s="7">
        <f t="shared" si="1"/>
        <v>0.1</v>
      </c>
      <c r="M9" s="1">
        <f>SUM($K$5:K9)</f>
        <v>42</v>
      </c>
      <c r="N9" s="1">
        <f>SUM($L$5:L9)</f>
        <v>0.84000000000000008</v>
      </c>
    </row>
    <row r="10" spans="2:14" ht="14.25" customHeight="1" thickTop="1" x14ac:dyDescent="0.3">
      <c r="B10" s="3">
        <v>7</v>
      </c>
      <c r="C10" t="str">
        <f>""</f>
        <v/>
      </c>
      <c r="D10" s="3" t="s">
        <v>7</v>
      </c>
      <c r="E10" s="3">
        <f>MAX(B5:B54)-MIN(B5:B54)</f>
        <v>79</v>
      </c>
      <c r="G10" s="3" t="s">
        <v>16</v>
      </c>
      <c r="H10" s="3">
        <f t="shared" si="2"/>
        <v>67</v>
      </c>
      <c r="I10" s="11" t="s">
        <v>18</v>
      </c>
      <c r="J10" s="3">
        <f t="shared" si="0"/>
        <v>79</v>
      </c>
      <c r="K10" s="3">
        <f t="shared" si="3"/>
        <v>6</v>
      </c>
      <c r="L10" s="8">
        <f t="shared" si="1"/>
        <v>0.12</v>
      </c>
      <c r="M10" s="3">
        <f>SUM($K$5:K10)</f>
        <v>48</v>
      </c>
      <c r="N10" s="3">
        <f>SUM($L$5:L10)</f>
        <v>0.96000000000000008</v>
      </c>
    </row>
    <row r="11" spans="2:14" ht="14.25" customHeight="1" x14ac:dyDescent="0.3">
      <c r="B11" s="1">
        <v>22</v>
      </c>
      <c r="C11" t="str">
        <f>""</f>
        <v/>
      </c>
      <c r="D11" s="6" t="s">
        <v>8</v>
      </c>
      <c r="E11" s="6">
        <f>ROUNDUP(E10/E6,0)</f>
        <v>12</v>
      </c>
      <c r="G11" s="1" t="s">
        <v>17</v>
      </c>
      <c r="H11" s="1">
        <f t="shared" si="2"/>
        <v>79</v>
      </c>
      <c r="I11" s="12" t="s">
        <v>18</v>
      </c>
      <c r="J11" s="1">
        <f t="shared" si="0"/>
        <v>91</v>
      </c>
      <c r="K11" s="1">
        <f t="shared" si="3"/>
        <v>2</v>
      </c>
      <c r="L11" s="7">
        <f t="shared" si="1"/>
        <v>0.04</v>
      </c>
      <c r="M11" s="1">
        <f>SUM($K$5:K11)</f>
        <v>50</v>
      </c>
      <c r="N11" s="1">
        <f>SUM($L$5:L11)</f>
        <v>1</v>
      </c>
    </row>
    <row r="12" spans="2:14" ht="14.25" customHeight="1" x14ac:dyDescent="0.3">
      <c r="B12" s="3">
        <v>44</v>
      </c>
      <c r="C12" t="str">
        <f>""</f>
        <v/>
      </c>
      <c r="G12" s="14" t="s">
        <v>24</v>
      </c>
      <c r="H12" s="14">
        <f>H5</f>
        <v>7</v>
      </c>
      <c r="I12" s="15" t="s">
        <v>18</v>
      </c>
      <c r="J12" s="14">
        <f>J11</f>
        <v>91</v>
      </c>
      <c r="K12" s="14">
        <f t="shared" si="3"/>
        <v>50</v>
      </c>
      <c r="L12" s="14">
        <f t="shared" si="1"/>
        <v>1</v>
      </c>
      <c r="M12" s="14"/>
      <c r="N12" s="14"/>
    </row>
    <row r="13" spans="2:14" ht="14.25" customHeight="1" x14ac:dyDescent="0.25">
      <c r="B13" s="1">
        <v>28</v>
      </c>
      <c r="C13" t="str">
        <f>""</f>
        <v/>
      </c>
    </row>
    <row r="14" spans="2:14" ht="14.25" customHeight="1" x14ac:dyDescent="0.25">
      <c r="B14" s="3">
        <v>21</v>
      </c>
      <c r="C14" t="str">
        <f>""</f>
        <v/>
      </c>
    </row>
    <row r="15" spans="2:14" ht="14.25" customHeight="1" x14ac:dyDescent="0.25">
      <c r="B15" s="1">
        <v>19</v>
      </c>
    </row>
    <row r="16" spans="2:14" ht="14.25" customHeight="1" x14ac:dyDescent="0.25">
      <c r="B16" s="3">
        <v>23</v>
      </c>
    </row>
    <row r="17" spans="2:2" ht="14.25" customHeight="1" x14ac:dyDescent="0.25">
      <c r="B17" s="1">
        <v>37</v>
      </c>
    </row>
    <row r="18" spans="2:2" ht="14.25" customHeight="1" x14ac:dyDescent="0.25">
      <c r="B18" s="3">
        <v>51</v>
      </c>
    </row>
    <row r="19" spans="2:2" ht="14.25" customHeight="1" x14ac:dyDescent="0.25">
      <c r="B19" s="1">
        <v>54</v>
      </c>
    </row>
    <row r="20" spans="2:2" ht="14.25" customHeight="1" x14ac:dyDescent="0.25">
      <c r="B20" s="3">
        <v>42</v>
      </c>
    </row>
    <row r="21" spans="2:2" ht="14.25" customHeight="1" x14ac:dyDescent="0.25">
      <c r="B21" s="1">
        <v>86</v>
      </c>
    </row>
    <row r="22" spans="2:2" ht="14.25" customHeight="1" x14ac:dyDescent="0.25">
      <c r="B22" s="3">
        <v>41</v>
      </c>
    </row>
    <row r="23" spans="2:2" ht="14.25" customHeight="1" x14ac:dyDescent="0.25">
      <c r="B23" s="1">
        <v>78</v>
      </c>
    </row>
    <row r="24" spans="2:2" ht="14.25" customHeight="1" x14ac:dyDescent="0.25">
      <c r="B24" s="3">
        <v>56</v>
      </c>
    </row>
    <row r="25" spans="2:2" ht="14.25" customHeight="1" x14ac:dyDescent="0.25">
      <c r="B25" s="1">
        <v>72</v>
      </c>
    </row>
    <row r="26" spans="2:2" ht="14.25" customHeight="1" x14ac:dyDescent="0.25">
      <c r="B26" s="3">
        <v>56</v>
      </c>
    </row>
    <row r="27" spans="2:2" ht="14.25" customHeight="1" x14ac:dyDescent="0.25">
      <c r="B27" s="1">
        <v>17</v>
      </c>
    </row>
    <row r="28" spans="2:2" ht="14.25" customHeight="1" x14ac:dyDescent="0.25">
      <c r="B28" s="3">
        <v>7</v>
      </c>
    </row>
    <row r="29" spans="2:2" ht="14.25" customHeight="1" x14ac:dyDescent="0.25">
      <c r="B29" s="1">
        <v>69</v>
      </c>
    </row>
    <row r="30" spans="2:2" ht="14.25" customHeight="1" x14ac:dyDescent="0.25">
      <c r="B30" s="3">
        <v>30</v>
      </c>
    </row>
    <row r="31" spans="2:2" ht="14.25" customHeight="1" x14ac:dyDescent="0.25">
      <c r="B31" s="1">
        <v>80</v>
      </c>
    </row>
    <row r="32" spans="2:2" ht="14.25" customHeight="1" x14ac:dyDescent="0.25">
      <c r="B32" s="3">
        <v>56</v>
      </c>
    </row>
    <row r="33" spans="2:2" ht="14.25" customHeight="1" x14ac:dyDescent="0.25">
      <c r="B33" s="1">
        <v>29</v>
      </c>
    </row>
    <row r="34" spans="2:2" ht="14.25" customHeight="1" x14ac:dyDescent="0.25">
      <c r="B34" s="3">
        <v>33</v>
      </c>
    </row>
    <row r="35" spans="2:2" ht="14.25" customHeight="1" x14ac:dyDescent="0.25">
      <c r="B35" s="1">
        <v>46</v>
      </c>
    </row>
    <row r="36" spans="2:2" ht="14.25" customHeight="1" x14ac:dyDescent="0.25">
      <c r="B36" s="3">
        <v>31</v>
      </c>
    </row>
    <row r="37" spans="2:2" ht="14.25" customHeight="1" x14ac:dyDescent="0.25">
      <c r="B37" s="1">
        <v>39</v>
      </c>
    </row>
    <row r="38" spans="2:2" ht="14.25" customHeight="1" x14ac:dyDescent="0.25">
      <c r="B38" s="3">
        <v>20</v>
      </c>
    </row>
    <row r="39" spans="2:2" ht="14.25" customHeight="1" x14ac:dyDescent="0.25">
      <c r="B39" s="1">
        <v>18</v>
      </c>
    </row>
    <row r="40" spans="2:2" ht="14.25" customHeight="1" x14ac:dyDescent="0.25">
      <c r="B40" s="3">
        <v>29</v>
      </c>
    </row>
    <row r="41" spans="2:2" ht="14.25" customHeight="1" x14ac:dyDescent="0.25">
      <c r="B41" s="1">
        <v>34</v>
      </c>
    </row>
    <row r="42" spans="2:2" ht="14.25" customHeight="1" x14ac:dyDescent="0.25">
      <c r="B42" s="3">
        <v>59</v>
      </c>
    </row>
    <row r="43" spans="2:2" ht="14.25" customHeight="1" x14ac:dyDescent="0.25">
      <c r="B43" s="1">
        <v>73</v>
      </c>
    </row>
    <row r="44" spans="2:2" ht="14.25" customHeight="1" x14ac:dyDescent="0.25">
      <c r="B44" s="3">
        <v>77</v>
      </c>
    </row>
    <row r="45" spans="2:2" ht="14.25" customHeight="1" x14ac:dyDescent="0.25">
      <c r="B45" s="1">
        <v>36</v>
      </c>
    </row>
    <row r="46" spans="2:2" ht="14.25" customHeight="1" x14ac:dyDescent="0.25">
      <c r="B46" s="3">
        <v>39</v>
      </c>
    </row>
    <row r="47" spans="2:2" ht="14.25" customHeight="1" x14ac:dyDescent="0.25">
      <c r="B47" s="1">
        <v>30</v>
      </c>
    </row>
    <row r="48" spans="2:2" ht="14.25" customHeight="1" x14ac:dyDescent="0.25">
      <c r="B48" s="3">
        <v>62</v>
      </c>
    </row>
    <row r="49" spans="2:2" ht="14.25" customHeight="1" x14ac:dyDescent="0.25">
      <c r="B49" s="1">
        <v>54</v>
      </c>
    </row>
    <row r="50" spans="2:2" ht="14.25" customHeight="1" x14ac:dyDescent="0.25">
      <c r="B50" s="3">
        <v>67</v>
      </c>
    </row>
    <row r="51" spans="2:2" ht="14.25" customHeight="1" x14ac:dyDescent="0.25">
      <c r="B51" s="1">
        <v>39</v>
      </c>
    </row>
    <row r="52" spans="2:2" ht="14.25" customHeight="1" x14ac:dyDescent="0.25">
      <c r="B52" s="3">
        <v>31</v>
      </c>
    </row>
    <row r="53" spans="2:2" ht="14.25" customHeight="1" x14ac:dyDescent="0.25">
      <c r="B53" s="1">
        <v>53</v>
      </c>
    </row>
    <row r="54" spans="2:2" ht="14.25" customHeight="1" x14ac:dyDescent="0.25">
      <c r="B54" s="4">
        <v>44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E9360-1B7A-447D-A1BD-21810D396E42}">
  <dimension ref="B1:O12"/>
  <sheetViews>
    <sheetView showGridLines="0" zoomScaleNormal="100" workbookViewId="0">
      <selection activeCell="Q9" sqref="Q9"/>
    </sheetView>
  </sheetViews>
  <sheetFormatPr defaultRowHeight="15" x14ac:dyDescent="0.25"/>
  <cols>
    <col min="1" max="1" width="3.28515625" customWidth="1"/>
    <col min="2" max="2" width="8.140625" customWidth="1"/>
    <col min="3" max="6" width="7.42578125" customWidth="1"/>
    <col min="7" max="7" width="4" customWidth="1"/>
    <col min="13" max="13" width="2.85546875" customWidth="1"/>
  </cols>
  <sheetData>
    <row r="1" spans="2:15" ht="8.25" customHeight="1" x14ac:dyDescent="0.25"/>
    <row r="2" spans="2:15" ht="46.5" customHeight="1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2:15" ht="6.75" customHeight="1" x14ac:dyDescent="0.25"/>
    <row r="4" spans="2:15" ht="18" thickBot="1" x14ac:dyDescent="0.35">
      <c r="B4" s="2" t="s">
        <v>19</v>
      </c>
      <c r="C4" s="13" t="s">
        <v>20</v>
      </c>
      <c r="D4" s="13" t="s">
        <v>21</v>
      </c>
      <c r="E4" s="13" t="s">
        <v>22</v>
      </c>
      <c r="F4" s="13" t="s">
        <v>23</v>
      </c>
    </row>
    <row r="5" spans="2:15" ht="14.25" customHeight="1" thickTop="1" x14ac:dyDescent="0.25">
      <c r="B5" s="1" t="str">
        <f>TDF!H5&amp;" ͱ "&amp;TDF!J5</f>
        <v>7 ͱ 19</v>
      </c>
      <c r="C5" s="1">
        <f>TDF!K5</f>
        <v>6</v>
      </c>
      <c r="D5" s="7">
        <f>TDF!L5</f>
        <v>0.12</v>
      </c>
      <c r="E5" s="1">
        <f>TDF!M5</f>
        <v>6</v>
      </c>
      <c r="F5" s="1">
        <f>TDF!N5</f>
        <v>0.12</v>
      </c>
    </row>
    <row r="6" spans="2:15" ht="14.25" customHeight="1" x14ac:dyDescent="0.25">
      <c r="B6" s="3" t="str">
        <f>TDF!H6&amp;" ͱ "&amp;TDF!J6</f>
        <v>19 ͱ 31</v>
      </c>
      <c r="C6" s="3">
        <f>TDF!K6</f>
        <v>10</v>
      </c>
      <c r="D6" s="8">
        <f>TDF!L6</f>
        <v>0.2</v>
      </c>
      <c r="E6" s="3">
        <f>TDF!M6</f>
        <v>16</v>
      </c>
      <c r="F6" s="3">
        <f>TDF!N6</f>
        <v>0.32</v>
      </c>
    </row>
    <row r="7" spans="2:15" ht="14.25" customHeight="1" x14ac:dyDescent="0.25">
      <c r="B7" s="1" t="str">
        <f>TDF!H7&amp;" ͱ "&amp;TDF!J7</f>
        <v>31 ͱ 43</v>
      </c>
      <c r="C7" s="1">
        <f>TDF!K7</f>
        <v>13</v>
      </c>
      <c r="D7" s="7">
        <f>TDF!L7</f>
        <v>0.26</v>
      </c>
      <c r="E7" s="1">
        <f>TDF!M7</f>
        <v>29</v>
      </c>
      <c r="F7" s="1">
        <f>TDF!N7</f>
        <v>0.58000000000000007</v>
      </c>
    </row>
    <row r="8" spans="2:15" ht="14.25" customHeight="1" x14ac:dyDescent="0.25">
      <c r="B8" s="3" t="str">
        <f>TDF!H8&amp;" ͱ "&amp;TDF!J8</f>
        <v>43 ͱ 55</v>
      </c>
      <c r="C8" s="3">
        <f>TDF!K8</f>
        <v>8</v>
      </c>
      <c r="D8" s="8">
        <f>TDF!L8</f>
        <v>0.16</v>
      </c>
      <c r="E8" s="3">
        <f>TDF!M8</f>
        <v>37</v>
      </c>
      <c r="F8" s="3">
        <f>TDF!N8</f>
        <v>0.7400000000000001</v>
      </c>
    </row>
    <row r="9" spans="2:15" ht="14.25" customHeight="1" x14ac:dyDescent="0.25">
      <c r="B9" s="1" t="str">
        <f>TDF!H9&amp;" ͱ "&amp;TDF!J9</f>
        <v>55 ͱ 67</v>
      </c>
      <c r="C9" s="1">
        <f>TDF!K9</f>
        <v>5</v>
      </c>
      <c r="D9" s="7">
        <f>TDF!L9</f>
        <v>0.1</v>
      </c>
      <c r="E9" s="1">
        <f>TDF!M9</f>
        <v>42</v>
      </c>
      <c r="F9" s="1">
        <f>TDF!N9</f>
        <v>0.84000000000000008</v>
      </c>
    </row>
    <row r="10" spans="2:15" ht="14.25" customHeight="1" x14ac:dyDescent="0.25">
      <c r="B10" s="3" t="str">
        <f>TDF!H10&amp;" ͱ "&amp;TDF!J10</f>
        <v>67 ͱ 79</v>
      </c>
      <c r="C10" s="3">
        <f>TDF!K10</f>
        <v>6</v>
      </c>
      <c r="D10" s="8">
        <f>TDF!L10</f>
        <v>0.12</v>
      </c>
      <c r="E10" s="3">
        <f>TDF!M10</f>
        <v>48</v>
      </c>
      <c r="F10" s="3">
        <f>TDF!N10</f>
        <v>0.96000000000000008</v>
      </c>
    </row>
    <row r="11" spans="2:15" ht="14.25" customHeight="1" x14ac:dyDescent="0.25">
      <c r="B11" s="1" t="str">
        <f>TDF!H11&amp;" ͱ "&amp;TDF!J11</f>
        <v>79 ͱ 91</v>
      </c>
      <c r="C11" s="1">
        <f>TDF!K11</f>
        <v>2</v>
      </c>
      <c r="D11" s="7">
        <f>TDF!L11</f>
        <v>0.04</v>
      </c>
      <c r="E11" s="1">
        <f>TDF!M11</f>
        <v>50</v>
      </c>
      <c r="F11" s="1">
        <f>TDF!N11</f>
        <v>1</v>
      </c>
    </row>
    <row r="12" spans="2:15" ht="14.25" customHeight="1" x14ac:dyDescent="0.25">
      <c r="B12" s="14" t="s">
        <v>24</v>
      </c>
      <c r="C12" s="14">
        <f>TDF!K12</f>
        <v>50</v>
      </c>
      <c r="D12" s="14">
        <f>TDF!L12</f>
        <v>1</v>
      </c>
      <c r="E12" s="14"/>
      <c r="F12" s="14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F022E-99DC-40E9-8E60-36D565BF31F7}">
  <dimension ref="B1:O12"/>
  <sheetViews>
    <sheetView showGridLines="0" zoomScaleNormal="100" workbookViewId="0">
      <selection activeCell="Q12" sqref="Q12"/>
    </sheetView>
  </sheetViews>
  <sheetFormatPr defaultRowHeight="15" x14ac:dyDescent="0.25"/>
  <cols>
    <col min="1" max="1" width="3.28515625" customWidth="1"/>
    <col min="2" max="2" width="8.140625" customWidth="1"/>
    <col min="3" max="6" width="7.42578125" customWidth="1"/>
    <col min="7" max="7" width="4" customWidth="1"/>
    <col min="13" max="13" width="2.85546875" customWidth="1"/>
  </cols>
  <sheetData>
    <row r="1" spans="2:15" ht="8.25" customHeight="1" x14ac:dyDescent="0.25"/>
    <row r="2" spans="2:15" ht="46.5" customHeight="1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2:15" ht="6.75" customHeight="1" x14ac:dyDescent="0.25"/>
    <row r="4" spans="2:15" ht="18" thickBot="1" x14ac:dyDescent="0.35">
      <c r="B4" s="2" t="s">
        <v>19</v>
      </c>
      <c r="C4" s="13" t="s">
        <v>20</v>
      </c>
      <c r="D4" s="13" t="s">
        <v>21</v>
      </c>
      <c r="E4" s="13" t="s">
        <v>22</v>
      </c>
      <c r="F4" s="13" t="s">
        <v>23</v>
      </c>
    </row>
    <row r="5" spans="2:15" ht="14.25" customHeight="1" thickTop="1" x14ac:dyDescent="0.25">
      <c r="B5" s="1" t="str">
        <f>TDF!H5&amp;" ͱ "&amp;TDF!J5</f>
        <v>7 ͱ 19</v>
      </c>
      <c r="C5" s="1">
        <f>TDF!K5</f>
        <v>6</v>
      </c>
      <c r="D5" s="7">
        <f>TDF!L5</f>
        <v>0.12</v>
      </c>
      <c r="E5" s="1">
        <f>TDF!M5</f>
        <v>6</v>
      </c>
      <c r="F5" s="1">
        <f>TDF!N5</f>
        <v>0.12</v>
      </c>
    </row>
    <row r="6" spans="2:15" ht="14.25" customHeight="1" x14ac:dyDescent="0.25">
      <c r="B6" s="3" t="str">
        <f>TDF!H6&amp;" ͱ "&amp;TDF!J6</f>
        <v>19 ͱ 31</v>
      </c>
      <c r="C6" s="3">
        <f>TDF!K6</f>
        <v>10</v>
      </c>
      <c r="D6" s="8">
        <f>TDF!L6</f>
        <v>0.2</v>
      </c>
      <c r="E6" s="3">
        <f>TDF!M6</f>
        <v>16</v>
      </c>
      <c r="F6" s="3">
        <f>TDF!N6</f>
        <v>0.32</v>
      </c>
    </row>
    <row r="7" spans="2:15" ht="14.25" customHeight="1" x14ac:dyDescent="0.25">
      <c r="B7" s="1" t="str">
        <f>TDF!H7&amp;" ͱ "&amp;TDF!J7</f>
        <v>31 ͱ 43</v>
      </c>
      <c r="C7" s="1">
        <f>TDF!K7</f>
        <v>13</v>
      </c>
      <c r="D7" s="7">
        <f>TDF!L7</f>
        <v>0.26</v>
      </c>
      <c r="E7" s="1">
        <f>TDF!M7</f>
        <v>29</v>
      </c>
      <c r="F7" s="1">
        <f>TDF!N7</f>
        <v>0.58000000000000007</v>
      </c>
    </row>
    <row r="8" spans="2:15" ht="14.25" customHeight="1" x14ac:dyDescent="0.25">
      <c r="B8" s="3" t="str">
        <f>TDF!H8&amp;" ͱ "&amp;TDF!J8</f>
        <v>43 ͱ 55</v>
      </c>
      <c r="C8" s="3">
        <f>TDF!K8</f>
        <v>8</v>
      </c>
      <c r="D8" s="8">
        <f>TDF!L8</f>
        <v>0.16</v>
      </c>
      <c r="E8" s="3">
        <f>TDF!M8</f>
        <v>37</v>
      </c>
      <c r="F8" s="3">
        <f>TDF!N8</f>
        <v>0.7400000000000001</v>
      </c>
    </row>
    <row r="9" spans="2:15" ht="14.25" customHeight="1" x14ac:dyDescent="0.25">
      <c r="B9" s="1" t="str">
        <f>TDF!H9&amp;" ͱ "&amp;TDF!J9</f>
        <v>55 ͱ 67</v>
      </c>
      <c r="C9" s="1">
        <f>TDF!K9</f>
        <v>5</v>
      </c>
      <c r="D9" s="7">
        <f>TDF!L9</f>
        <v>0.1</v>
      </c>
      <c r="E9" s="1">
        <f>TDF!M9</f>
        <v>42</v>
      </c>
      <c r="F9" s="1">
        <f>TDF!N9</f>
        <v>0.84000000000000008</v>
      </c>
    </row>
    <row r="10" spans="2:15" ht="14.25" customHeight="1" x14ac:dyDescent="0.25">
      <c r="B10" s="3" t="str">
        <f>TDF!H10&amp;" ͱ "&amp;TDF!J10</f>
        <v>67 ͱ 79</v>
      </c>
      <c r="C10" s="3">
        <f>TDF!K10</f>
        <v>6</v>
      </c>
      <c r="D10" s="8">
        <f>TDF!L10</f>
        <v>0.12</v>
      </c>
      <c r="E10" s="3">
        <f>TDF!M10</f>
        <v>48</v>
      </c>
      <c r="F10" s="3">
        <f>TDF!N10</f>
        <v>0.96000000000000008</v>
      </c>
    </row>
    <row r="11" spans="2:15" ht="14.25" customHeight="1" x14ac:dyDescent="0.25">
      <c r="B11" s="1" t="str">
        <f>TDF!H11&amp;" ͱ "&amp;TDF!J11</f>
        <v>79 ͱ 91</v>
      </c>
      <c r="C11" s="1">
        <f>TDF!K11</f>
        <v>2</v>
      </c>
      <c r="D11" s="7">
        <f>TDF!L11</f>
        <v>0.04</v>
      </c>
      <c r="E11" s="1">
        <f>TDF!M11</f>
        <v>50</v>
      </c>
      <c r="F11" s="1">
        <f>TDF!N11</f>
        <v>1</v>
      </c>
    </row>
    <row r="12" spans="2:15" ht="14.25" customHeight="1" x14ac:dyDescent="0.25">
      <c r="B12" s="14" t="s">
        <v>24</v>
      </c>
      <c r="C12" s="14">
        <f>TDF!K12</f>
        <v>50</v>
      </c>
      <c r="D12" s="14">
        <f>TDF!L12</f>
        <v>1</v>
      </c>
      <c r="E12" s="14"/>
      <c r="F12" s="14"/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22338-0F74-482C-8D1D-925C62CE1B66}">
  <dimension ref="B1:O12"/>
  <sheetViews>
    <sheetView showGridLines="0" zoomScaleNormal="100" workbookViewId="0">
      <selection activeCell="D15" sqref="D15"/>
    </sheetView>
  </sheetViews>
  <sheetFormatPr defaultRowHeight="15" x14ac:dyDescent="0.25"/>
  <cols>
    <col min="1" max="1" width="3.28515625" customWidth="1"/>
    <col min="2" max="2" width="8.140625" customWidth="1"/>
    <col min="3" max="6" width="7.42578125" customWidth="1"/>
    <col min="7" max="7" width="4" customWidth="1"/>
    <col min="13" max="13" width="2.85546875" customWidth="1"/>
  </cols>
  <sheetData>
    <row r="1" spans="2:15" ht="8.25" customHeight="1" x14ac:dyDescent="0.25"/>
    <row r="2" spans="2:15" ht="46.5" customHeight="1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2:15" ht="6.75" customHeight="1" x14ac:dyDescent="0.25"/>
    <row r="4" spans="2:15" ht="18" thickBot="1" x14ac:dyDescent="0.35">
      <c r="B4" s="2" t="s">
        <v>19</v>
      </c>
      <c r="C4" s="13" t="s">
        <v>20</v>
      </c>
      <c r="D4" s="13" t="s">
        <v>21</v>
      </c>
      <c r="E4" s="13" t="s">
        <v>22</v>
      </c>
      <c r="F4" s="13" t="s">
        <v>23</v>
      </c>
    </row>
    <row r="5" spans="2:15" ht="14.25" customHeight="1" thickTop="1" x14ac:dyDescent="0.25">
      <c r="B5" s="1" t="str">
        <f>TDF!H5&amp;" ͱ "&amp;TDF!J5</f>
        <v>7 ͱ 19</v>
      </c>
      <c r="C5" s="1">
        <f>TDF!K5</f>
        <v>6</v>
      </c>
      <c r="D5" s="7">
        <f>TDF!L5</f>
        <v>0.12</v>
      </c>
      <c r="E5" s="1">
        <f>TDF!M5</f>
        <v>6</v>
      </c>
      <c r="F5" s="1">
        <f>TDF!N5</f>
        <v>0.12</v>
      </c>
    </row>
    <row r="6" spans="2:15" ht="14.25" customHeight="1" x14ac:dyDescent="0.25">
      <c r="B6" s="3" t="str">
        <f>TDF!H6&amp;" ͱ "&amp;TDF!J6</f>
        <v>19 ͱ 31</v>
      </c>
      <c r="C6" s="3">
        <f>TDF!K6</f>
        <v>10</v>
      </c>
      <c r="D6" s="8">
        <f>TDF!L6</f>
        <v>0.2</v>
      </c>
      <c r="E6" s="3">
        <f>TDF!M6</f>
        <v>16</v>
      </c>
      <c r="F6" s="3">
        <f>TDF!N6</f>
        <v>0.32</v>
      </c>
    </row>
    <row r="7" spans="2:15" ht="14.25" customHeight="1" x14ac:dyDescent="0.25">
      <c r="B7" s="1" t="str">
        <f>TDF!H7&amp;" ͱ "&amp;TDF!J7</f>
        <v>31 ͱ 43</v>
      </c>
      <c r="C7" s="1">
        <f>TDF!K7</f>
        <v>13</v>
      </c>
      <c r="D7" s="7">
        <f>TDF!L7</f>
        <v>0.26</v>
      </c>
      <c r="E7" s="1">
        <f>TDF!M7</f>
        <v>29</v>
      </c>
      <c r="F7" s="1">
        <f>TDF!N7</f>
        <v>0.58000000000000007</v>
      </c>
    </row>
    <row r="8" spans="2:15" ht="14.25" customHeight="1" x14ac:dyDescent="0.25">
      <c r="B8" s="3" t="str">
        <f>TDF!H8&amp;" ͱ "&amp;TDF!J8</f>
        <v>43 ͱ 55</v>
      </c>
      <c r="C8" s="3">
        <f>TDF!K8</f>
        <v>8</v>
      </c>
      <c r="D8" s="8">
        <f>TDF!L8</f>
        <v>0.16</v>
      </c>
      <c r="E8" s="3">
        <f>TDF!M8</f>
        <v>37</v>
      </c>
      <c r="F8" s="3">
        <f>TDF!N8</f>
        <v>0.7400000000000001</v>
      </c>
    </row>
    <row r="9" spans="2:15" ht="14.25" customHeight="1" x14ac:dyDescent="0.25">
      <c r="B9" s="1" t="str">
        <f>TDF!H9&amp;" ͱ "&amp;TDF!J9</f>
        <v>55 ͱ 67</v>
      </c>
      <c r="C9" s="1">
        <f>TDF!K9</f>
        <v>5</v>
      </c>
      <c r="D9" s="7">
        <f>TDF!L9</f>
        <v>0.1</v>
      </c>
      <c r="E9" s="1">
        <f>TDF!M9</f>
        <v>42</v>
      </c>
      <c r="F9" s="1">
        <f>TDF!N9</f>
        <v>0.84000000000000008</v>
      </c>
    </row>
    <row r="10" spans="2:15" ht="14.25" customHeight="1" x14ac:dyDescent="0.25">
      <c r="B10" s="3" t="str">
        <f>TDF!H10&amp;" ͱ "&amp;TDF!J10</f>
        <v>67 ͱ 79</v>
      </c>
      <c r="C10" s="3">
        <f>TDF!K10</f>
        <v>6</v>
      </c>
      <c r="D10" s="8">
        <f>TDF!L10</f>
        <v>0.12</v>
      </c>
      <c r="E10" s="3">
        <f>TDF!M10</f>
        <v>48</v>
      </c>
      <c r="F10" s="3">
        <f>TDF!N10</f>
        <v>0.96000000000000008</v>
      </c>
    </row>
    <row r="11" spans="2:15" ht="14.25" customHeight="1" x14ac:dyDescent="0.25">
      <c r="B11" s="1" t="str">
        <f>TDF!H11&amp;" ͱ "&amp;TDF!J11</f>
        <v>79 ͱ 91</v>
      </c>
      <c r="C11" s="1">
        <f>TDF!K11</f>
        <v>2</v>
      </c>
      <c r="D11" s="7">
        <f>TDF!L11</f>
        <v>0.04</v>
      </c>
      <c r="E11" s="1">
        <f>TDF!M11</f>
        <v>50</v>
      </c>
      <c r="F11" s="1">
        <f>TDF!N11</f>
        <v>1</v>
      </c>
    </row>
    <row r="12" spans="2:15" ht="14.25" customHeight="1" x14ac:dyDescent="0.25">
      <c r="B12" s="14" t="s">
        <v>24</v>
      </c>
      <c r="C12" s="14">
        <f>TDF!K12</f>
        <v>50</v>
      </c>
      <c r="D12" s="14">
        <f>TDF!L12</f>
        <v>1</v>
      </c>
      <c r="E12" s="14"/>
      <c r="F12" s="14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TDF</vt:lpstr>
      <vt:lpstr>Histograma</vt:lpstr>
      <vt:lpstr>Polígono</vt:lpstr>
      <vt:lpstr>Ogiva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2019-03-13T12:58:03Z</dcterms:created>
  <dcterms:modified xsi:type="dcterms:W3CDTF">2019-04-27T14:49:11Z</dcterms:modified>
</cp:coreProperties>
</file>