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2_Estatistica_Descritiva\"/>
    </mc:Choice>
  </mc:AlternateContent>
  <xr:revisionPtr revIDLastSave="539" documentId="6_{D8639BB1-C60B-48DF-A201-CD8FF24A3599}" xr6:coauthVersionLast="43" xr6:coauthVersionMax="43" xr10:uidLastSave="{6FB63FAF-768A-441C-B345-E27809211437}"/>
  <bookViews>
    <workbookView xWindow="-120" yWindow="-120" windowWidth="20730" windowHeight="11160" xr2:uid="{A6601032-9BAF-495D-9347-4EB1AB138D63}"/>
  </bookViews>
  <sheets>
    <sheet name="TDF" sheetId="4" r:id="rId1"/>
    <sheet name="Histograma" sheetId="5" r:id="rId2"/>
    <sheet name="Polígono" sheetId="8" r:id="rId3"/>
    <sheet name="Ogiva" sheetId="9" r:id="rId4"/>
  </sheets>
  <definedNames>
    <definedName name="_xlchart.v1.0" hidden="1">Histograma!$B$5:$B$11</definedName>
    <definedName name="_xlchart.v1.1" hidden="1">Histograma!$C$4</definedName>
    <definedName name="_xlchart.v1.2" hidden="1">Histograma!$C$5:$C$11</definedName>
    <definedName name="_xlchart.v1.3" hidden="1">Histograma!$B$5:$B$11</definedName>
    <definedName name="_xlchart.v1.4" hidden="1">Histograma!$C$4</definedName>
    <definedName name="_xlchart.v1.5" hidden="1">Histograma!$C$5:$C$11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9" l="1"/>
  <c r="C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D12" i="8"/>
  <c r="C12" i="8"/>
  <c r="F11" i="8"/>
  <c r="E11" i="8"/>
  <c r="D11" i="8"/>
  <c r="C11" i="8"/>
  <c r="B11" i="8"/>
  <c r="F10" i="8"/>
  <c r="E10" i="8"/>
  <c r="D10" i="8"/>
  <c r="C10" i="8"/>
  <c r="B10" i="8"/>
  <c r="F9" i="8"/>
  <c r="E9" i="8"/>
  <c r="D9" i="8"/>
  <c r="C9" i="8"/>
  <c r="B9" i="8"/>
  <c r="F8" i="8"/>
  <c r="E8" i="8"/>
  <c r="D8" i="8"/>
  <c r="C8" i="8"/>
  <c r="B8" i="8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D5" i="5"/>
  <c r="E5" i="5"/>
  <c r="F5" i="5"/>
  <c r="C5" i="5"/>
  <c r="B6" i="5"/>
  <c r="B7" i="5"/>
  <c r="B8" i="5"/>
  <c r="B9" i="5"/>
  <c r="B10" i="5"/>
  <c r="B11" i="5"/>
  <c r="B5" i="5"/>
  <c r="K5" i="4"/>
  <c r="K6" i="4"/>
  <c r="E6" i="4"/>
  <c r="E11" i="4" l="1"/>
  <c r="H5" i="4"/>
  <c r="E7" i="4"/>
  <c r="E10" i="4"/>
  <c r="E21" i="4"/>
  <c r="E22" i="4"/>
  <c r="E20" i="4"/>
  <c r="J5" i="4" l="1"/>
  <c r="C5" i="4"/>
  <c r="C6" i="4"/>
  <c r="C7" i="4"/>
  <c r="C8" i="4"/>
  <c r="C9" i="4"/>
  <c r="C10" i="4"/>
  <c r="C11" i="4"/>
  <c r="C12" i="4"/>
  <c r="C13" i="4"/>
  <c r="C14" i="4"/>
  <c r="H6" i="4" l="1"/>
  <c r="M5" i="4" l="1"/>
  <c r="J6" i="4"/>
  <c r="H7" i="4" s="1"/>
  <c r="M6" i="4"/>
  <c r="K7" i="4" l="1"/>
  <c r="J7" i="4"/>
  <c r="H8" i="4" s="1"/>
  <c r="K8" i="4" l="1"/>
  <c r="J8" i="4"/>
  <c r="H9" i="4" s="1"/>
  <c r="M7" i="4"/>
  <c r="M8" i="4" l="1"/>
  <c r="J9" i="4"/>
  <c r="H10" i="4" s="1"/>
  <c r="K9" i="4"/>
  <c r="M9" i="4" s="1"/>
  <c r="J10" i="4" l="1"/>
  <c r="H11" i="4" s="1"/>
  <c r="K10" i="4"/>
  <c r="J11" i="4" l="1"/>
  <c r="K11" i="4"/>
  <c r="M10" i="4"/>
  <c r="M11" i="4" l="1"/>
  <c r="K12" i="4"/>
  <c r="L11" i="4" s="1"/>
  <c r="L5" i="4" l="1"/>
  <c r="L6" i="4"/>
  <c r="L7" i="4"/>
  <c r="L8" i="4"/>
  <c r="L9" i="4"/>
  <c r="L10" i="4"/>
  <c r="N9" i="4" l="1"/>
  <c r="N11" i="4"/>
  <c r="N7" i="4"/>
  <c r="N6" i="4"/>
  <c r="N10" i="4"/>
  <c r="N8" i="4"/>
  <c r="N5" i="4"/>
  <c r="L12" i="4"/>
</calcChain>
</file>

<file path=xl/sharedStrings.xml><?xml version="1.0" encoding="utf-8"?>
<sst xmlns="http://schemas.openxmlformats.org/spreadsheetml/2006/main" count="55" uniqueCount="30">
  <si>
    <t>Amostra</t>
  </si>
  <si>
    <t>Número de classes</t>
  </si>
  <si>
    <t>Conveniência:</t>
  </si>
  <si>
    <t>Raiz quadrada:</t>
  </si>
  <si>
    <t>Sturges:</t>
  </si>
  <si>
    <t>Critério</t>
  </si>
  <si>
    <t>Largura das classes:</t>
  </si>
  <si>
    <t>Amplitude:</t>
  </si>
  <si>
    <t>Largura da classe:</t>
  </si>
  <si>
    <t>LI</t>
  </si>
  <si>
    <t>LS</t>
  </si>
  <si>
    <t>1ª</t>
  </si>
  <si>
    <t>2ª</t>
  </si>
  <si>
    <t>3ª</t>
  </si>
  <si>
    <t>ª</t>
  </si>
  <si>
    <t>5ª</t>
  </si>
  <si>
    <t>6ª</t>
  </si>
  <si>
    <t>7ª</t>
  </si>
  <si>
    <t>ͱ</t>
  </si>
  <si>
    <t>Classes</t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</si>
  <si>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</si>
  <si>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</si>
  <si>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</si>
  <si>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</si>
  <si>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t>Total</t>
  </si>
  <si>
    <t>Tamanho da base:</t>
  </si>
  <si>
    <t>Menor nº</t>
  </si>
  <si>
    <t>Maior nº</t>
  </si>
  <si>
    <t>Funções de Apoio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</si>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</sst>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b/>
      <i/>
      <vertAlign val="subscript"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Histograma!$C$4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Histograma!$B$5:$B$11</c:f>
              <c:strCache>
                <c:ptCount val="7"/>
                <c:pt idx="0">
                  <c:v>7 ͱ 19</c:v>
                </c:pt>
                <c:pt idx="1">
                  <c:v>19 ͱ 31</c:v>
                </c:pt>
                <c:pt idx="2">
                  <c:v>31 ͱ 43</c:v>
                </c:pt>
                <c:pt idx="3">
                  <c:v>43 ͱ 55</c:v>
                </c:pt>
                <c:pt idx="4">
                  <c:v>55 ͱ 67</c:v>
                </c:pt>
                <c:pt idx="5">
                  <c:v>67 ͱ 79</c:v>
                </c:pt>
                <c:pt idx="6">
                  <c:v>79 ͱ 91</c:v>
                </c:pt>
              </c:strCache>
            </c:strRef>
          </c:cat>
          <c:val>
            <c:numRef>
              <c:f>Histograma!$C$5:$C$11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A-40F4-83B6-DAE8E28C8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53937839"/>
        <c:axId val="987541455"/>
      </c:barChart>
      <c:catAx>
        <c:axId val="11539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41455"/>
        <c:crosses val="autoZero"/>
        <c:auto val="1"/>
        <c:lblAlgn val="ctr"/>
        <c:lblOffset val="100"/>
        <c:noMultiLvlLbl val="0"/>
      </c:catAx>
      <c:valAx>
        <c:axId val="9875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9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Polígono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Polígono!$C$4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Polígono!$B$5:$B$11</c:f>
              <c:strCache>
                <c:ptCount val="7"/>
                <c:pt idx="0">
                  <c:v>7 ͱ 19</c:v>
                </c:pt>
                <c:pt idx="1">
                  <c:v>19 ͱ 31</c:v>
                </c:pt>
                <c:pt idx="2">
                  <c:v>31 ͱ 43</c:v>
                </c:pt>
                <c:pt idx="3">
                  <c:v>43 ͱ 55</c:v>
                </c:pt>
                <c:pt idx="4">
                  <c:v>55 ͱ 67</c:v>
                </c:pt>
                <c:pt idx="5">
                  <c:v>67 ͱ 79</c:v>
                </c:pt>
                <c:pt idx="6">
                  <c:v>79 ͱ 91</c:v>
                </c:pt>
              </c:strCache>
            </c:strRef>
          </c:cat>
          <c:val>
            <c:numRef>
              <c:f>Polígono!$C$5:$C$11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2-4DFE-9484-CDA4BC0AD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37839"/>
        <c:axId val="987541455"/>
      </c:lineChart>
      <c:catAx>
        <c:axId val="11539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41455"/>
        <c:crosses val="autoZero"/>
        <c:auto val="1"/>
        <c:lblAlgn val="ctr"/>
        <c:lblOffset val="100"/>
        <c:noMultiLvlLbl val="0"/>
      </c:catAx>
      <c:valAx>
        <c:axId val="9875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9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Ogiva!$E$4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Ogiva!$B$5:$B$11</c:f>
              <c:strCache>
                <c:ptCount val="7"/>
                <c:pt idx="0">
                  <c:v>7 ͱ 19</c:v>
                </c:pt>
                <c:pt idx="1">
                  <c:v>19 ͱ 31</c:v>
                </c:pt>
                <c:pt idx="2">
                  <c:v>31 ͱ 43</c:v>
                </c:pt>
                <c:pt idx="3">
                  <c:v>43 ͱ 55</c:v>
                </c:pt>
                <c:pt idx="4">
                  <c:v>55 ͱ 67</c:v>
                </c:pt>
                <c:pt idx="5">
                  <c:v>67 ͱ 79</c:v>
                </c:pt>
                <c:pt idx="6">
                  <c:v>79 ͱ 91</c:v>
                </c:pt>
              </c:strCache>
            </c:strRef>
          </c:cat>
          <c:val>
            <c:numRef>
              <c:f>Ogiva!$E$5:$E$11</c:f>
              <c:numCache>
                <c:formatCode>General</c:formatCode>
                <c:ptCount val="7"/>
                <c:pt idx="0">
                  <c:v>6</c:v>
                </c:pt>
                <c:pt idx="1">
                  <c:v>16</c:v>
                </c:pt>
                <c:pt idx="2">
                  <c:v>29</c:v>
                </c:pt>
                <c:pt idx="3">
                  <c:v>37</c:v>
                </c:pt>
                <c:pt idx="4">
                  <c:v>42</c:v>
                </c:pt>
                <c:pt idx="5">
                  <c:v>48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9-40C2-928D-55C589F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37839"/>
        <c:axId val="987541455"/>
      </c:lineChart>
      <c:catAx>
        <c:axId val="11539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41455"/>
        <c:crosses val="autoZero"/>
        <c:auto val="1"/>
        <c:lblAlgn val="ctr"/>
        <c:lblOffset val="100"/>
        <c:noMultiLvlLbl val="0"/>
      </c:catAx>
      <c:valAx>
        <c:axId val="9875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9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647247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9525</xdr:colOff>
      <xdr:row>1</xdr:row>
      <xdr:rowOff>2673</xdr:rowOff>
    </xdr:from>
    <xdr:ext cx="5457825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FF993B-4613-495E-88FC-059AA278702B}"/>
            </a:ext>
          </a:extLst>
        </xdr:cNvPr>
        <xdr:cNvSpPr/>
      </xdr:nvSpPr>
      <xdr:spPr>
        <a:xfrm>
          <a:off x="2543175" y="107448"/>
          <a:ext cx="54578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Tabela de Distribuição de Frequência</a:t>
          </a:r>
        </a:p>
      </xdr:txBody>
    </xdr:sp>
    <xdr:clientData/>
  </xdr:oneCellAnchor>
  <xdr:oneCellAnchor>
    <xdr:from>
      <xdr:col>3</xdr:col>
      <xdr:colOff>19050</xdr:colOff>
      <xdr:row>12</xdr:row>
      <xdr:rowOff>38100</xdr:rowOff>
    </xdr:from>
    <xdr:ext cx="17720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1538924-6F55-4C6D-A0FF-75CEC65A5666}"/>
                </a:ext>
              </a:extLst>
            </xdr:cNvPr>
            <xdr:cNvSpPr txBox="1"/>
          </xdr:nvSpPr>
          <xdr:spPr>
            <a:xfrm>
              <a:off x="1304925" y="2495550"/>
              <a:ext cx="1772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Sturges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1 +3,3 ∗ </m:t>
                    </m:r>
                    <m:func>
                      <m:func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t-BR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sub>
                        </m:sSub>
                      </m:fName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1538924-6F55-4C6D-A0FF-75CEC65A5666}"/>
                </a:ext>
              </a:extLst>
            </xdr:cNvPr>
            <xdr:cNvSpPr txBox="1"/>
          </xdr:nvSpPr>
          <xdr:spPr>
            <a:xfrm>
              <a:off x="1304925" y="2495550"/>
              <a:ext cx="1772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"Sturges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= 1 +3,3 ∗  log_10⁡𝑛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190500</xdr:colOff>
      <xdr:row>15</xdr:row>
      <xdr:rowOff>71830</xdr:rowOff>
    </xdr:from>
    <xdr:to>
      <xdr:col>4</xdr:col>
      <xdr:colOff>1213764</xdr:colOff>
      <xdr:row>17</xdr:row>
      <xdr:rowOff>60553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72F73AFB-CAA0-42BE-8145-19E93DD799D0}"/>
                </a:ext>
              </a:extLst>
            </xdr:cNvPr>
            <xdr:cNvSpPr txBox="1"/>
          </xdr:nvSpPr>
          <xdr:spPr>
            <a:xfrm>
              <a:off x="1276350" y="3072205"/>
              <a:ext cx="2471064" cy="3506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𝐿𝑎𝑟𝑔𝑢𝑟𝑎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𝑑𝑎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𝑐𝑙𝑎𝑠𝑠𝑒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𝑎𝑚𝑝𝑙𝑖𝑡𝑢𝑑𝑒</m:t>
                        </m:r>
                      </m:num>
                      <m:den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º 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𝑐𝑙𝑎𝑠𝑠𝑒𝑠</m:t>
                        </m:r>
                      </m:den>
                    </m:f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72F73AFB-CAA0-42BE-8145-19E93DD799D0}"/>
                </a:ext>
              </a:extLst>
            </xdr:cNvPr>
            <xdr:cNvSpPr txBox="1"/>
          </xdr:nvSpPr>
          <xdr:spPr>
            <a:xfrm>
              <a:off x="1276350" y="3072205"/>
              <a:ext cx="2471064" cy="3506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200" b="0" i="0">
                  <a:latin typeface="Cambria Math" panose="02040503050406030204" pitchFamily="18" charset="0"/>
                </a:rPr>
                <a:t>𝐿𝑎𝑟𝑔𝑢𝑟𝑎 𝑑𝑎 𝑐𝑙𝑎𝑠𝑠𝑒=𝑎𝑚𝑝𝑙𝑖𝑡𝑢𝑑𝑒/(𝑛º 𝑑𝑒 𝑐𝑙𝑎𝑠𝑠𝑒𝑠)  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3</xdr:col>
      <xdr:colOff>0</xdr:colOff>
      <xdr:row>13</xdr:row>
      <xdr:rowOff>152400</xdr:rowOff>
    </xdr:from>
    <xdr:to>
      <xdr:col>4</xdr:col>
      <xdr:colOff>790575</xdr:colOff>
      <xdr:row>14</xdr:row>
      <xdr:rowOff>159297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18">
              <a:extLst>
                <a:ext uri="{FF2B5EF4-FFF2-40B4-BE49-F238E27FC236}">
                  <a16:creationId xmlns:a16="http://schemas.microsoft.com/office/drawing/2014/main" id="{493DDE73-D681-40B5-AC8A-FA5F1E529CA7}"/>
                </a:ext>
              </a:extLst>
            </xdr:cNvPr>
            <xdr:cNvSpPr txBox="1"/>
          </xdr:nvSpPr>
          <xdr:spPr>
            <a:xfrm>
              <a:off x="1285875" y="2790825"/>
              <a:ext cx="20383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𝑎𝑚𝑝𝑙𝑖𝑡𝑢𝑑𝑒</m:t>
                    </m:r>
                    <m:r>
                      <a:rPr lang="pt-BR" sz="12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pt-BR" sz="1200" b="0" i="0">
                        <a:latin typeface="Cambria Math" panose="02040503050406030204" pitchFamily="18" charset="0"/>
                      </a:rPr>
                      <m:t>maior</m:t>
                    </m:r>
                    <m:r>
                      <a:rPr lang="pt-BR" sz="1200" b="0" i="0">
                        <a:latin typeface="Cambria Math" panose="02040503050406030204" pitchFamily="18" charset="0"/>
                      </a:rPr>
                      <m:t> −</m:t>
                    </m:r>
                    <m:r>
                      <m:rPr>
                        <m:sty m:val="p"/>
                      </m:rPr>
                      <a:rPr lang="pt-BR" sz="1200" b="0" i="0">
                        <a:latin typeface="Cambria Math" panose="02040503050406030204" pitchFamily="18" charset="0"/>
                      </a:rPr>
                      <m:t>menor</m:t>
                    </m:r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6" name="CaixaDeTexto 18">
              <a:extLst>
                <a:ext uri="{FF2B5EF4-FFF2-40B4-BE49-F238E27FC236}">
                  <a16:creationId xmlns:a16="http://schemas.microsoft.com/office/drawing/2014/main" id="{493DDE73-D681-40B5-AC8A-FA5F1E529CA7}"/>
                </a:ext>
              </a:extLst>
            </xdr:cNvPr>
            <xdr:cNvSpPr txBox="1"/>
          </xdr:nvSpPr>
          <xdr:spPr>
            <a:xfrm>
              <a:off x="1285875" y="2790825"/>
              <a:ext cx="20383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200" b="0" i="0">
                  <a:latin typeface="Cambria Math" panose="02040503050406030204" pitchFamily="18" charset="0"/>
                </a:rPr>
                <a:t>𝑎𝑚𝑝𝑙𝑖𝑡𝑢𝑑𝑒=maior −menor</a:t>
              </a:r>
              <a:endParaRPr lang="pt-BR" sz="1200"/>
            </a:p>
          </xdr:txBody>
        </xdr:sp>
      </mc:Fallback>
    </mc:AlternateContent>
    <xdr:clientData/>
  </xdr:twoCellAnchor>
  <xdr:twoCellAnchor editAs="oneCell">
    <xdr:from>
      <xdr:col>5</xdr:col>
      <xdr:colOff>209549</xdr:colOff>
      <xdr:row>12</xdr:row>
      <xdr:rowOff>118407</xdr:rowOff>
    </xdr:from>
    <xdr:to>
      <xdr:col>13</xdr:col>
      <xdr:colOff>600075</xdr:colOff>
      <xdr:row>17</xdr:row>
      <xdr:rowOff>89709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46C624D-867F-4B51-AB8D-467E9AAEE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2575857"/>
          <a:ext cx="3743326" cy="876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180522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8A9669-DEA6-40F5-AE94-3D4CC8C74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7B6DFE8-0E7F-4E0B-8529-94F45DC8A388}"/>
            </a:ext>
          </a:extLst>
        </xdr:cNvPr>
        <xdr:cNvSpPr/>
      </xdr:nvSpPr>
      <xdr:spPr>
        <a:xfrm>
          <a:off x="2047875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123825</xdr:colOff>
      <xdr:row>2</xdr:row>
      <xdr:rowOff>76200</xdr:rowOff>
    </xdr:from>
    <xdr:to>
      <xdr:col>14</xdr:col>
      <xdr:colOff>581025</xdr:colOff>
      <xdr:row>17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10716F-D962-4C6E-BDD5-7C11AB104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180522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746481-525D-47D5-ADFC-F5A623A5BB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017CCE-DFB7-4B49-BD24-48B7F97005E1}"/>
            </a:ext>
          </a:extLst>
        </xdr:cNvPr>
        <xdr:cNvSpPr/>
      </xdr:nvSpPr>
      <xdr:spPr>
        <a:xfrm>
          <a:off x="2047875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123825</xdr:colOff>
      <xdr:row>2</xdr:row>
      <xdr:rowOff>76200</xdr:rowOff>
    </xdr:from>
    <xdr:to>
      <xdr:col>14</xdr:col>
      <xdr:colOff>581025</xdr:colOff>
      <xdr:row>17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F6786-AFA6-4ECE-BAE3-4FB99A90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180522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10D8CF-58B9-4FB6-B81C-B6ADD194BF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1C451CB-EB7A-40E4-84A5-E89FEF7D77EC}"/>
            </a:ext>
          </a:extLst>
        </xdr:cNvPr>
        <xdr:cNvSpPr/>
      </xdr:nvSpPr>
      <xdr:spPr>
        <a:xfrm>
          <a:off x="2047875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123825</xdr:colOff>
      <xdr:row>2</xdr:row>
      <xdr:rowOff>76200</xdr:rowOff>
    </xdr:from>
    <xdr:to>
      <xdr:col>14</xdr:col>
      <xdr:colOff>581025</xdr:colOff>
      <xdr:row>17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3E7097-8988-4B2D-AE81-C54FA61E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N54"/>
  <sheetViews>
    <sheetView showGridLines="0" tabSelected="1" zoomScaleNormal="100" workbookViewId="0">
      <selection activeCell="O11" sqref="O11"/>
    </sheetView>
  </sheetViews>
  <sheetFormatPr defaultRowHeight="15" x14ac:dyDescent="0.25"/>
  <cols>
    <col min="1" max="1" width="3.28515625" customWidth="1"/>
    <col min="2" max="2" width="13" customWidth="1"/>
    <col min="3" max="3" width="3" customWidth="1"/>
    <col min="4" max="4" width="18.7109375" bestFit="1" customWidth="1"/>
    <col min="5" max="5" width="22.7109375" bestFit="1" customWidth="1"/>
    <col min="6" max="6" width="3.28515625" customWidth="1"/>
    <col min="8" max="8" width="4" customWidth="1"/>
    <col min="9" max="9" width="2.42578125" bestFit="1" customWidth="1"/>
    <col min="10" max="10" width="4" customWidth="1"/>
  </cols>
  <sheetData>
    <row r="1" spans="2:14" ht="8.25" customHeight="1" x14ac:dyDescent="0.25"/>
    <row r="2" spans="2:14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6.75" customHeight="1" x14ac:dyDescent="0.25"/>
    <row r="4" spans="2:14" ht="18" thickBot="1" x14ac:dyDescent="0.35">
      <c r="B4" s="2" t="s">
        <v>0</v>
      </c>
      <c r="D4" s="2" t="s">
        <v>5</v>
      </c>
      <c r="E4" s="2" t="s">
        <v>1</v>
      </c>
      <c r="G4" s="2" t="s">
        <v>19</v>
      </c>
      <c r="H4" s="2" t="s">
        <v>9</v>
      </c>
      <c r="I4" s="2"/>
      <c r="J4" s="2" t="s">
        <v>10</v>
      </c>
      <c r="K4" s="13" t="s">
        <v>20</v>
      </c>
      <c r="L4" s="13" t="s">
        <v>21</v>
      </c>
      <c r="M4" s="13" t="s">
        <v>22</v>
      </c>
      <c r="N4" s="13" t="s">
        <v>23</v>
      </c>
    </row>
    <row r="5" spans="2:14" ht="14.25" customHeight="1" thickTop="1" x14ac:dyDescent="0.3">
      <c r="B5" s="1">
        <v>50</v>
      </c>
      <c r="C5" t="str">
        <f>""</f>
        <v/>
      </c>
      <c r="D5" s="1" t="s">
        <v>2</v>
      </c>
      <c r="E5" s="7">
        <v>5</v>
      </c>
      <c r="G5" s="1" t="s">
        <v>11</v>
      </c>
      <c r="H5" s="1">
        <f>E21</f>
        <v>7</v>
      </c>
      <c r="I5" s="10" t="s">
        <v>18</v>
      </c>
      <c r="J5" s="1">
        <f>$E$11+H5</f>
        <v>19</v>
      </c>
      <c r="K5" s="1">
        <f>COUNTIF($B$5:$B$1048576,"&lt;"&amp;J5)</f>
        <v>6</v>
      </c>
      <c r="L5" s="7">
        <f>K5/$K$12</f>
        <v>0.12</v>
      </c>
      <c r="M5" s="1">
        <f>K5</f>
        <v>6</v>
      </c>
      <c r="N5" s="7">
        <f>L5</f>
        <v>0.12</v>
      </c>
    </row>
    <row r="6" spans="2:14" ht="14.25" customHeight="1" x14ac:dyDescent="0.3">
      <c r="B6" s="3">
        <v>40</v>
      </c>
      <c r="C6" t="str">
        <f>""</f>
        <v/>
      </c>
      <c r="D6" s="3" t="s">
        <v>3</v>
      </c>
      <c r="E6" s="8">
        <f>TRUNC(SQRT(E20),0)</f>
        <v>7</v>
      </c>
      <c r="G6" s="3" t="s">
        <v>12</v>
      </c>
      <c r="H6" s="3">
        <f>J5</f>
        <v>19</v>
      </c>
      <c r="I6" s="11" t="s">
        <v>18</v>
      </c>
      <c r="J6" s="3">
        <f t="shared" ref="J6:J11" si="0">$E$11+H6</f>
        <v>31</v>
      </c>
      <c r="K6" s="3">
        <f>COUNTIFS($B$5:$B$1048576,"&gt;="&amp;H6,$B$5:$B$1048576,"&lt;"&amp;J6)</f>
        <v>10</v>
      </c>
      <c r="L6" s="8">
        <f t="shared" ref="L6:L11" si="1">K6/$K$12</f>
        <v>0.2</v>
      </c>
      <c r="M6" s="3">
        <f>SUM($K$5:K6)</f>
        <v>16</v>
      </c>
      <c r="N6" s="8">
        <f>SUM($L$5:L6)</f>
        <v>0.32</v>
      </c>
    </row>
    <row r="7" spans="2:14" ht="14.25" customHeight="1" x14ac:dyDescent="0.3">
      <c r="B7" s="1">
        <v>41</v>
      </c>
      <c r="C7" t="str">
        <f>""</f>
        <v/>
      </c>
      <c r="D7" s="6" t="s">
        <v>4</v>
      </c>
      <c r="E7" s="9">
        <f>ROUNDUP(1+3.3*LOG10(E20),0)</f>
        <v>7</v>
      </c>
      <c r="G7" s="1" t="s">
        <v>13</v>
      </c>
      <c r="H7" s="1">
        <f>J6</f>
        <v>31</v>
      </c>
      <c r="I7" s="12" t="s">
        <v>18</v>
      </c>
      <c r="J7" s="1">
        <f t="shared" si="0"/>
        <v>43</v>
      </c>
      <c r="K7" s="1">
        <f t="shared" ref="K7:K11" si="2">COUNTIFS($B$5:$B$1048576,"&gt;="&amp;H7,$B$5:$B$1048576,"&lt;"&amp;J7)</f>
        <v>13</v>
      </c>
      <c r="L7" s="7">
        <f t="shared" si="1"/>
        <v>0.26</v>
      </c>
      <c r="M7" s="1">
        <f>SUM($K$5:K7)</f>
        <v>29</v>
      </c>
      <c r="N7" s="1">
        <f>SUM($L$5:L7)</f>
        <v>0.58000000000000007</v>
      </c>
    </row>
    <row r="8" spans="2:14" ht="14.25" customHeight="1" x14ac:dyDescent="0.3">
      <c r="B8" s="3">
        <v>17</v>
      </c>
      <c r="C8" t="str">
        <f>""</f>
        <v/>
      </c>
      <c r="G8" s="3" t="s">
        <v>14</v>
      </c>
      <c r="H8" s="3">
        <f t="shared" ref="H8:H11" si="3">J7</f>
        <v>43</v>
      </c>
      <c r="I8" s="11" t="s">
        <v>18</v>
      </c>
      <c r="J8" s="3">
        <f t="shared" si="0"/>
        <v>55</v>
      </c>
      <c r="K8" s="3">
        <f t="shared" si="2"/>
        <v>8</v>
      </c>
      <c r="L8" s="8">
        <f>K8/$K$12</f>
        <v>0.16</v>
      </c>
      <c r="M8" s="3">
        <f>SUM($K$5:K8)</f>
        <v>37</v>
      </c>
      <c r="N8" s="3">
        <f>SUM($L$5:L8)</f>
        <v>0.7400000000000001</v>
      </c>
    </row>
    <row r="9" spans="2:14" ht="14.25" customHeight="1" thickBot="1" x14ac:dyDescent="0.35">
      <c r="B9" s="1">
        <v>11</v>
      </c>
      <c r="C9" t="str">
        <f>""</f>
        <v/>
      </c>
      <c r="D9" s="2" t="s">
        <v>5</v>
      </c>
      <c r="E9" s="2" t="s">
        <v>6</v>
      </c>
      <c r="G9" s="1" t="s">
        <v>15</v>
      </c>
      <c r="H9" s="1">
        <f t="shared" si="3"/>
        <v>55</v>
      </c>
      <c r="I9" s="12" t="s">
        <v>18</v>
      </c>
      <c r="J9" s="1">
        <f t="shared" si="0"/>
        <v>67</v>
      </c>
      <c r="K9" s="1">
        <f t="shared" si="2"/>
        <v>5</v>
      </c>
      <c r="L9" s="7">
        <f t="shared" si="1"/>
        <v>0.1</v>
      </c>
      <c r="M9" s="1">
        <f>SUM($K$5:K9)</f>
        <v>42</v>
      </c>
      <c r="N9" s="7">
        <f>SUM($L$5:L9)</f>
        <v>0.84000000000000008</v>
      </c>
    </row>
    <row r="10" spans="2:14" ht="14.25" customHeight="1" thickTop="1" x14ac:dyDescent="0.3">
      <c r="B10" s="3">
        <v>7</v>
      </c>
      <c r="C10" t="str">
        <f>""</f>
        <v/>
      </c>
      <c r="D10" s="3" t="s">
        <v>7</v>
      </c>
      <c r="E10" s="3">
        <f>E22-E21</f>
        <v>79</v>
      </c>
      <c r="G10" s="3" t="s">
        <v>16</v>
      </c>
      <c r="H10" s="3">
        <f t="shared" si="3"/>
        <v>67</v>
      </c>
      <c r="I10" s="11" t="s">
        <v>18</v>
      </c>
      <c r="J10" s="3">
        <f t="shared" si="0"/>
        <v>79</v>
      </c>
      <c r="K10" s="3">
        <f t="shared" si="2"/>
        <v>6</v>
      </c>
      <c r="L10" s="8">
        <f t="shared" si="1"/>
        <v>0.12</v>
      </c>
      <c r="M10" s="3">
        <f>SUM($K$5:K10)</f>
        <v>48</v>
      </c>
      <c r="N10" s="3">
        <f>SUM($L$5:L10)</f>
        <v>0.96000000000000008</v>
      </c>
    </row>
    <row r="11" spans="2:14" ht="14.25" customHeight="1" x14ac:dyDescent="0.3">
      <c r="B11" s="1">
        <v>22</v>
      </c>
      <c r="C11" t="str">
        <f>""</f>
        <v/>
      </c>
      <c r="D11" s="6" t="s">
        <v>8</v>
      </c>
      <c r="E11" s="6">
        <f>ROUNDUP(E10/E6,0)</f>
        <v>12</v>
      </c>
      <c r="G11" s="1" t="s">
        <v>17</v>
      </c>
      <c r="H11" s="1">
        <f t="shared" si="3"/>
        <v>79</v>
      </c>
      <c r="I11" s="12" t="s">
        <v>18</v>
      </c>
      <c r="J11" s="1">
        <f t="shared" si="0"/>
        <v>91</v>
      </c>
      <c r="K11" s="1">
        <f t="shared" si="2"/>
        <v>2</v>
      </c>
      <c r="L11" s="7">
        <f t="shared" si="1"/>
        <v>0.04</v>
      </c>
      <c r="M11" s="1">
        <f>SUM($K$5:K11)</f>
        <v>50</v>
      </c>
      <c r="N11" s="1">
        <f>SUM($L$5:L11)</f>
        <v>1</v>
      </c>
    </row>
    <row r="12" spans="2:14" ht="14.25" customHeight="1" x14ac:dyDescent="0.3">
      <c r="B12" s="3">
        <v>44</v>
      </c>
      <c r="C12" t="str">
        <f>""</f>
        <v/>
      </c>
      <c r="G12" s="14" t="s">
        <v>24</v>
      </c>
      <c r="H12" s="14"/>
      <c r="I12" s="15"/>
      <c r="J12" s="14"/>
      <c r="K12" s="14">
        <f>SUM(K5:K11)</f>
        <v>50</v>
      </c>
      <c r="L12" s="16">
        <f>SUM(L5:L11)</f>
        <v>1</v>
      </c>
      <c r="M12" s="14"/>
      <c r="N12" s="14"/>
    </row>
    <row r="13" spans="2:14" ht="14.25" customHeight="1" x14ac:dyDescent="0.25">
      <c r="B13" s="1">
        <v>28</v>
      </c>
      <c r="C13" t="str">
        <f>""</f>
        <v/>
      </c>
    </row>
    <row r="14" spans="2:14" ht="14.25" customHeight="1" x14ac:dyDescent="0.25">
      <c r="B14" s="3">
        <v>21</v>
      </c>
      <c r="C14" t="str">
        <f>""</f>
        <v/>
      </c>
    </row>
    <row r="15" spans="2:14" ht="14.25" customHeight="1" x14ac:dyDescent="0.25">
      <c r="B15" s="1">
        <v>19</v>
      </c>
    </row>
    <row r="16" spans="2:14" ht="14.25" customHeight="1" x14ac:dyDescent="0.25">
      <c r="B16" s="3">
        <v>23</v>
      </c>
    </row>
    <row r="17" spans="2:5" ht="14.25" customHeight="1" x14ac:dyDescent="0.25">
      <c r="B17" s="1">
        <v>37</v>
      </c>
    </row>
    <row r="18" spans="2:5" ht="14.25" customHeight="1" x14ac:dyDescent="0.25">
      <c r="B18" s="3">
        <v>51</v>
      </c>
    </row>
    <row r="19" spans="2:5" ht="14.25" customHeight="1" thickBot="1" x14ac:dyDescent="0.3">
      <c r="B19" s="1">
        <v>54</v>
      </c>
      <c r="D19" s="2" t="s">
        <v>28</v>
      </c>
      <c r="E19" s="2" t="s">
        <v>29</v>
      </c>
    </row>
    <row r="20" spans="2:5" ht="14.25" customHeight="1" thickTop="1" x14ac:dyDescent="0.25">
      <c r="B20" s="3">
        <v>42</v>
      </c>
      <c r="D20" s="3" t="s">
        <v>25</v>
      </c>
      <c r="E20" s="3">
        <f>COUNT(B5:B1048576)</f>
        <v>50</v>
      </c>
    </row>
    <row r="21" spans="2:5" ht="14.25" customHeight="1" x14ac:dyDescent="0.25">
      <c r="B21" s="1">
        <v>86</v>
      </c>
      <c r="D21" s="1" t="s">
        <v>26</v>
      </c>
      <c r="E21" s="1">
        <f>MIN(B5:B1048576)</f>
        <v>7</v>
      </c>
    </row>
    <row r="22" spans="2:5" ht="14.25" customHeight="1" x14ac:dyDescent="0.25">
      <c r="B22" s="3">
        <v>41</v>
      </c>
      <c r="D22" s="3" t="s">
        <v>27</v>
      </c>
      <c r="E22" s="3">
        <f>MAX(B5:B1048576)</f>
        <v>86</v>
      </c>
    </row>
    <row r="23" spans="2:5" ht="14.25" customHeight="1" x14ac:dyDescent="0.25">
      <c r="B23" s="1">
        <v>78</v>
      </c>
    </row>
    <row r="24" spans="2:5" ht="14.25" customHeight="1" x14ac:dyDescent="0.25">
      <c r="B24" s="3">
        <v>56</v>
      </c>
    </row>
    <row r="25" spans="2:5" ht="14.25" customHeight="1" x14ac:dyDescent="0.25">
      <c r="B25" s="1">
        <v>72</v>
      </c>
    </row>
    <row r="26" spans="2:5" ht="14.25" customHeight="1" x14ac:dyDescent="0.25">
      <c r="B26" s="3">
        <v>56</v>
      </c>
    </row>
    <row r="27" spans="2:5" ht="14.25" customHeight="1" x14ac:dyDescent="0.25">
      <c r="B27" s="1">
        <v>17</v>
      </c>
    </row>
    <row r="28" spans="2:5" ht="14.25" customHeight="1" x14ac:dyDescent="0.25">
      <c r="B28" s="3">
        <v>7</v>
      </c>
    </row>
    <row r="29" spans="2:5" ht="14.25" customHeight="1" x14ac:dyDescent="0.25">
      <c r="B29" s="1">
        <v>69</v>
      </c>
    </row>
    <row r="30" spans="2:5" ht="14.25" customHeight="1" x14ac:dyDescent="0.25">
      <c r="B30" s="3">
        <v>30</v>
      </c>
    </row>
    <row r="31" spans="2:5" ht="14.25" customHeight="1" x14ac:dyDescent="0.25">
      <c r="B31" s="1">
        <v>80</v>
      </c>
    </row>
    <row r="32" spans="2:5" ht="14.25" customHeight="1" x14ac:dyDescent="0.25">
      <c r="B32" s="3">
        <v>56</v>
      </c>
    </row>
    <row r="33" spans="2:2" ht="14.25" customHeight="1" x14ac:dyDescent="0.25">
      <c r="B33" s="1">
        <v>29</v>
      </c>
    </row>
    <row r="34" spans="2:2" ht="14.25" customHeight="1" x14ac:dyDescent="0.25">
      <c r="B34" s="3">
        <v>33</v>
      </c>
    </row>
    <row r="35" spans="2:2" ht="14.25" customHeight="1" x14ac:dyDescent="0.25">
      <c r="B35" s="1">
        <v>46</v>
      </c>
    </row>
    <row r="36" spans="2:2" ht="14.25" customHeight="1" x14ac:dyDescent="0.25">
      <c r="B36" s="3">
        <v>31</v>
      </c>
    </row>
    <row r="37" spans="2:2" ht="14.25" customHeight="1" x14ac:dyDescent="0.25">
      <c r="B37" s="1">
        <v>39</v>
      </c>
    </row>
    <row r="38" spans="2:2" ht="14.25" customHeight="1" x14ac:dyDescent="0.25">
      <c r="B38" s="3">
        <v>20</v>
      </c>
    </row>
    <row r="39" spans="2:2" ht="14.25" customHeight="1" x14ac:dyDescent="0.25">
      <c r="B39" s="1">
        <v>18</v>
      </c>
    </row>
    <row r="40" spans="2:2" ht="14.25" customHeight="1" x14ac:dyDescent="0.25">
      <c r="B40" s="3">
        <v>29</v>
      </c>
    </row>
    <row r="41" spans="2:2" ht="14.25" customHeight="1" x14ac:dyDescent="0.25">
      <c r="B41" s="1">
        <v>34</v>
      </c>
    </row>
    <row r="42" spans="2:2" ht="14.25" customHeight="1" x14ac:dyDescent="0.25">
      <c r="B42" s="3">
        <v>59</v>
      </c>
    </row>
    <row r="43" spans="2:2" ht="14.25" customHeight="1" x14ac:dyDescent="0.25">
      <c r="B43" s="1">
        <v>73</v>
      </c>
    </row>
    <row r="44" spans="2:2" ht="14.25" customHeight="1" x14ac:dyDescent="0.25">
      <c r="B44" s="3">
        <v>77</v>
      </c>
    </row>
    <row r="45" spans="2:2" ht="14.25" customHeight="1" x14ac:dyDescent="0.25">
      <c r="B45" s="1">
        <v>36</v>
      </c>
    </row>
    <row r="46" spans="2:2" ht="14.25" customHeight="1" x14ac:dyDescent="0.25">
      <c r="B46" s="3">
        <v>39</v>
      </c>
    </row>
    <row r="47" spans="2:2" ht="14.25" customHeight="1" x14ac:dyDescent="0.25">
      <c r="B47" s="1">
        <v>30</v>
      </c>
    </row>
    <row r="48" spans="2:2" ht="14.25" customHeight="1" x14ac:dyDescent="0.25">
      <c r="B48" s="3">
        <v>62</v>
      </c>
    </row>
    <row r="49" spans="2:2" ht="14.25" customHeight="1" x14ac:dyDescent="0.25">
      <c r="B49" s="1">
        <v>54</v>
      </c>
    </row>
    <row r="50" spans="2:2" ht="14.25" customHeight="1" x14ac:dyDescent="0.25">
      <c r="B50" s="3">
        <v>67</v>
      </c>
    </row>
    <row r="51" spans="2:2" ht="14.25" customHeight="1" x14ac:dyDescent="0.25">
      <c r="B51" s="1">
        <v>39</v>
      </c>
    </row>
    <row r="52" spans="2:2" ht="14.25" customHeight="1" x14ac:dyDescent="0.25">
      <c r="B52" s="3">
        <v>31</v>
      </c>
    </row>
    <row r="53" spans="2:2" ht="14.25" customHeight="1" x14ac:dyDescent="0.25">
      <c r="B53" s="1">
        <v>53</v>
      </c>
    </row>
    <row r="54" spans="2:2" ht="14.25" customHeight="1" x14ac:dyDescent="0.25">
      <c r="B54" s="4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9360-1B7A-447D-A1BD-21810D396E42}">
  <dimension ref="B1:O12"/>
  <sheetViews>
    <sheetView showGridLines="0" zoomScaleNormal="100" workbookViewId="0">
      <selection activeCell="Q11" sqref="Q11"/>
    </sheetView>
  </sheetViews>
  <sheetFormatPr defaultRowHeight="15" x14ac:dyDescent="0.25"/>
  <cols>
    <col min="1" max="1" width="3.28515625" customWidth="1"/>
    <col min="2" max="2" width="8.140625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19</v>
      </c>
      <c r="C4" s="13" t="s">
        <v>20</v>
      </c>
      <c r="D4" s="13" t="s">
        <v>21</v>
      </c>
      <c r="E4" s="13" t="s">
        <v>22</v>
      </c>
      <c r="F4" s="13" t="s">
        <v>23</v>
      </c>
    </row>
    <row r="5" spans="2:15" ht="14.25" customHeight="1" thickTop="1" x14ac:dyDescent="0.25">
      <c r="B5" s="1" t="str">
        <f>TDF!H5&amp;" ͱ "&amp;TDF!J5</f>
        <v>7 ͱ 19</v>
      </c>
      <c r="C5" s="1">
        <f>TDF!K5</f>
        <v>6</v>
      </c>
      <c r="D5" s="1">
        <f>TDF!L5</f>
        <v>0.12</v>
      </c>
      <c r="E5" s="1">
        <f>TDF!M5</f>
        <v>6</v>
      </c>
      <c r="F5" s="1">
        <f>TDF!N5</f>
        <v>0.12</v>
      </c>
    </row>
    <row r="6" spans="2:15" ht="14.25" customHeight="1" x14ac:dyDescent="0.25">
      <c r="B6" s="3" t="str">
        <f>TDF!H6&amp;" ͱ "&amp;TDF!J6</f>
        <v>19 ͱ 31</v>
      </c>
      <c r="C6" s="3">
        <f>TDF!K6</f>
        <v>10</v>
      </c>
      <c r="D6" s="8">
        <f>TDF!L6</f>
        <v>0.2</v>
      </c>
      <c r="E6" s="3">
        <f>TDF!M6</f>
        <v>16</v>
      </c>
      <c r="F6" s="3">
        <f>TDF!N6</f>
        <v>0.32</v>
      </c>
    </row>
    <row r="7" spans="2:15" ht="14.25" customHeight="1" x14ac:dyDescent="0.25">
      <c r="B7" s="1" t="str">
        <f>TDF!H7&amp;" ͱ "&amp;TDF!J7</f>
        <v>31 ͱ 43</v>
      </c>
      <c r="C7" s="1">
        <f>TDF!K7</f>
        <v>13</v>
      </c>
      <c r="D7" s="7">
        <f>TDF!L7</f>
        <v>0.26</v>
      </c>
      <c r="E7" s="1">
        <f>TDF!M7</f>
        <v>29</v>
      </c>
      <c r="F7" s="1">
        <f>TDF!N7</f>
        <v>0.58000000000000007</v>
      </c>
    </row>
    <row r="8" spans="2:15" ht="14.25" customHeight="1" x14ac:dyDescent="0.25">
      <c r="B8" s="3" t="str">
        <f>TDF!H8&amp;" ͱ "&amp;TDF!J8</f>
        <v>43 ͱ 55</v>
      </c>
      <c r="C8" s="3">
        <f>TDF!K8</f>
        <v>8</v>
      </c>
      <c r="D8" s="8">
        <f>TDF!L8</f>
        <v>0.16</v>
      </c>
      <c r="E8" s="3">
        <f>TDF!M8</f>
        <v>37</v>
      </c>
      <c r="F8" s="3">
        <f>TDF!N8</f>
        <v>0.7400000000000001</v>
      </c>
    </row>
    <row r="9" spans="2:15" ht="14.25" customHeight="1" x14ac:dyDescent="0.25">
      <c r="B9" s="1" t="str">
        <f>TDF!H9&amp;" ͱ "&amp;TDF!J9</f>
        <v>55 ͱ 67</v>
      </c>
      <c r="C9" s="1">
        <f>TDF!K9</f>
        <v>5</v>
      </c>
      <c r="D9" s="7">
        <f>TDF!L9</f>
        <v>0.1</v>
      </c>
      <c r="E9" s="1">
        <f>TDF!M9</f>
        <v>42</v>
      </c>
      <c r="F9" s="1">
        <f>TDF!N9</f>
        <v>0.84000000000000008</v>
      </c>
    </row>
    <row r="10" spans="2:15" ht="14.25" customHeight="1" x14ac:dyDescent="0.25">
      <c r="B10" s="3" t="str">
        <f>TDF!H10&amp;" ͱ "&amp;TDF!J10</f>
        <v>67 ͱ 79</v>
      </c>
      <c r="C10" s="3">
        <f>TDF!K10</f>
        <v>6</v>
      </c>
      <c r="D10" s="8">
        <f>TDF!L10</f>
        <v>0.12</v>
      </c>
      <c r="E10" s="3">
        <f>TDF!M10</f>
        <v>48</v>
      </c>
      <c r="F10" s="3">
        <f>TDF!N10</f>
        <v>0.96000000000000008</v>
      </c>
    </row>
    <row r="11" spans="2:15" ht="14.25" customHeight="1" x14ac:dyDescent="0.25">
      <c r="B11" s="1" t="str">
        <f>TDF!H11&amp;" ͱ "&amp;TDF!J11</f>
        <v>79 ͱ 91</v>
      </c>
      <c r="C11" s="1">
        <f>TDF!K11</f>
        <v>2</v>
      </c>
      <c r="D11" s="7">
        <f>TDF!L11</f>
        <v>0.04</v>
      </c>
      <c r="E11" s="1">
        <f>TDF!M11</f>
        <v>50</v>
      </c>
      <c r="F11" s="1">
        <f>TDF!N11</f>
        <v>1</v>
      </c>
    </row>
    <row r="12" spans="2:15" ht="14.25" customHeight="1" x14ac:dyDescent="0.25">
      <c r="B12" s="14" t="s">
        <v>24</v>
      </c>
      <c r="C12" s="14">
        <f>TDF!K12</f>
        <v>50</v>
      </c>
      <c r="D12" s="14">
        <f>TDF!L12</f>
        <v>1</v>
      </c>
      <c r="E12" s="14"/>
      <c r="F12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0865-647F-4252-8DAA-BB4C1D2FB09F}">
  <dimension ref="B1:O12"/>
  <sheetViews>
    <sheetView showGridLines="0" zoomScaleNormal="100" workbookViewId="0">
      <selection activeCell="D16" sqref="D16"/>
    </sheetView>
  </sheetViews>
  <sheetFormatPr defaultRowHeight="15" x14ac:dyDescent="0.25"/>
  <cols>
    <col min="1" max="1" width="3.28515625" customWidth="1"/>
    <col min="2" max="2" width="8.140625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19</v>
      </c>
      <c r="C4" s="13" t="s">
        <v>20</v>
      </c>
      <c r="D4" s="13" t="s">
        <v>21</v>
      </c>
      <c r="E4" s="13" t="s">
        <v>22</v>
      </c>
      <c r="F4" s="13" t="s">
        <v>23</v>
      </c>
    </row>
    <row r="5" spans="2:15" ht="14.25" customHeight="1" thickTop="1" x14ac:dyDescent="0.25">
      <c r="B5" s="1" t="str">
        <f>TDF!H5&amp;" ͱ "&amp;TDF!J5</f>
        <v>7 ͱ 19</v>
      </c>
      <c r="C5" s="1">
        <f>TDF!K5</f>
        <v>6</v>
      </c>
      <c r="D5" s="1">
        <f>TDF!L5</f>
        <v>0.12</v>
      </c>
      <c r="E5" s="1">
        <f>TDF!M5</f>
        <v>6</v>
      </c>
      <c r="F5" s="1">
        <f>TDF!N5</f>
        <v>0.12</v>
      </c>
    </row>
    <row r="6" spans="2:15" ht="14.25" customHeight="1" x14ac:dyDescent="0.25">
      <c r="B6" s="3" t="str">
        <f>TDF!H6&amp;" ͱ "&amp;TDF!J6</f>
        <v>19 ͱ 31</v>
      </c>
      <c r="C6" s="3">
        <f>TDF!K6</f>
        <v>10</v>
      </c>
      <c r="D6" s="8">
        <f>TDF!L6</f>
        <v>0.2</v>
      </c>
      <c r="E6" s="3">
        <f>TDF!M6</f>
        <v>16</v>
      </c>
      <c r="F6" s="3">
        <f>TDF!N6</f>
        <v>0.32</v>
      </c>
    </row>
    <row r="7" spans="2:15" ht="14.25" customHeight="1" x14ac:dyDescent="0.25">
      <c r="B7" s="1" t="str">
        <f>TDF!H7&amp;" ͱ "&amp;TDF!J7</f>
        <v>31 ͱ 43</v>
      </c>
      <c r="C7" s="1">
        <f>TDF!K7</f>
        <v>13</v>
      </c>
      <c r="D7" s="7">
        <f>TDF!L7</f>
        <v>0.26</v>
      </c>
      <c r="E7" s="1">
        <f>TDF!M7</f>
        <v>29</v>
      </c>
      <c r="F7" s="1">
        <f>TDF!N7</f>
        <v>0.58000000000000007</v>
      </c>
    </row>
    <row r="8" spans="2:15" ht="14.25" customHeight="1" x14ac:dyDescent="0.25">
      <c r="B8" s="3" t="str">
        <f>TDF!H8&amp;" ͱ "&amp;TDF!J8</f>
        <v>43 ͱ 55</v>
      </c>
      <c r="C8" s="3">
        <f>TDF!K8</f>
        <v>8</v>
      </c>
      <c r="D8" s="8">
        <f>TDF!L8</f>
        <v>0.16</v>
      </c>
      <c r="E8" s="3">
        <f>TDF!M8</f>
        <v>37</v>
      </c>
      <c r="F8" s="3">
        <f>TDF!N8</f>
        <v>0.7400000000000001</v>
      </c>
    </row>
    <row r="9" spans="2:15" ht="14.25" customHeight="1" x14ac:dyDescent="0.25">
      <c r="B9" s="1" t="str">
        <f>TDF!H9&amp;" ͱ "&amp;TDF!J9</f>
        <v>55 ͱ 67</v>
      </c>
      <c r="C9" s="1">
        <f>TDF!K9</f>
        <v>5</v>
      </c>
      <c r="D9" s="7">
        <f>TDF!L9</f>
        <v>0.1</v>
      </c>
      <c r="E9" s="1">
        <f>TDF!M9</f>
        <v>42</v>
      </c>
      <c r="F9" s="1">
        <f>TDF!N9</f>
        <v>0.84000000000000008</v>
      </c>
    </row>
    <row r="10" spans="2:15" ht="14.25" customHeight="1" x14ac:dyDescent="0.25">
      <c r="B10" s="3" t="str">
        <f>TDF!H10&amp;" ͱ "&amp;TDF!J10</f>
        <v>67 ͱ 79</v>
      </c>
      <c r="C10" s="3">
        <f>TDF!K10</f>
        <v>6</v>
      </c>
      <c r="D10" s="8">
        <f>TDF!L10</f>
        <v>0.12</v>
      </c>
      <c r="E10" s="3">
        <f>TDF!M10</f>
        <v>48</v>
      </c>
      <c r="F10" s="3">
        <f>TDF!N10</f>
        <v>0.96000000000000008</v>
      </c>
    </row>
    <row r="11" spans="2:15" ht="14.25" customHeight="1" x14ac:dyDescent="0.25">
      <c r="B11" s="1" t="str">
        <f>TDF!H11&amp;" ͱ "&amp;TDF!J11</f>
        <v>79 ͱ 91</v>
      </c>
      <c r="C11" s="1">
        <f>TDF!K11</f>
        <v>2</v>
      </c>
      <c r="D11" s="7">
        <f>TDF!L11</f>
        <v>0.04</v>
      </c>
      <c r="E11" s="1">
        <f>TDF!M11</f>
        <v>50</v>
      </c>
      <c r="F11" s="1">
        <f>TDF!N11</f>
        <v>1</v>
      </c>
    </row>
    <row r="12" spans="2:15" ht="14.25" customHeight="1" x14ac:dyDescent="0.25">
      <c r="B12" s="14" t="s">
        <v>24</v>
      </c>
      <c r="C12" s="14">
        <f>TDF!K12</f>
        <v>50</v>
      </c>
      <c r="D12" s="14">
        <f>TDF!L12</f>
        <v>1</v>
      </c>
      <c r="E12" s="14"/>
      <c r="F12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A13B-32FA-4925-A4BA-D0FAEF52A21C}">
  <dimension ref="B1:O12"/>
  <sheetViews>
    <sheetView showGridLines="0" zoomScaleNormal="100" workbookViewId="0">
      <selection activeCell="Q12" sqref="Q12"/>
    </sheetView>
  </sheetViews>
  <sheetFormatPr defaultRowHeight="15" x14ac:dyDescent="0.25"/>
  <cols>
    <col min="1" max="1" width="3.28515625" customWidth="1"/>
    <col min="2" max="2" width="8.140625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19</v>
      </c>
      <c r="C4" s="13" t="s">
        <v>20</v>
      </c>
      <c r="D4" s="13" t="s">
        <v>21</v>
      </c>
      <c r="E4" s="13" t="s">
        <v>22</v>
      </c>
      <c r="F4" s="13" t="s">
        <v>23</v>
      </c>
    </row>
    <row r="5" spans="2:15" ht="14.25" customHeight="1" thickTop="1" x14ac:dyDescent="0.25">
      <c r="B5" s="1" t="str">
        <f>TDF!H5&amp;" ͱ "&amp;TDF!J5</f>
        <v>7 ͱ 19</v>
      </c>
      <c r="C5" s="1">
        <f>TDF!K5</f>
        <v>6</v>
      </c>
      <c r="D5" s="1">
        <f>TDF!L5</f>
        <v>0.12</v>
      </c>
      <c r="E5" s="1">
        <f>TDF!M5</f>
        <v>6</v>
      </c>
      <c r="F5" s="1">
        <f>TDF!N5</f>
        <v>0.12</v>
      </c>
    </row>
    <row r="6" spans="2:15" ht="14.25" customHeight="1" x14ac:dyDescent="0.25">
      <c r="B6" s="3" t="str">
        <f>TDF!H6&amp;" ͱ "&amp;TDF!J6</f>
        <v>19 ͱ 31</v>
      </c>
      <c r="C6" s="3">
        <f>TDF!K6</f>
        <v>10</v>
      </c>
      <c r="D6" s="8">
        <f>TDF!L6</f>
        <v>0.2</v>
      </c>
      <c r="E6" s="3">
        <f>TDF!M6</f>
        <v>16</v>
      </c>
      <c r="F6" s="3">
        <f>TDF!N6</f>
        <v>0.32</v>
      </c>
    </row>
    <row r="7" spans="2:15" ht="14.25" customHeight="1" x14ac:dyDescent="0.25">
      <c r="B7" s="1" t="str">
        <f>TDF!H7&amp;" ͱ "&amp;TDF!J7</f>
        <v>31 ͱ 43</v>
      </c>
      <c r="C7" s="1">
        <f>TDF!K7</f>
        <v>13</v>
      </c>
      <c r="D7" s="7">
        <f>TDF!L7</f>
        <v>0.26</v>
      </c>
      <c r="E7" s="1">
        <f>TDF!M7</f>
        <v>29</v>
      </c>
      <c r="F7" s="1">
        <f>TDF!N7</f>
        <v>0.58000000000000007</v>
      </c>
    </row>
    <row r="8" spans="2:15" ht="14.25" customHeight="1" x14ac:dyDescent="0.25">
      <c r="B8" s="3" t="str">
        <f>TDF!H8&amp;" ͱ "&amp;TDF!J8</f>
        <v>43 ͱ 55</v>
      </c>
      <c r="C8" s="3">
        <f>TDF!K8</f>
        <v>8</v>
      </c>
      <c r="D8" s="8">
        <f>TDF!L8</f>
        <v>0.16</v>
      </c>
      <c r="E8" s="3">
        <f>TDF!M8</f>
        <v>37</v>
      </c>
      <c r="F8" s="3">
        <f>TDF!N8</f>
        <v>0.7400000000000001</v>
      </c>
    </row>
    <row r="9" spans="2:15" ht="14.25" customHeight="1" x14ac:dyDescent="0.25">
      <c r="B9" s="1" t="str">
        <f>TDF!H9&amp;" ͱ "&amp;TDF!J9</f>
        <v>55 ͱ 67</v>
      </c>
      <c r="C9" s="1">
        <f>TDF!K9</f>
        <v>5</v>
      </c>
      <c r="D9" s="7">
        <f>TDF!L9</f>
        <v>0.1</v>
      </c>
      <c r="E9" s="1">
        <f>TDF!M9</f>
        <v>42</v>
      </c>
      <c r="F9" s="1">
        <f>TDF!N9</f>
        <v>0.84000000000000008</v>
      </c>
    </row>
    <row r="10" spans="2:15" ht="14.25" customHeight="1" x14ac:dyDescent="0.25">
      <c r="B10" s="3" t="str">
        <f>TDF!H10&amp;" ͱ "&amp;TDF!J10</f>
        <v>67 ͱ 79</v>
      </c>
      <c r="C10" s="3">
        <f>TDF!K10</f>
        <v>6</v>
      </c>
      <c r="D10" s="8">
        <f>TDF!L10</f>
        <v>0.12</v>
      </c>
      <c r="E10" s="3">
        <f>TDF!M10</f>
        <v>48</v>
      </c>
      <c r="F10" s="3">
        <f>TDF!N10</f>
        <v>0.96000000000000008</v>
      </c>
    </row>
    <row r="11" spans="2:15" ht="14.25" customHeight="1" x14ac:dyDescent="0.25">
      <c r="B11" s="1" t="str">
        <f>TDF!H11&amp;" ͱ "&amp;TDF!J11</f>
        <v>79 ͱ 91</v>
      </c>
      <c r="C11" s="1">
        <f>TDF!K11</f>
        <v>2</v>
      </c>
      <c r="D11" s="7">
        <f>TDF!L11</f>
        <v>0.04</v>
      </c>
      <c r="E11" s="1">
        <f>TDF!M11</f>
        <v>50</v>
      </c>
      <c r="F11" s="1">
        <f>TDF!N11</f>
        <v>1</v>
      </c>
    </row>
    <row r="12" spans="2:15" ht="14.25" customHeight="1" x14ac:dyDescent="0.25">
      <c r="B12" s="14" t="s">
        <v>24</v>
      </c>
      <c r="C12" s="14">
        <f>TDF!K12</f>
        <v>50</v>
      </c>
      <c r="D12" s="14">
        <f>TDF!L12</f>
        <v>1</v>
      </c>
      <c r="E12" s="14"/>
      <c r="F12" s="1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TDF</vt:lpstr>
      <vt:lpstr>Histograma</vt:lpstr>
      <vt:lpstr>Polígono</vt:lpstr>
      <vt:lpstr>Ogiva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2019-04-27T15:34:47Z</dcterms:modified>
</cp:coreProperties>
</file>