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8\"/>
    </mc:Choice>
  </mc:AlternateContent>
  <xr:revisionPtr revIDLastSave="0" documentId="13_ncr:1_{AEFC38E9-C4DD-4F67-BF8B-B3EE1534C474}" xr6:coauthVersionLast="43" xr6:coauthVersionMax="43" xr10:uidLastSave="{00000000-0000-0000-0000-000000000000}"/>
  <bookViews>
    <workbookView xWindow="-120" yWindow="-120" windowWidth="20730" windowHeight="11160" tabRatio="747" activeTab="1" xr2:uid="{773E27BB-8E20-4A51-A736-10D3F44FF3AE}"/>
  </bookViews>
  <sheets>
    <sheet name="Capa" sheetId="2" r:id="rId1"/>
    <sheet name="Tabela 8.9" sheetId="8" r:id="rId2"/>
    <sheet name="1970-1981" sheetId="11" r:id="rId3"/>
    <sheet name="1982-1995" sheetId="12" r:id="rId4"/>
    <sheet name="1970-1995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8" l="1"/>
  <c r="H14" i="8"/>
  <c r="H12" i="8"/>
  <c r="H11" i="8"/>
  <c r="H9" i="8"/>
  <c r="H8" i="8"/>
  <c r="H7" i="8"/>
  <c r="H6" i="8"/>
  <c r="H5" i="8"/>
</calcChain>
</file>

<file path=xl/sharedStrings.xml><?xml version="1.0" encoding="utf-8"?>
<sst xmlns="http://schemas.openxmlformats.org/spreadsheetml/2006/main" count="97" uniqueCount="43">
  <si>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</si>
  <si>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</si>
  <si>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</si>
  <si>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</si>
  <si>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</si>
  <si>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</si>
  <si>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</si>
  <si>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</si>
  <si>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</si>
  <si>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</si>
  <si>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</si>
  <si>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</si>
  <si>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</si>
  <si>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</si>
  <si>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</si>
  <si>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</si>
  <si>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</si>
  <si>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</si>
  <si>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</si>
  <si>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</si>
  <si>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</si>
  <si>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</si>
  <si>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</si>
  <si>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</si>
  <si>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EXTENSÕES DO MODELO DE REGRESSÃO LINEAR</t>
  </si>
  <si>
    <t>Tabela 8.9</t>
  </si>
  <si>
    <t>Poupança</t>
  </si>
  <si>
    <t>Renda</t>
  </si>
  <si>
    <t>Estados Unidos - poupança e renda pessoal disponível (em bilhões de $), 1970-1995</t>
  </si>
  <si>
    <t>Fonte: Economic Report of the President</t>
  </si>
  <si>
    <t>Variável X 1</t>
  </si>
  <si>
    <t>Teste de Chow</t>
  </si>
  <si>
    <r>
      <t>SQR</t>
    </r>
    <r>
      <rPr>
        <vertAlign val="subscript"/>
        <sz val="11"/>
        <color theme="1"/>
        <rFont val="Calibri"/>
        <family val="2"/>
        <scheme val="minor"/>
      </rPr>
      <t xml:space="preserve">SR </t>
    </r>
    <r>
      <rPr>
        <sz val="11"/>
        <color theme="1"/>
        <rFont val="Calibri"/>
        <family val="2"/>
        <scheme val="minor"/>
      </rPr>
      <t>=</t>
    </r>
  </si>
  <si>
    <r>
      <t>SQR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</si>
  <si>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</si>
  <si>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</si>
  <si>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k (var.) =</t>
  </si>
  <si>
    <r>
      <rPr>
        <sz val="11"/>
        <color theme="1"/>
        <rFont val="Calibri"/>
        <family val="2"/>
      </rPr>
      <t>α</t>
    </r>
    <r>
      <rPr>
        <sz val="9.9"/>
        <color theme="1"/>
        <rFont val="Calibri"/>
        <family val="2"/>
      </rPr>
      <t xml:space="preserve"> =</t>
    </r>
  </si>
  <si>
    <t>gl1 =</t>
  </si>
  <si>
    <t>gl2</t>
  </si>
  <si>
    <t>F crítico =</t>
  </si>
  <si>
    <t>F calculado =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</si>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</sst>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</cellStyleXfs>
  <cellXfs count="28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3" fillId="5" borderId="4" xfId="2" applyFill="1"/>
    <xf numFmtId="0" fontId="4" fillId="4" borderId="0" xfId="3" applyFont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center"/>
    </xf>
    <xf numFmtId="0" fontId="5" fillId="3" borderId="0" xfId="0" applyFont="1" applyFill="1" applyAlignment="1">
      <alignment horizontal="left"/>
    </xf>
    <xf numFmtId="0" fontId="0" fillId="8" borderId="8" xfId="0" applyFill="1" applyBorder="1"/>
    <xf numFmtId="0" fontId="0" fillId="8" borderId="7" xfId="0" applyFill="1" applyBorder="1"/>
    <xf numFmtId="0" fontId="1" fillId="8" borderId="8" xfId="0" applyFont="1" applyFill="1" applyBorder="1"/>
    <xf numFmtId="0" fontId="1" fillId="8" borderId="7" xfId="0" applyFont="1" applyFill="1" applyBorder="1"/>
    <xf numFmtId="0" fontId="0" fillId="6" borderId="0" xfId="0" applyFill="1"/>
    <xf numFmtId="0" fontId="7" fillId="6" borderId="0" xfId="0" applyFont="1" applyFill="1"/>
    <xf numFmtId="0" fontId="7" fillId="6" borderId="5" xfId="0" applyFont="1" applyFill="1" applyBorder="1"/>
    <xf numFmtId="0" fontId="0" fillId="6" borderId="5" xfId="0" applyFill="1" applyBorder="1"/>
    <xf numFmtId="0" fontId="1" fillId="7" borderId="1" xfId="1" applyFill="1"/>
  </cellXfs>
  <cellStyles count="4">
    <cellStyle name="20% - Ênfase3" xfId="3" builtinId="38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1970-1981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8.9'!$B$2:$D$2</c:f>
              <c:strCache>
                <c:ptCount val="1"/>
                <c:pt idx="0">
                  <c:v>Tabela 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'Tabela 8.9'!$D$4:$D$16</c:f>
              <c:strCache>
                <c:ptCount val="13"/>
                <c:pt idx="0">
                  <c:v>Renda</c:v>
                </c:pt>
                <c:pt idx="1">
                  <c:v>727,1</c:v>
                </c:pt>
                <c:pt idx="2">
                  <c:v>790,2</c:v>
                </c:pt>
                <c:pt idx="3">
                  <c:v>855,3</c:v>
                </c:pt>
                <c:pt idx="4">
                  <c:v>965</c:v>
                </c:pt>
                <c:pt idx="5">
                  <c:v>1054,2</c:v>
                </c:pt>
                <c:pt idx="6">
                  <c:v>1159,2</c:v>
                </c:pt>
                <c:pt idx="7">
                  <c:v>1273</c:v>
                </c:pt>
                <c:pt idx="8">
                  <c:v>1401,4</c:v>
                </c:pt>
                <c:pt idx="9">
                  <c:v>1580,1</c:v>
                </c:pt>
                <c:pt idx="10">
                  <c:v>1769,5</c:v>
                </c:pt>
                <c:pt idx="11">
                  <c:v>1973,3</c:v>
                </c:pt>
                <c:pt idx="12">
                  <c:v>2200,2</c:v>
                </c:pt>
              </c:strCache>
            </c:strRef>
          </c:xVal>
          <c:yVal>
            <c:numRef>
              <c:f>'Tabela 8.9'!$C$5:$C$16</c:f>
              <c:numCache>
                <c:formatCode>General</c:formatCode>
                <c:ptCount val="12"/>
                <c:pt idx="0">
                  <c:v>61</c:v>
                </c:pt>
                <c:pt idx="1">
                  <c:v>68.599999999999994</c:v>
                </c:pt>
                <c:pt idx="2">
                  <c:v>63.6</c:v>
                </c:pt>
                <c:pt idx="3">
                  <c:v>89.6</c:v>
                </c:pt>
                <c:pt idx="4">
                  <c:v>97.6</c:v>
                </c:pt>
                <c:pt idx="5">
                  <c:v>104.4</c:v>
                </c:pt>
                <c:pt idx="6">
                  <c:v>96.4</c:v>
                </c:pt>
                <c:pt idx="7">
                  <c:v>92.5</c:v>
                </c:pt>
                <c:pt idx="8">
                  <c:v>112.6</c:v>
                </c:pt>
                <c:pt idx="9">
                  <c:v>130.1</c:v>
                </c:pt>
                <c:pt idx="10">
                  <c:v>161.80000000000001</c:v>
                </c:pt>
                <c:pt idx="11">
                  <c:v>199.1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ED2-9776-93A21E26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95551"/>
        <c:axId val="308579215"/>
      </c:scatterChart>
      <c:valAx>
        <c:axId val="305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579215"/>
        <c:crosses val="autoZero"/>
        <c:crossBetween val="midCat"/>
      </c:valAx>
      <c:valAx>
        <c:axId val="308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3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1982-1995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8.9'!$B$2:$D$2</c:f>
              <c:strCache>
                <c:ptCount val="1"/>
                <c:pt idx="0">
                  <c:v>Tabela 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'Tabela 8.9'!$D$17:$D$30</c:f>
              <c:numCache>
                <c:formatCode>General</c:formatCode>
                <c:ptCount val="14"/>
                <c:pt idx="0">
                  <c:v>2347.3000000000002</c:v>
                </c:pt>
                <c:pt idx="1">
                  <c:v>2522.4</c:v>
                </c:pt>
                <c:pt idx="2">
                  <c:v>2810</c:v>
                </c:pt>
                <c:pt idx="3">
                  <c:v>3002</c:v>
                </c:pt>
                <c:pt idx="4">
                  <c:v>3187.6</c:v>
                </c:pt>
                <c:pt idx="5">
                  <c:v>3363.1</c:v>
                </c:pt>
                <c:pt idx="6">
                  <c:v>3640.8</c:v>
                </c:pt>
                <c:pt idx="7">
                  <c:v>3894.5</c:v>
                </c:pt>
                <c:pt idx="8">
                  <c:v>4166.8</c:v>
                </c:pt>
                <c:pt idx="9">
                  <c:v>4343.7</c:v>
                </c:pt>
                <c:pt idx="10">
                  <c:v>4613.7</c:v>
                </c:pt>
                <c:pt idx="11">
                  <c:v>4790.2</c:v>
                </c:pt>
                <c:pt idx="12">
                  <c:v>5021.7</c:v>
                </c:pt>
                <c:pt idx="13">
                  <c:v>5320.8</c:v>
                </c:pt>
              </c:numCache>
            </c:numRef>
          </c:xVal>
          <c:yVal>
            <c:numRef>
              <c:f>'Tabela 8.9'!$C$17:$C$30</c:f>
              <c:numCache>
                <c:formatCode>General</c:formatCode>
                <c:ptCount val="14"/>
                <c:pt idx="0">
                  <c:v>205.5</c:v>
                </c:pt>
                <c:pt idx="1">
                  <c:v>167</c:v>
                </c:pt>
                <c:pt idx="2">
                  <c:v>235.7</c:v>
                </c:pt>
                <c:pt idx="3">
                  <c:v>206.2</c:v>
                </c:pt>
                <c:pt idx="4">
                  <c:v>196.5</c:v>
                </c:pt>
                <c:pt idx="5">
                  <c:v>168.4</c:v>
                </c:pt>
                <c:pt idx="6">
                  <c:v>189.1</c:v>
                </c:pt>
                <c:pt idx="7">
                  <c:v>187.8</c:v>
                </c:pt>
                <c:pt idx="8">
                  <c:v>208.7</c:v>
                </c:pt>
                <c:pt idx="9">
                  <c:v>246.4</c:v>
                </c:pt>
                <c:pt idx="10">
                  <c:v>272.60000000000002</c:v>
                </c:pt>
                <c:pt idx="11">
                  <c:v>214.4</c:v>
                </c:pt>
                <c:pt idx="12">
                  <c:v>189.4</c:v>
                </c:pt>
                <c:pt idx="13">
                  <c:v>249.3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1-48AC-B5C8-325C7A89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32815"/>
        <c:axId val="308571311"/>
      </c:scatterChart>
      <c:valAx>
        <c:axId val="2202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571311"/>
        <c:crosses val="autoZero"/>
        <c:crossBetween val="midCat"/>
      </c:valAx>
      <c:valAx>
        <c:axId val="3085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8.9'!$C$4</c:f>
              <c:strCache>
                <c:ptCount val="1"/>
                <c:pt idx="0">
                  <c:v>Poupança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'Tabela 8.9'!$B$5:$B$30</c:f>
              <c:numCache>
                <c:formatCode>General</c:formatCode>
                <c:ptCount val="2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</c:numCache>
            </c:numRef>
          </c:xVal>
          <c:yVal>
            <c:numRef>
              <c:f>'Tabela 8.9'!$C$5:$C$30</c:f>
              <c:numCache>
                <c:formatCode>General</c:formatCode>
                <c:ptCount val="26"/>
                <c:pt idx="0">
                  <c:v>61</c:v>
                </c:pt>
                <c:pt idx="1">
                  <c:v>68.599999999999994</c:v>
                </c:pt>
                <c:pt idx="2">
                  <c:v>63.6</c:v>
                </c:pt>
                <c:pt idx="3">
                  <c:v>89.6</c:v>
                </c:pt>
                <c:pt idx="4">
                  <c:v>97.6</c:v>
                </c:pt>
                <c:pt idx="5">
                  <c:v>104.4</c:v>
                </c:pt>
                <c:pt idx="6">
                  <c:v>96.4</c:v>
                </c:pt>
                <c:pt idx="7">
                  <c:v>92.5</c:v>
                </c:pt>
                <c:pt idx="8">
                  <c:v>112.6</c:v>
                </c:pt>
                <c:pt idx="9">
                  <c:v>130.1</c:v>
                </c:pt>
                <c:pt idx="10">
                  <c:v>161.80000000000001</c:v>
                </c:pt>
                <c:pt idx="11">
                  <c:v>199.1</c:v>
                </c:pt>
                <c:pt idx="12">
                  <c:v>205.5</c:v>
                </c:pt>
                <c:pt idx="13">
                  <c:v>167</c:v>
                </c:pt>
                <c:pt idx="14">
                  <c:v>235.7</c:v>
                </c:pt>
                <c:pt idx="15">
                  <c:v>206.2</c:v>
                </c:pt>
                <c:pt idx="16">
                  <c:v>196.5</c:v>
                </c:pt>
                <c:pt idx="17">
                  <c:v>168.4</c:v>
                </c:pt>
                <c:pt idx="18">
                  <c:v>189.1</c:v>
                </c:pt>
                <c:pt idx="19">
                  <c:v>187.8</c:v>
                </c:pt>
                <c:pt idx="20">
                  <c:v>208.7</c:v>
                </c:pt>
                <c:pt idx="21">
                  <c:v>246.4</c:v>
                </c:pt>
                <c:pt idx="22">
                  <c:v>272.60000000000002</c:v>
                </c:pt>
                <c:pt idx="23">
                  <c:v>214.4</c:v>
                </c:pt>
                <c:pt idx="24">
                  <c:v>189.4</c:v>
                </c:pt>
                <c:pt idx="25">
                  <c:v>249.3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8-43AF-B8C7-48DD31DF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6095"/>
        <c:axId val="70279775"/>
      </c:scatterChart>
      <c:valAx>
        <c:axId val="4555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79775"/>
        <c:crosses val="autoZero"/>
        <c:crossBetween val="midCat"/>
      </c:valAx>
      <c:valAx>
        <c:axId val="702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5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86782</xdr:colOff>
      <xdr:row>3</xdr:row>
      <xdr:rowOff>5290</xdr:rowOff>
    </xdr:from>
    <xdr:to>
      <xdr:col>16</xdr:col>
      <xdr:colOff>361949</xdr:colOff>
      <xdr:row>17</xdr:row>
      <xdr:rowOff>67732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EEDF7A-92C0-4181-8768-E0F3FB96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367243</xdr:colOff>
      <xdr:row>2</xdr:row>
      <xdr:rowOff>111125</xdr:rowOff>
    </xdr:from>
    <xdr:to>
      <xdr:col>24</xdr:col>
      <xdr:colOff>32810</xdr:colOff>
      <xdr:row>17</xdr:row>
      <xdr:rowOff>49742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07ACAF-8C3D-4355-A4E9-AB42FBFE1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328083</xdr:colOff>
      <xdr:row>16</xdr:row>
      <xdr:rowOff>95250</xdr:rowOff>
    </xdr:from>
    <xdr:to>
      <xdr:col>8</xdr:col>
      <xdr:colOff>275167</xdr:colOff>
      <xdr:row>22</xdr:row>
      <xdr:rowOff>52895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88F3B52-7D08-4109-BC2C-C0FF02BF876B}"/>
            </a:ext>
          </a:extLst>
        </xdr:cNvPr>
        <xdr:cNvGrpSpPr/>
      </xdr:nvGrpSpPr>
      <xdr:grpSpPr>
        <a:xfrm>
          <a:off x="2242608" y="3171825"/>
          <a:ext cx="2280709" cy="1100645"/>
          <a:chOff x="2540000" y="3280833"/>
          <a:chExt cx="2286000" cy="1100645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FC3533DD-9B12-4BAE-A467-52DE1E2B80C2}"/>
              </a:ext>
            </a:extLst>
          </xdr:cNvPr>
          <xdr:cNvSpPr/>
        </xdr:nvSpPr>
        <xdr:spPr>
          <a:xfrm>
            <a:off x="2921000" y="3280833"/>
            <a:ext cx="1534583" cy="65616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79757B81-C8C6-4E4E-B17C-2DA033001CB6}"/>
              </a:ext>
            </a:extLst>
          </xdr:cNvPr>
          <xdr:cNvCxnSpPr/>
        </xdr:nvCxnSpPr>
        <xdr:spPr>
          <a:xfrm>
            <a:off x="2540000" y="3937001"/>
            <a:ext cx="2286000" cy="0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35F84420-932B-4CB4-945F-D04A911461AC}"/>
              </a:ext>
            </a:extLst>
          </xdr:cNvPr>
          <xdr:cNvSpPr txBox="1"/>
        </xdr:nvSpPr>
        <xdr:spPr>
          <a:xfrm>
            <a:off x="4201584" y="4116918"/>
            <a:ext cx="5046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+5,71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CCF0D139-D003-4A2D-882B-4D37D200CE22}"/>
              </a:ext>
            </a:extLst>
          </xdr:cNvPr>
          <xdr:cNvSpPr txBox="1"/>
        </xdr:nvSpPr>
        <xdr:spPr>
          <a:xfrm>
            <a:off x="2650067" y="4116918"/>
            <a:ext cx="47756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-5,71</a:t>
            </a:r>
          </a:p>
        </xdr:txBody>
      </xdr:sp>
      <xdr:cxnSp macro="">
        <xdr:nvCxnSpPr>
          <xdr:cNvPr id="11" name="Conector reto 10">
            <a:extLst>
              <a:ext uri="{FF2B5EF4-FFF2-40B4-BE49-F238E27FC236}">
                <a16:creationId xmlns:a16="http://schemas.microsoft.com/office/drawing/2014/main" id="{F45A83F3-A61A-4AD8-A034-203AFB1933FA}"/>
              </a:ext>
            </a:extLst>
          </xdr:cNvPr>
          <xdr:cNvCxnSpPr/>
        </xdr:nvCxnSpPr>
        <xdr:spPr>
          <a:xfrm flipH="1" flipV="1">
            <a:off x="2910417" y="3302000"/>
            <a:ext cx="0" cy="787401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ector reto 13">
            <a:extLst>
              <a:ext uri="{FF2B5EF4-FFF2-40B4-BE49-F238E27FC236}">
                <a16:creationId xmlns:a16="http://schemas.microsoft.com/office/drawing/2014/main" id="{8F0FB6E0-A3D4-40A6-8895-4CA197185393}"/>
              </a:ext>
            </a:extLst>
          </xdr:cNvPr>
          <xdr:cNvCxnSpPr/>
        </xdr:nvCxnSpPr>
        <xdr:spPr>
          <a:xfrm flipH="1" flipV="1">
            <a:off x="4470400" y="3302000"/>
            <a:ext cx="0" cy="787401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3D8F723C-E366-4900-ADD0-8398ADCF03AE}"/>
              </a:ext>
            </a:extLst>
          </xdr:cNvPr>
          <xdr:cNvSpPr txBox="1"/>
        </xdr:nvSpPr>
        <xdr:spPr>
          <a:xfrm>
            <a:off x="3363383" y="3422651"/>
            <a:ext cx="764116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/>
              <a:t>Região de aceitação</a:t>
            </a:r>
          </a:p>
        </xdr:txBody>
      </xdr:sp>
    </xdr:grpSp>
    <xdr:clientData/>
  </xdr:twoCellAnchor>
  <xdr:oneCellAnchor>
    <xdr:from>
      <xdr:col>8</xdr:col>
      <xdr:colOff>433387</xdr:colOff>
      <xdr:row>17</xdr:row>
      <xdr:rowOff>180975</xdr:rowOff>
    </xdr:from>
    <xdr:ext cx="2269019" cy="4485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F26FB7A-1A62-4475-B9FA-61D2AAEB9CB2}"/>
                </a:ext>
              </a:extLst>
            </xdr:cNvPr>
            <xdr:cNvSpPr txBox="1"/>
          </xdr:nvSpPr>
          <xdr:spPr>
            <a:xfrm>
              <a:off x="4681537" y="3448050"/>
              <a:ext cx="2269019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𝑆𝑄𝑅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𝑆𝑄𝑅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𝑆𝑅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)/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𝑆𝑄𝑅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𝑆𝑅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)/(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F26FB7A-1A62-4475-B9FA-61D2AAEB9CB2}"/>
                </a:ext>
              </a:extLst>
            </xdr:cNvPr>
            <xdr:cNvSpPr txBox="1"/>
          </xdr:nvSpPr>
          <xdr:spPr>
            <a:xfrm>
              <a:off x="4681537" y="3448050"/>
              <a:ext cx="2269019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𝐹=(〖(𝑆𝑄𝑅〗_𝑅−〖𝑆𝑄𝑅〗_𝑆𝑅)/𝑘)/((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〖𝑆𝑄𝑅〗_𝑆𝑅</a:t>
              </a:r>
              <a:r>
                <a:rPr lang="pt-BR" sz="1400" b="0" i="0">
                  <a:latin typeface="Cambria Math" panose="02040503050406030204" pitchFamily="18" charset="0"/>
                </a:rPr>
                <a:t>)/(𝑛_1+𝑛_2−2𝑘))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5</xdr:col>
      <xdr:colOff>144991</xdr:colOff>
      <xdr:row>23</xdr:row>
      <xdr:rowOff>0</xdr:rowOff>
    </xdr:from>
    <xdr:to>
      <xdr:col>16</xdr:col>
      <xdr:colOff>194733</xdr:colOff>
      <xdr:row>45</xdr:row>
      <xdr:rowOff>38102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EABDAAE-2684-4F2C-9526-D172FF09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8"/>
  <sheetViews>
    <sheetView showGridLines="0" topLeftCell="A2" workbookViewId="0">
      <selection activeCell="H9" sqref="H9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7" t="s">
        <v>24</v>
      </c>
      <c r="C2" s="7"/>
      <c r="D2" s="7"/>
      <c r="E2" s="7"/>
      <c r="F2" s="7"/>
      <c r="G2" s="7"/>
      <c r="H2" s="7"/>
      <c r="I2" s="7"/>
      <c r="J2" s="7"/>
      <c r="K2" s="7"/>
    </row>
    <row r="3" spans="2:11" ht="7.5" customHeight="1" thickTop="1" x14ac:dyDescent="0.25"/>
    <row r="4" spans="2:11" ht="15.75" thickBot="1" x14ac:dyDescent="0.3">
      <c r="B4" s="1" t="s">
        <v>25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16" t="s">
        <v>28</v>
      </c>
      <c r="D5" s="16"/>
      <c r="E5" s="16"/>
      <c r="F5" s="16"/>
      <c r="G5" s="16"/>
      <c r="H5" s="16"/>
      <c r="I5" s="16"/>
      <c r="J5" s="16"/>
      <c r="K5" s="16"/>
    </row>
    <row r="6" spans="2:11" x14ac:dyDescent="0.25">
      <c r="B6" s="3"/>
      <c r="C6" s="18" t="s">
        <v>29</v>
      </c>
      <c r="D6" s="6"/>
      <c r="E6" s="6"/>
      <c r="F6" s="6"/>
      <c r="G6" s="6"/>
      <c r="H6" s="6"/>
      <c r="I6" s="6"/>
      <c r="J6" s="6"/>
      <c r="K6" s="6"/>
    </row>
    <row r="7" spans="2:11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</row>
    <row r="8" spans="2:11" ht="15.75" thickTop="1" x14ac:dyDescent="0.25"/>
  </sheetData>
  <mergeCells count="1">
    <mergeCell ref="C5:K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30C6-4B1E-419A-8ED4-C9FD9D06C85E}">
  <dimension ref="B1:H35"/>
  <sheetViews>
    <sheetView showGridLines="0" tabSelected="1" zoomScaleNormal="100" workbookViewId="0">
      <selection activeCell="I17" sqref="I17"/>
    </sheetView>
  </sheetViews>
  <sheetFormatPr defaultRowHeight="15" x14ac:dyDescent="0.25"/>
  <cols>
    <col min="1" max="1" width="2.140625" customWidth="1"/>
    <col min="2" max="2" width="7.5703125" customWidth="1"/>
    <col min="3" max="3" width="8.85546875" bestFit="1" customWidth="1"/>
    <col min="4" max="4" width="8.28515625" bestFit="1" customWidth="1"/>
    <col min="5" max="5" width="1.85546875" customWidth="1"/>
    <col min="7" max="7" width="12.85546875" customWidth="1"/>
    <col min="8" max="8" width="13" bestFit="1" customWidth="1"/>
  </cols>
  <sheetData>
    <row r="1" spans="2:8" ht="9" customHeight="1" x14ac:dyDescent="0.25"/>
    <row r="2" spans="2:8" x14ac:dyDescent="0.25">
      <c r="B2" s="17" t="s">
        <v>25</v>
      </c>
      <c r="C2" s="17"/>
      <c r="D2" s="17"/>
    </row>
    <row r="3" spans="2:8" ht="9.75" customHeight="1" x14ac:dyDescent="0.25"/>
    <row r="4" spans="2:8" ht="15.75" thickBot="1" x14ac:dyDescent="0.3">
      <c r="B4" s="15" t="s">
        <v>42</v>
      </c>
      <c r="C4" s="15" t="s">
        <v>26</v>
      </c>
      <c r="D4" s="15" t="s">
        <v>27</v>
      </c>
      <c r="G4" s="27" t="s">
        <v>31</v>
      </c>
      <c r="H4" s="27"/>
    </row>
    <row r="5" spans="2:8" ht="18" x14ac:dyDescent="0.35">
      <c r="B5" s="13">
        <v>1970</v>
      </c>
      <c r="C5" s="13">
        <v>61</v>
      </c>
      <c r="D5" s="13">
        <v>727.1</v>
      </c>
      <c r="G5" s="23" t="s">
        <v>33</v>
      </c>
      <c r="H5" s="23">
        <f>'1970-1995'!C13</f>
        <v>23248.298152397289</v>
      </c>
    </row>
    <row r="6" spans="2:8" ht="18" x14ac:dyDescent="0.35">
      <c r="B6" s="13">
        <v>1971</v>
      </c>
      <c r="C6" s="13">
        <v>68.599999999999994</v>
      </c>
      <c r="D6" s="13">
        <v>790.2</v>
      </c>
      <c r="G6" s="23" t="s">
        <v>32</v>
      </c>
      <c r="H6" s="23">
        <f>'1970-1981'!C13+'1982-1995'!C13</f>
        <v>11790.252803633879</v>
      </c>
    </row>
    <row r="7" spans="2:8" ht="18" x14ac:dyDescent="0.35">
      <c r="B7" s="13">
        <v>1972</v>
      </c>
      <c r="C7" s="13">
        <v>63.6</v>
      </c>
      <c r="D7" s="13">
        <v>855.3</v>
      </c>
      <c r="G7" s="23" t="s">
        <v>34</v>
      </c>
      <c r="H7" s="23">
        <f>COUNT(B5:B16)</f>
        <v>12</v>
      </c>
    </row>
    <row r="8" spans="2:8" ht="18" x14ac:dyDescent="0.35">
      <c r="B8" s="13">
        <v>1973</v>
      </c>
      <c r="C8" s="13">
        <v>89.6</v>
      </c>
      <c r="D8" s="13">
        <v>965</v>
      </c>
      <c r="G8" s="23" t="s">
        <v>35</v>
      </c>
      <c r="H8" s="23">
        <f>COUNT(B17:B30)</f>
        <v>14</v>
      </c>
    </row>
    <row r="9" spans="2:8" x14ac:dyDescent="0.25">
      <c r="B9" s="13">
        <v>1974</v>
      </c>
      <c r="C9" s="13">
        <v>97.6</v>
      </c>
      <c r="D9" s="13">
        <v>1054.2</v>
      </c>
      <c r="G9" s="23" t="s">
        <v>36</v>
      </c>
      <c r="H9" s="23">
        <f>COUNTA(C4:D4)</f>
        <v>2</v>
      </c>
    </row>
    <row r="10" spans="2:8" x14ac:dyDescent="0.25">
      <c r="B10" s="13">
        <v>1975</v>
      </c>
      <c r="C10" s="13">
        <v>104.4</v>
      </c>
      <c r="D10" s="13">
        <v>1159.2</v>
      </c>
      <c r="G10" s="24" t="s">
        <v>37</v>
      </c>
      <c r="H10" s="23">
        <v>0.01</v>
      </c>
    </row>
    <row r="11" spans="2:8" x14ac:dyDescent="0.25">
      <c r="B11" s="13">
        <v>1976</v>
      </c>
      <c r="C11" s="13">
        <v>96.4</v>
      </c>
      <c r="D11" s="13">
        <v>1273</v>
      </c>
      <c r="G11" s="24" t="s">
        <v>38</v>
      </c>
      <c r="H11" s="23">
        <f>H9</f>
        <v>2</v>
      </c>
    </row>
    <row r="12" spans="2:8" ht="15.75" thickBot="1" x14ac:dyDescent="0.3">
      <c r="B12" s="13">
        <v>1977</v>
      </c>
      <c r="C12" s="13">
        <v>92.5</v>
      </c>
      <c r="D12" s="13">
        <v>1401.4</v>
      </c>
      <c r="G12" s="25" t="s">
        <v>39</v>
      </c>
      <c r="H12" s="26">
        <f>H7+H8-2*H9</f>
        <v>22</v>
      </c>
    </row>
    <row r="13" spans="2:8" x14ac:dyDescent="0.25">
      <c r="B13" s="13">
        <v>1978</v>
      </c>
      <c r="C13" s="13">
        <v>112.6</v>
      </c>
      <c r="D13" s="13">
        <v>1580.1</v>
      </c>
    </row>
    <row r="14" spans="2:8" x14ac:dyDescent="0.25">
      <c r="B14" s="13">
        <v>1979</v>
      </c>
      <c r="C14" s="13">
        <v>130.1</v>
      </c>
      <c r="D14" s="13">
        <v>1769.5</v>
      </c>
      <c r="G14" s="21" t="s">
        <v>41</v>
      </c>
      <c r="H14" s="19">
        <f>((H5-H6)/H9)/(H6/H12)</f>
        <v>10.690059062817646</v>
      </c>
    </row>
    <row r="15" spans="2:8" x14ac:dyDescent="0.25">
      <c r="B15" s="13">
        <v>1980</v>
      </c>
      <c r="C15" s="13">
        <v>161.80000000000001</v>
      </c>
      <c r="D15" s="13">
        <v>1973.3</v>
      </c>
      <c r="G15" s="22" t="s">
        <v>40</v>
      </c>
      <c r="H15" s="20">
        <f>_xlfn.F.INV.RT(H10,H11,H12)</f>
        <v>5.7190219124822725</v>
      </c>
    </row>
    <row r="16" spans="2:8" x14ac:dyDescent="0.25">
      <c r="B16" s="13">
        <v>1981</v>
      </c>
      <c r="C16" s="13">
        <v>199.1</v>
      </c>
      <c r="D16" s="13">
        <v>2200.1999999999998</v>
      </c>
    </row>
    <row r="17" spans="2:5" x14ac:dyDescent="0.25">
      <c r="B17" s="13">
        <v>1982</v>
      </c>
      <c r="C17" s="13">
        <v>205.5</v>
      </c>
      <c r="D17" s="13">
        <v>2347.3000000000002</v>
      </c>
    </row>
    <row r="18" spans="2:5" x14ac:dyDescent="0.25">
      <c r="B18" s="13">
        <v>1983</v>
      </c>
      <c r="C18" s="13">
        <v>167</v>
      </c>
      <c r="D18" s="13">
        <v>2522.4</v>
      </c>
    </row>
    <row r="19" spans="2:5" x14ac:dyDescent="0.25">
      <c r="B19" s="13">
        <v>1984</v>
      </c>
      <c r="C19" s="13">
        <v>235.7</v>
      </c>
      <c r="D19" s="13">
        <v>2810</v>
      </c>
    </row>
    <row r="20" spans="2:5" x14ac:dyDescent="0.25">
      <c r="B20" s="13">
        <v>1985</v>
      </c>
      <c r="C20" s="13">
        <v>206.2</v>
      </c>
      <c r="D20" s="13">
        <v>3002</v>
      </c>
    </row>
    <row r="21" spans="2:5" x14ac:dyDescent="0.25">
      <c r="B21" s="13">
        <v>1986</v>
      </c>
      <c r="C21" s="13">
        <v>196.5</v>
      </c>
      <c r="D21" s="13">
        <v>3187.6</v>
      </c>
    </row>
    <row r="22" spans="2:5" x14ac:dyDescent="0.25">
      <c r="B22" s="13">
        <v>1987</v>
      </c>
      <c r="C22" s="13">
        <v>168.4</v>
      </c>
      <c r="D22" s="13">
        <v>3363.1</v>
      </c>
    </row>
    <row r="23" spans="2:5" x14ac:dyDescent="0.25">
      <c r="B23" s="13">
        <v>1988</v>
      </c>
      <c r="C23" s="13">
        <v>189.1</v>
      </c>
      <c r="D23" s="13">
        <v>3640.8</v>
      </c>
    </row>
    <row r="24" spans="2:5" x14ac:dyDescent="0.25">
      <c r="B24" s="13">
        <v>1989</v>
      </c>
      <c r="C24" s="13">
        <v>187.8</v>
      </c>
      <c r="D24" s="13">
        <v>3894.5</v>
      </c>
    </row>
    <row r="25" spans="2:5" x14ac:dyDescent="0.25">
      <c r="B25" s="13">
        <v>1990</v>
      </c>
      <c r="C25" s="13">
        <v>208.7</v>
      </c>
      <c r="D25" s="13">
        <v>4166.8</v>
      </c>
    </row>
    <row r="26" spans="2:5" x14ac:dyDescent="0.25">
      <c r="B26" s="13">
        <v>1991</v>
      </c>
      <c r="C26" s="13">
        <v>246.4</v>
      </c>
      <c r="D26" s="13">
        <v>4343.7</v>
      </c>
    </row>
    <row r="27" spans="2:5" x14ac:dyDescent="0.25">
      <c r="B27" s="13">
        <v>1992</v>
      </c>
      <c r="C27" s="13">
        <v>272.60000000000002</v>
      </c>
      <c r="D27" s="13">
        <v>4613.7</v>
      </c>
    </row>
    <row r="28" spans="2:5" x14ac:dyDescent="0.25">
      <c r="B28" s="13">
        <v>1993</v>
      </c>
      <c r="C28" s="13">
        <v>214.4</v>
      </c>
      <c r="D28" s="13">
        <v>4790.2</v>
      </c>
    </row>
    <row r="29" spans="2:5" x14ac:dyDescent="0.25">
      <c r="B29" s="13">
        <v>1994</v>
      </c>
      <c r="C29" s="13">
        <v>189.4</v>
      </c>
      <c r="D29" s="13">
        <v>5021.7</v>
      </c>
    </row>
    <row r="30" spans="2:5" ht="15.75" thickBot="1" x14ac:dyDescent="0.3">
      <c r="B30" s="14">
        <v>1995</v>
      </c>
      <c r="C30" s="14">
        <v>249.3</v>
      </c>
      <c r="D30" s="14">
        <v>5320.8</v>
      </c>
    </row>
    <row r="31" spans="2:5" ht="7.5" customHeight="1" x14ac:dyDescent="0.25"/>
    <row r="32" spans="2:5" x14ac:dyDescent="0.25">
      <c r="B32" s="8"/>
      <c r="C32" s="8"/>
      <c r="D32" s="8"/>
      <c r="E32" s="8"/>
    </row>
    <row r="33" spans="2:5" x14ac:dyDescent="0.25">
      <c r="B33" s="8"/>
      <c r="C33" s="8"/>
      <c r="D33" s="8"/>
      <c r="E33" s="8"/>
    </row>
    <row r="34" spans="2:5" x14ac:dyDescent="0.25">
      <c r="B34" s="8"/>
      <c r="C34" s="8"/>
      <c r="D34" s="8"/>
      <c r="E34" s="8"/>
    </row>
    <row r="35" spans="2:5" x14ac:dyDescent="0.25">
      <c r="B35" s="8"/>
      <c r="C35" s="8"/>
      <c r="D35" s="8"/>
      <c r="E35" s="8"/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31D-348E-46D1-BB6E-6964C41D2375}">
  <dimension ref="A1:I18"/>
  <sheetViews>
    <sheetView workbookViewId="0">
      <selection activeCell="E12" sqref="E12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0.94981225217811061</v>
      </c>
    </row>
    <row r="5" spans="1:9" x14ac:dyDescent="0.25">
      <c r="A5" s="9" t="s">
        <v>3</v>
      </c>
      <c r="B5" s="9">
        <v>0.90214331438765483</v>
      </c>
    </row>
    <row r="6" spans="1:9" x14ac:dyDescent="0.25">
      <c r="A6" s="9" t="s">
        <v>4</v>
      </c>
      <c r="B6" s="9">
        <v>0.89235764582642019</v>
      </c>
    </row>
    <row r="7" spans="1:9" x14ac:dyDescent="0.25">
      <c r="A7" s="9" t="s">
        <v>5</v>
      </c>
      <c r="B7" s="9">
        <v>13.360509343383491</v>
      </c>
    </row>
    <row r="8" spans="1:9" ht="15.75" thickBot="1" x14ac:dyDescent="0.3">
      <c r="A8" s="10" t="s">
        <v>6</v>
      </c>
      <c r="B8" s="10">
        <v>12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1</v>
      </c>
      <c r="C12" s="9">
        <v>16456.257067520288</v>
      </c>
      <c r="D12" s="9">
        <v>16456.257067520288</v>
      </c>
      <c r="E12" s="9">
        <v>92.190258513501647</v>
      </c>
      <c r="F12" s="9">
        <v>2.3044158035860407E-6</v>
      </c>
    </row>
    <row r="13" spans="1:9" x14ac:dyDescent="0.25">
      <c r="A13" s="9" t="s">
        <v>9</v>
      </c>
      <c r="B13" s="9">
        <v>10</v>
      </c>
      <c r="C13" s="9">
        <v>1785.0320991463759</v>
      </c>
      <c r="D13" s="9">
        <v>178.50320991463758</v>
      </c>
      <c r="E13" s="9"/>
      <c r="F13" s="9"/>
    </row>
    <row r="14" spans="1:9" ht="15.75" thickBot="1" x14ac:dyDescent="0.3">
      <c r="A14" s="10" t="s">
        <v>10</v>
      </c>
      <c r="B14" s="10">
        <v>11</v>
      </c>
      <c r="C14" s="10">
        <v>18241.289166666662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1.0161174010257099</v>
      </c>
      <c r="C17" s="9">
        <v>11.637707312640131</v>
      </c>
      <c r="D17" s="9">
        <v>8.731250698512312E-2</v>
      </c>
      <c r="E17" s="9">
        <v>0.93214676874075386</v>
      </c>
      <c r="F17" s="9">
        <v>-24.914310410312542</v>
      </c>
      <c r="G17" s="9">
        <v>26.946545212363961</v>
      </c>
      <c r="H17" s="9">
        <v>-24.914310410312542</v>
      </c>
      <c r="I17" s="9">
        <v>26.946545212363961</v>
      </c>
    </row>
    <row r="18" spans="1:9" ht="15.75" thickBot="1" x14ac:dyDescent="0.3">
      <c r="A18" s="10" t="s">
        <v>27</v>
      </c>
      <c r="B18" s="10">
        <v>8.0331878667028067E-2</v>
      </c>
      <c r="C18" s="10">
        <v>8.3665306662437464E-3</v>
      </c>
      <c r="D18" s="10">
        <v>9.601575834908644</v>
      </c>
      <c r="E18" s="10">
        <v>2.3044158035860491E-6</v>
      </c>
      <c r="F18" s="10">
        <v>6.1690086633235768E-2</v>
      </c>
      <c r="G18" s="10">
        <v>9.897367070082036E-2</v>
      </c>
      <c r="H18" s="10">
        <v>6.1690086633235768E-2</v>
      </c>
      <c r="I18" s="10">
        <v>9.897367070082036E-2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B57C-4016-46B0-B625-E3EB9A81E432}">
  <dimension ref="A1:I18"/>
  <sheetViews>
    <sheetView workbookViewId="0">
      <selection activeCell="E21" sqref="E21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0.45515847317669639</v>
      </c>
    </row>
    <row r="5" spans="1:9" x14ac:dyDescent="0.25">
      <c r="A5" s="9" t="s">
        <v>3</v>
      </c>
      <c r="B5" s="9">
        <v>0.20716923570454143</v>
      </c>
    </row>
    <row r="6" spans="1:9" x14ac:dyDescent="0.25">
      <c r="A6" s="9" t="s">
        <v>4</v>
      </c>
      <c r="B6" s="9">
        <v>0.14110000534658654</v>
      </c>
    </row>
    <row r="7" spans="1:9" x14ac:dyDescent="0.25">
      <c r="A7" s="9" t="s">
        <v>5</v>
      </c>
      <c r="B7" s="9">
        <v>28.875047914083627</v>
      </c>
    </row>
    <row r="8" spans="1:9" ht="15.75" thickBot="1" x14ac:dyDescent="0.3">
      <c r="A8" s="10" t="s">
        <v>6</v>
      </c>
      <c r="B8" s="10">
        <v>14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1</v>
      </c>
      <c r="C12" s="9">
        <v>2614.3964383696439</v>
      </c>
      <c r="D12" s="9">
        <v>2614.3964383696439</v>
      </c>
      <c r="E12" s="9">
        <v>3.1356387017394365</v>
      </c>
      <c r="F12" s="9">
        <v>0.10197243719084016</v>
      </c>
    </row>
    <row r="13" spans="1:9" x14ac:dyDescent="0.25">
      <c r="A13" s="9" t="s">
        <v>9</v>
      </c>
      <c r="B13" s="9">
        <v>12</v>
      </c>
      <c r="C13" s="9">
        <v>10005.220704487503</v>
      </c>
      <c r="D13" s="9">
        <v>833.76839204062526</v>
      </c>
      <c r="E13" s="9"/>
      <c r="F13" s="9"/>
    </row>
    <row r="14" spans="1:9" ht="15.75" thickBot="1" x14ac:dyDescent="0.3">
      <c r="A14" s="10" t="s">
        <v>10</v>
      </c>
      <c r="B14" s="10">
        <v>13</v>
      </c>
      <c r="C14" s="10">
        <v>12619.617142857147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153.49467001728948</v>
      </c>
      <c r="C17" s="9">
        <v>32.712272289797113</v>
      </c>
      <c r="D17" s="9">
        <v>4.6922656016520179</v>
      </c>
      <c r="E17" s="9">
        <v>5.2117562602974304E-4</v>
      </c>
      <c r="F17" s="9">
        <v>82.220751464711768</v>
      </c>
      <c r="G17" s="9">
        <v>224.76858856986718</v>
      </c>
      <c r="H17" s="9">
        <v>82.220751464711768</v>
      </c>
      <c r="I17" s="9">
        <v>224.76858856986718</v>
      </c>
    </row>
    <row r="18" spans="1:9" ht="15.75" thickBot="1" x14ac:dyDescent="0.3">
      <c r="A18" s="10" t="s">
        <v>30</v>
      </c>
      <c r="B18" s="10">
        <v>1.4862434035484429E-2</v>
      </c>
      <c r="C18" s="10">
        <v>8.3931876327669741E-3</v>
      </c>
      <c r="D18" s="10">
        <v>1.7707734755579083</v>
      </c>
      <c r="E18" s="10">
        <v>0.10197243719084026</v>
      </c>
      <c r="F18" s="10">
        <v>-3.4247508605925701E-3</v>
      </c>
      <c r="G18" s="10">
        <v>3.3149618931561431E-2</v>
      </c>
      <c r="H18" s="10">
        <v>-3.4247508605925701E-3</v>
      </c>
      <c r="I18" s="10">
        <v>3.3149618931561431E-2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C6A-5163-4609-9D35-BE4B5A3257CE}">
  <dimension ref="A1:I18"/>
  <sheetViews>
    <sheetView workbookViewId="0">
      <selection activeCell="K11" sqref="K11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0.87590787124189406</v>
      </c>
    </row>
    <row r="5" spans="1:9" x14ac:dyDescent="0.25">
      <c r="A5" s="9" t="s">
        <v>3</v>
      </c>
      <c r="B5" s="9">
        <v>0.76721459890350652</v>
      </c>
    </row>
    <row r="6" spans="1:9" x14ac:dyDescent="0.25">
      <c r="A6" s="9" t="s">
        <v>4</v>
      </c>
      <c r="B6" s="9">
        <v>0.75751520719115273</v>
      </c>
    </row>
    <row r="7" spans="1:9" x14ac:dyDescent="0.25">
      <c r="A7" s="9" t="s">
        <v>5</v>
      </c>
      <c r="B7" s="9">
        <v>31.123609843384497</v>
      </c>
    </row>
    <row r="8" spans="1:9" ht="15.75" thickBot="1" x14ac:dyDescent="0.3">
      <c r="A8" s="10" t="s">
        <v>6</v>
      </c>
      <c r="B8" s="10">
        <v>26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1</v>
      </c>
      <c r="C12" s="9">
        <v>76621.788386064261</v>
      </c>
      <c r="D12" s="9">
        <v>76621.788386064261</v>
      </c>
      <c r="E12" s="9">
        <v>79.099248865918327</v>
      </c>
      <c r="F12" s="9">
        <v>4.6066276346055219E-9</v>
      </c>
    </row>
    <row r="13" spans="1:9" x14ac:dyDescent="0.25">
      <c r="A13" s="9" t="s">
        <v>9</v>
      </c>
      <c r="B13" s="9">
        <v>24</v>
      </c>
      <c r="C13" s="9">
        <v>23248.298152397289</v>
      </c>
      <c r="D13" s="9">
        <v>968.67908968322035</v>
      </c>
      <c r="E13" s="9"/>
      <c r="F13" s="9"/>
    </row>
    <row r="14" spans="1:9" ht="15.75" thickBot="1" x14ac:dyDescent="0.3">
      <c r="A14" s="10" t="s">
        <v>10</v>
      </c>
      <c r="B14" s="10">
        <v>25</v>
      </c>
      <c r="C14" s="10">
        <v>99870.086538461546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62.422671168505929</v>
      </c>
      <c r="C17" s="9">
        <v>12.760748892771094</v>
      </c>
      <c r="D17" s="9">
        <v>4.8917717677109129</v>
      </c>
      <c r="E17" s="9">
        <v>5.4699197285479734E-5</v>
      </c>
      <c r="F17" s="9">
        <v>36.085779883419249</v>
      </c>
      <c r="G17" s="9">
        <v>88.759562453592608</v>
      </c>
      <c r="H17" s="9">
        <v>36.085779883419249</v>
      </c>
      <c r="I17" s="9">
        <v>88.759562453592608</v>
      </c>
    </row>
    <row r="18" spans="1:9" ht="15.75" thickBot="1" x14ac:dyDescent="0.3">
      <c r="A18" s="10" t="s">
        <v>27</v>
      </c>
      <c r="B18" s="10">
        <v>3.767912962508374E-2</v>
      </c>
      <c r="C18" s="10">
        <v>4.2365728866515327E-3</v>
      </c>
      <c r="D18" s="10">
        <v>8.8937758497681028</v>
      </c>
      <c r="E18" s="10">
        <v>4.6066276346055061E-9</v>
      </c>
      <c r="F18" s="10">
        <v>2.8935272938091353E-2</v>
      </c>
      <c r="G18" s="10">
        <v>4.6422986312076128E-2</v>
      </c>
      <c r="H18" s="10">
        <v>2.8935272938091353E-2</v>
      </c>
      <c r="I18" s="10">
        <v>4.6422986312076128E-2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Tabela 8.9</vt:lpstr>
      <vt:lpstr>1970-1981</vt:lpstr>
      <vt:lpstr>1982-1995</vt:lpstr>
      <vt:lpstr>1970-1995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2019-08-20T00:42:18Z</dcterms:modified>
</cp:coreProperties>
</file>