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ropbox\Métodos Exatos\Cursos\Curso017_Econometria_I\Curso-ECON_Material_apoio\Anexos_Econ-I\Anexos_Econ-I_Sec_06\"/>
    </mc:Choice>
  </mc:AlternateContent>
  <xr:revisionPtr revIDLastSave="0" documentId="13_ncr:1_{4F53564C-0DD8-4A58-8919-AF2F7977CCC9}" xr6:coauthVersionLast="43" xr6:coauthVersionMax="43" xr10:uidLastSave="{00000000-0000-0000-0000-000000000000}"/>
  <bookViews>
    <workbookView xWindow="-120" yWindow="-120" windowWidth="20730" windowHeight="11160" xr2:uid="{773E27BB-8E20-4A51-A736-10D3F44FF3AE}"/>
  </bookViews>
  <sheets>
    <sheet name="Capa" sheetId="2" r:id="rId1"/>
    <sheet name="Tabela 6.2" sheetId="1" r:id="rId2"/>
    <sheet name="Bilhões" sheetId="3" r:id="rId3"/>
    <sheet name="Milhões" sheetId="4" r:id="rId4"/>
    <sheet name="Modelo Padronizado" sheetId="8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7" i="1" l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6" i="1"/>
  <c r="K25" i="1"/>
  <c r="J25" i="1"/>
  <c r="K24" i="1"/>
  <c r="J24" i="1"/>
  <c r="H7" i="1"/>
  <c r="I7" i="1"/>
  <c r="J7" i="1"/>
  <c r="K7" i="1"/>
  <c r="H8" i="1"/>
  <c r="I8" i="1"/>
  <c r="J8" i="1"/>
  <c r="K8" i="1"/>
  <c r="H9" i="1"/>
  <c r="I9" i="1"/>
  <c r="J9" i="1"/>
  <c r="K9" i="1"/>
  <c r="H10" i="1"/>
  <c r="I10" i="1"/>
  <c r="J10" i="1"/>
  <c r="K10" i="1"/>
  <c r="H11" i="1"/>
  <c r="I11" i="1"/>
  <c r="J11" i="1"/>
  <c r="K11" i="1"/>
  <c r="H12" i="1"/>
  <c r="I12" i="1"/>
  <c r="J12" i="1"/>
  <c r="K12" i="1"/>
  <c r="H13" i="1"/>
  <c r="I13" i="1"/>
  <c r="J13" i="1"/>
  <c r="K13" i="1"/>
  <c r="H14" i="1"/>
  <c r="I14" i="1"/>
  <c r="J14" i="1"/>
  <c r="K14" i="1"/>
  <c r="H15" i="1"/>
  <c r="I15" i="1"/>
  <c r="J15" i="1"/>
  <c r="K15" i="1"/>
  <c r="H16" i="1"/>
  <c r="I16" i="1"/>
  <c r="J16" i="1"/>
  <c r="K16" i="1"/>
  <c r="H17" i="1"/>
  <c r="I17" i="1"/>
  <c r="J17" i="1"/>
  <c r="K17" i="1"/>
  <c r="H18" i="1"/>
  <c r="I18" i="1"/>
  <c r="J18" i="1"/>
  <c r="K18" i="1"/>
  <c r="H19" i="1"/>
  <c r="I19" i="1"/>
  <c r="J19" i="1"/>
  <c r="K19" i="1"/>
  <c r="H20" i="1"/>
  <c r="I20" i="1"/>
  <c r="J20" i="1"/>
  <c r="K20" i="1"/>
  <c r="H21" i="1"/>
  <c r="I21" i="1"/>
  <c r="J21" i="1"/>
  <c r="K21" i="1"/>
  <c r="K6" i="1"/>
  <c r="J6" i="1"/>
  <c r="I6" i="1"/>
  <c r="H6" i="1"/>
  <c r="D24" i="1"/>
  <c r="E24" i="1"/>
  <c r="F24" i="1"/>
  <c r="D25" i="1"/>
  <c r="E25" i="1"/>
  <c r="F25" i="1"/>
  <c r="C24" i="1"/>
  <c r="C25" i="1"/>
</calcChain>
</file>

<file path=xl/sharedStrings.xml><?xml version="1.0" encoding="utf-8"?>
<sst xmlns="http://schemas.openxmlformats.org/spreadsheetml/2006/main" count="140" uniqueCount="86">
  <si>
    <t>a.</t>
  </si>
  <si>
    <t>b.</t>
  </si>
  <si>
    <t>c.</t>
  </si>
  <si>
    <t>d.</t>
  </si>
  <si>
    <t>Table 6.2</t>
  </si>
  <si>
    <t xml:space="preserve">1990 </t>
  </si>
  <si>
    <t xml:space="preserve">1991 </t>
  </si>
  <si>
    <t xml:space="preserve">1992 </t>
  </si>
  <si>
    <t xml:space="preserve">1993 </t>
  </si>
  <si>
    <t xml:space="preserve">1994 </t>
  </si>
  <si>
    <t xml:space="preserve">1995 </t>
  </si>
  <si>
    <t xml:space="preserve">1996 </t>
  </si>
  <si>
    <t xml:space="preserve">1997 </t>
  </si>
  <si>
    <t xml:space="preserve">1998 </t>
  </si>
  <si>
    <t xml:space="preserve">1999  </t>
  </si>
  <si>
    <t xml:space="preserve">2000 </t>
  </si>
  <si>
    <t xml:space="preserve">2001 </t>
  </si>
  <si>
    <t>2002</t>
  </si>
  <si>
    <t>2003</t>
  </si>
  <si>
    <t xml:space="preserve">2004 </t>
  </si>
  <si>
    <t xml:space="preserve">2005 </t>
  </si>
  <si>
    <t>Tabela 6.2</t>
  </si>
  <si>
    <t>A Tabela 6.2, refere-se ao investimento interno bruto dos Estados Unidos (IIPB) e ao produto interno bruto (PIB), em bilhões e em milhões de dólares (encadeados) de 2000.</t>
  </si>
  <si>
    <t>Os resultados da regressão serão iguais nos dois casos?</t>
  </si>
  <si>
    <t>E, se não forem, que resultados deveriam ser usados?</t>
  </si>
  <si>
    <t>Resumindo, as unidades em que o regressando e o(s) regressor(es)são medidos inluenciam os resultados da regressão?</t>
  </si>
  <si>
    <t>Em caso afirmativo, qual o caminho sensato a seguir para escolher as unidades de medida na análise de regressão?</t>
  </si>
  <si>
    <t>Suponha que, na regressão do IIPB contra o PIB, um pesquisador use dados em bilhões de dólares, enquanto outro expressa as mesmas variáveis em milhões de dólares.  Nessas condições:</t>
  </si>
  <si>
    <t>Escalas e unidades de medida</t>
  </si>
  <si>
    <t>Nota:</t>
  </si>
  <si>
    <t>IIPBBL</t>
  </si>
  <si>
    <t>IIPBM</t>
  </si>
  <si>
    <t>PIBB</t>
  </si>
  <si>
    <t>PIBM</t>
  </si>
  <si>
    <t>IIPBBL =</t>
  </si>
  <si>
    <t>Investimento interno privado, em bilhões de dólares de 2000.</t>
  </si>
  <si>
    <t>IIPBM =</t>
  </si>
  <si>
    <t>Investimento interno privado bruto, em milhões de dólares de 2000.</t>
  </si>
  <si>
    <t>PIBB =</t>
  </si>
  <si>
    <t>Produto interno bruto, em bilhões de dólares de 2000.</t>
  </si>
  <si>
    <t>Produto interno bruto, em milhões de dólares de 2000.</t>
  </si>
  <si>
    <t>RESUMO DOS RESULTADOS</t>
  </si>
  <si>
    <t>Estatística de regressão</t>
  </si>
  <si>
    <t>R múltiplo</t>
  </si>
  <si>
    <t>R-Quadrado</t>
  </si>
  <si>
    <t>R-quadrado ajustado</t>
  </si>
  <si>
    <t>Erro padrão</t>
  </si>
  <si>
    <t>Observações</t>
  </si>
  <si>
    <t>ANOVA</t>
  </si>
  <si>
    <t>Regressão</t>
  </si>
  <si>
    <t>Resíduo</t>
  </si>
  <si>
    <t>Total</t>
  </si>
  <si>
    <t>Interseção</t>
  </si>
  <si>
    <t>gl</t>
  </si>
  <si>
    <t>SQ</t>
  </si>
  <si>
    <t>MQ</t>
  </si>
  <si>
    <t>F</t>
  </si>
  <si>
    <t>F de significação</t>
  </si>
  <si>
    <t>Coeficientes</t>
  </si>
  <si>
    <t>Stat t</t>
  </si>
  <si>
    <t>valor-P</t>
  </si>
  <si>
    <t>95% inferiores</t>
  </si>
  <si>
    <t>95% superiores</t>
  </si>
  <si>
    <t>Inferior 95,0%</t>
  </si>
  <si>
    <t>Superior 95,0%</t>
  </si>
  <si>
    <t>PIBM =</t>
  </si>
  <si>
    <t>Variáveis originais</t>
  </si>
  <si>
    <t>Ano</t>
  </si>
  <si>
    <t>IIPBBL*</t>
  </si>
  <si>
    <t>IIPBM*</t>
  </si>
  <si>
    <t>PIBB*</t>
  </si>
  <si>
    <t>PIBM*</t>
  </si>
  <si>
    <t>Variáveis padronizadas</t>
  </si>
  <si>
    <t>Média</t>
  </si>
  <si>
    <t>D.P.</t>
  </si>
  <si>
    <t>Medidas de posição e tendência</t>
  </si>
  <si>
    <t>Beta 1</t>
  </si>
  <si>
    <t>Beta 2</t>
  </si>
  <si>
    <t>Bilhões</t>
  </si>
  <si>
    <t>Valores Estimados</t>
  </si>
  <si>
    <t>E(Y|X)</t>
  </si>
  <si>
    <t>E(Y*|X*)</t>
  </si>
  <si>
    <t>Originais</t>
  </si>
  <si>
    <t>Padronizados</t>
  </si>
  <si>
    <r>
      <t>Y</t>
    </r>
    <r>
      <rPr>
        <vertAlign val="subscript"/>
        <sz val="11"/>
        <color theme="1"/>
        <rFont val="Calibri"/>
        <family val="2"/>
        <scheme val="minor"/>
      </rPr>
      <t>z</t>
    </r>
  </si>
  <si>
    <t>Valores previstos em bilhões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</si>
</sst>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9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6">
    <xf numFmtId="0" fontId="0" fillId="0" borderId="0"/>
    <xf numFmtId="0" fontId="1" fillId="0" borderId="1" applyNumberFormat="0" applyFill="0" applyAlignment="0" applyProtection="0"/>
    <xf numFmtId="0" fontId="4" fillId="0" borderId="4" applyNumberFormat="0" applyFill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2" fillId="6" borderId="0" applyNumberFormat="0" applyBorder="0" applyAlignment="0" applyProtection="0"/>
  </cellStyleXfs>
  <cellXfs count="52">
    <xf numFmtId="0" fontId="0" fillId="0" borderId="0" xfId="0"/>
    <xf numFmtId="0" fontId="1" fillId="2" borderId="2" xfId="1" applyFill="1" applyBorder="1"/>
    <xf numFmtId="0" fontId="0" fillId="3" borderId="0" xfId="0" applyFill="1"/>
    <xf numFmtId="0" fontId="0" fillId="3" borderId="0" xfId="0" applyFill="1" applyAlignment="1">
      <alignment horizontal="right" indent="1"/>
    </xf>
    <xf numFmtId="0" fontId="0" fillId="3" borderId="3" xfId="0" applyFill="1" applyBorder="1" applyAlignment="1">
      <alignment horizontal="right" indent="1"/>
    </xf>
    <xf numFmtId="0" fontId="1" fillId="3" borderId="0" xfId="0" applyFont="1" applyFill="1"/>
    <xf numFmtId="0" fontId="1" fillId="3" borderId="3" xfId="0" applyFont="1" applyFill="1" applyBorder="1"/>
    <xf numFmtId="0" fontId="1" fillId="3" borderId="0" xfId="0" applyFont="1" applyFill="1" applyAlignment="1">
      <alignment horizontal="left" wrapText="1"/>
    </xf>
    <xf numFmtId="0" fontId="0" fillId="7" borderId="0" xfId="0" applyFill="1" applyAlignment="1">
      <alignment horizontal="center"/>
    </xf>
    <xf numFmtId="4" fontId="0" fillId="7" borderId="0" xfId="0" applyNumberFormat="1" applyFill="1" applyAlignment="1">
      <alignment horizontal="right"/>
    </xf>
    <xf numFmtId="0" fontId="0" fillId="7" borderId="6" xfId="0" applyFill="1" applyBorder="1" applyAlignment="1">
      <alignment horizontal="center"/>
    </xf>
    <xf numFmtId="4" fontId="0" fillId="7" borderId="6" xfId="0" applyNumberFormat="1" applyFill="1" applyBorder="1" applyAlignment="1">
      <alignment horizontal="right"/>
    </xf>
    <xf numFmtId="0" fontId="4" fillId="8" borderId="4" xfId="2" applyFill="1"/>
    <xf numFmtId="0" fontId="0" fillId="7" borderId="0" xfId="0" applyFill="1" applyBorder="1" applyAlignment="1">
      <alignment horizontal="center"/>
    </xf>
    <xf numFmtId="0" fontId="3" fillId="5" borderId="0" xfId="4" applyBorder="1" applyAlignment="1">
      <alignment horizontal="center"/>
    </xf>
    <xf numFmtId="0" fontId="3" fillId="5" borderId="0" xfId="4"/>
    <xf numFmtId="0" fontId="5" fillId="4" borderId="0" xfId="3" applyFont="1" applyBorder="1" applyAlignment="1">
      <alignment horizontal="right"/>
    </xf>
    <xf numFmtId="0" fontId="5" fillId="4" borderId="0" xfId="3" applyFont="1" applyAlignment="1">
      <alignment horizontal="left"/>
    </xf>
    <xf numFmtId="0" fontId="5" fillId="4" borderId="0" xfId="3" applyFont="1" applyAlignment="1">
      <alignment horizontal="right"/>
    </xf>
    <xf numFmtId="0" fontId="0" fillId="0" borderId="0" xfId="0" applyFill="1" applyBorder="1" applyAlignment="1"/>
    <xf numFmtId="0" fontId="0" fillId="0" borderId="6" xfId="0" applyFill="1" applyBorder="1" applyAlignment="1"/>
    <xf numFmtId="0" fontId="6" fillId="0" borderId="7" xfId="0" applyFont="1" applyFill="1" applyBorder="1" applyAlignment="1">
      <alignment horizontal="center"/>
    </xf>
    <xf numFmtId="0" fontId="6" fillId="0" borderId="7" xfId="0" applyFont="1" applyFill="1" applyBorder="1" applyAlignment="1">
      <alignment horizontal="centerContinuous"/>
    </xf>
    <xf numFmtId="0" fontId="0" fillId="9" borderId="6" xfId="0" applyFill="1" applyBorder="1" applyAlignment="1">
      <alignment horizontal="right"/>
    </xf>
    <xf numFmtId="0" fontId="0" fillId="9" borderId="6" xfId="0" applyFill="1" applyBorder="1" applyAlignment="1">
      <alignment horizontal="right" indent="1"/>
    </xf>
    <xf numFmtId="0" fontId="0" fillId="9" borderId="6" xfId="0" applyFill="1" applyBorder="1" applyAlignment="1">
      <alignment horizontal="right" indent="2"/>
    </xf>
    <xf numFmtId="4" fontId="0" fillId="7" borderId="0" xfId="0" applyNumberFormat="1" applyFill="1" applyBorder="1" applyAlignment="1">
      <alignment horizontal="right"/>
    </xf>
    <xf numFmtId="11" fontId="0" fillId="7" borderId="0" xfId="0" applyNumberFormat="1" applyFill="1" applyBorder="1" applyAlignment="1">
      <alignment horizontal="right"/>
    </xf>
    <xf numFmtId="2" fontId="0" fillId="7" borderId="0" xfId="0" applyNumberFormat="1" applyFill="1" applyBorder="1" applyAlignment="1">
      <alignment horizontal="right"/>
    </xf>
    <xf numFmtId="0" fontId="0" fillId="8" borderId="0" xfId="0" applyFill="1" applyAlignment="1"/>
    <xf numFmtId="0" fontId="0" fillId="10" borderId="6" xfId="0" applyFill="1" applyBorder="1" applyAlignment="1">
      <alignment horizontal="right"/>
    </xf>
    <xf numFmtId="4" fontId="0" fillId="7" borderId="0" xfId="0" applyNumberFormat="1" applyFill="1" applyBorder="1" applyAlignment="1">
      <alignment horizontal="left"/>
    </xf>
    <xf numFmtId="4" fontId="0" fillId="7" borderId="0" xfId="0" applyNumberFormat="1" applyFill="1" applyAlignment="1">
      <alignment horizontal="right" indent="1"/>
    </xf>
    <xf numFmtId="4" fontId="0" fillId="7" borderId="6" xfId="0" applyNumberFormat="1" applyFill="1" applyBorder="1" applyAlignment="1">
      <alignment horizontal="right" indent="1"/>
    </xf>
    <xf numFmtId="0" fontId="0" fillId="10" borderId="6" xfId="0" applyFill="1" applyBorder="1" applyAlignment="1">
      <alignment horizontal="left" indent="3"/>
    </xf>
    <xf numFmtId="0" fontId="2" fillId="6" borderId="0" xfId="5" applyAlignment="1"/>
    <xf numFmtId="4" fontId="0" fillId="12" borderId="2" xfId="0" applyNumberFormat="1" applyFill="1" applyBorder="1" applyAlignment="1">
      <alignment horizontal="right"/>
    </xf>
    <xf numFmtId="4" fontId="0" fillId="11" borderId="0" xfId="0" applyNumberFormat="1" applyFill="1" applyBorder="1" applyAlignment="1">
      <alignment horizontal="right"/>
    </xf>
    <xf numFmtId="11" fontId="0" fillId="11" borderId="0" xfId="0" applyNumberFormat="1" applyFill="1" applyBorder="1" applyAlignment="1">
      <alignment horizontal="right"/>
    </xf>
    <xf numFmtId="4" fontId="0" fillId="11" borderId="6" xfId="0" applyNumberFormat="1" applyFill="1" applyBorder="1" applyAlignment="1">
      <alignment horizontal="right"/>
    </xf>
    <xf numFmtId="2" fontId="0" fillId="11" borderId="6" xfId="0" applyNumberFormat="1" applyFill="1" applyBorder="1" applyAlignment="1">
      <alignment horizontal="right"/>
    </xf>
    <xf numFmtId="0" fontId="0" fillId="11" borderId="0" xfId="0" applyFill="1" applyBorder="1" applyAlignment="1">
      <alignment horizontal="center"/>
    </xf>
    <xf numFmtId="0" fontId="6" fillId="12" borderId="2" xfId="0" applyFont="1" applyFill="1" applyBorder="1" applyAlignment="1">
      <alignment horizontal="left"/>
    </xf>
    <xf numFmtId="4" fontId="6" fillId="12" borderId="2" xfId="0" applyNumberFormat="1" applyFont="1" applyFill="1" applyBorder="1" applyAlignment="1">
      <alignment horizontal="right"/>
    </xf>
    <xf numFmtId="0" fontId="0" fillId="11" borderId="6" xfId="0" applyFill="1" applyBorder="1" applyAlignment="1">
      <alignment horizontal="center"/>
    </xf>
    <xf numFmtId="0" fontId="0" fillId="3" borderId="0" xfId="0" applyFill="1" applyAlignment="1">
      <alignment horizontal="left" vertical="top" wrapText="1"/>
    </xf>
    <xf numFmtId="0" fontId="1" fillId="3" borderId="0" xfId="0" applyFont="1" applyFill="1" applyAlignment="1">
      <alignment horizontal="left" wrapText="1"/>
    </xf>
    <xf numFmtId="0" fontId="0" fillId="3" borderId="0" xfId="0" applyFill="1" applyAlignment="1">
      <alignment horizontal="left" wrapText="1"/>
    </xf>
    <xf numFmtId="0" fontId="0" fillId="10" borderId="5" xfId="0" applyFill="1" applyBorder="1" applyAlignment="1">
      <alignment horizontal="center"/>
    </xf>
    <xf numFmtId="0" fontId="1" fillId="9" borderId="5" xfId="0" applyFont="1" applyFill="1" applyBorder="1" applyAlignment="1">
      <alignment horizontal="center"/>
    </xf>
    <xf numFmtId="0" fontId="0" fillId="9" borderId="8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</cellXfs>
  <cellStyles count="6">
    <cellStyle name="20% - Ênfase3" xfId="3" builtinId="38"/>
    <cellStyle name="60% - Ênfase3" xfId="4" builtinId="40"/>
    <cellStyle name="Ênfase6" xfId="5" builtinId="49"/>
    <cellStyle name="Normal" xfId="0" builtinId="0"/>
    <cellStyle name="Título 1" xfId="2" builtinId="16"/>
    <cellStyle name="Total" xfId="1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323850</xdr:colOff>
      <xdr:row>18</xdr:row>
      <xdr:rowOff>52387</xdr:rowOff>
    </xdr:from>
    <xdr:ext cx="1522853" cy="23544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aixaDeTexto 2">
              <a:extLst>
                <a:ext uri="{FF2B5EF4-FFF2-40B4-BE49-F238E27FC236}">
                  <a16:creationId xmlns:a16="http://schemas.microsoft.com/office/drawing/2014/main" id="{A34257F4-99AC-4470-ABBD-6F04675AC1A5}"/>
                </a:ext>
              </a:extLst>
            </xdr:cNvPr>
            <xdr:cNvSpPr txBox="1"/>
          </xdr:nvSpPr>
          <xdr:spPr>
            <a:xfrm>
              <a:off x="2809875" y="3309937"/>
              <a:ext cx="1522853" cy="2354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4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𝑌</m:t>
                        </m:r>
                      </m:e>
                      <m:sub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pt-BR" sz="14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pt-BR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acc>
                          <m:accPr>
                            <m:chr m:val="̂"/>
                            <m:ctrlPr>
                              <a:rPr lang="pt-BR" sz="1400" b="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pt-BR" sz="14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𝛽</m:t>
                            </m:r>
                          </m:e>
                        </m:acc>
                      </m:e>
                      <m:sub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pt-BR" sz="14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pt-BR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acc>
                          <m:accPr>
                            <m:chr m:val="̂"/>
                            <m:ctrlPr>
                              <a:rPr lang="pt-BR" sz="1400" b="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pt-BR" sz="14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𝛽</m:t>
                            </m:r>
                          </m:e>
                        </m:acc>
                      </m:e>
                      <m:sub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sSub>
                      <m:sSubPr>
                        <m:ctrlPr>
                          <a:rPr lang="pt-BR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𝑋</m:t>
                        </m:r>
                      </m:e>
                      <m:sub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pt-BR" sz="14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pt-BR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acc>
                          <m:accPr>
                            <m:chr m:val="̂"/>
                            <m:ctrlPr>
                              <a:rPr lang="pt-BR" sz="1400" b="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pt-BR" sz="14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</m:e>
                        </m:acc>
                      </m:e>
                      <m:sub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pt-BR" sz="1400"/>
            </a:p>
          </xdr:txBody>
        </xdr:sp>
      </mc:Choice>
      <mc:Fallback xmlns="">
        <xdr:sp macro="" textlink="">
          <xdr:nvSpPr>
            <xdr:cNvPr id="3" name="CaixaDeTexto 2">
              <a:extLst>
                <a:ext uri="{FF2B5EF4-FFF2-40B4-BE49-F238E27FC236}">
                  <a16:creationId xmlns:a16="http://schemas.microsoft.com/office/drawing/2014/main" id="{A34257F4-99AC-4470-ABBD-6F04675AC1A5}"/>
                </a:ext>
              </a:extLst>
            </xdr:cNvPr>
            <xdr:cNvSpPr txBox="1"/>
          </xdr:nvSpPr>
          <xdr:spPr>
            <a:xfrm>
              <a:off x="2809875" y="3309937"/>
              <a:ext cx="1522853" cy="2354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BR" sz="1400" b="0" i="0">
                  <a:latin typeface="Cambria Math" panose="02040503050406030204" pitchFamily="18" charset="0"/>
                </a:rPr>
                <a:t>𝑌_𝑖=</a:t>
              </a:r>
              <a:r>
                <a:rPr lang="pt-BR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𝛽 ̂_</a:t>
              </a:r>
              <a:r>
                <a:rPr lang="pt-BR" sz="1400" b="0" i="0">
                  <a:latin typeface="Cambria Math" panose="02040503050406030204" pitchFamily="18" charset="0"/>
                </a:rPr>
                <a:t>1+</a:t>
              </a:r>
              <a:r>
                <a:rPr lang="pt-BR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𝛽 ̂_</a:t>
              </a:r>
              <a:r>
                <a:rPr lang="pt-BR" sz="1400" b="0" i="0">
                  <a:latin typeface="Cambria Math" panose="02040503050406030204" pitchFamily="18" charset="0"/>
                </a:rPr>
                <a:t>2 𝑋_𝑖+𝑢 ̂_𝑖</a:t>
              </a:r>
              <a:endParaRPr lang="pt-BR" sz="1400"/>
            </a:p>
          </xdr:txBody>
        </xdr:sp>
      </mc:Fallback>
    </mc:AlternateContent>
    <xdr:clientData/>
  </xdr:oneCellAnchor>
  <xdr:oneCellAnchor>
    <xdr:from>
      <xdr:col>1</xdr:col>
      <xdr:colOff>581025</xdr:colOff>
      <xdr:row>20</xdr:row>
      <xdr:rowOff>42862</xdr:rowOff>
    </xdr:from>
    <xdr:ext cx="3149324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aixaDeTexto 3">
              <a:extLst>
                <a:ext uri="{FF2B5EF4-FFF2-40B4-BE49-F238E27FC236}">
                  <a16:creationId xmlns:a16="http://schemas.microsoft.com/office/drawing/2014/main" id="{84B06165-EBC2-40CB-BA14-8AF932A01674}"/>
                </a:ext>
              </a:extLst>
            </xdr:cNvPr>
            <xdr:cNvSpPr txBox="1"/>
          </xdr:nvSpPr>
          <xdr:spPr>
            <a:xfrm>
              <a:off x="1190625" y="3681412"/>
              <a:ext cx="3149324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400" i="1">
                        <a:latin typeface="Cambria Math" panose="02040503050406030204" pitchFamily="18" charset="0"/>
                      </a:rPr>
                      <m:t>𝑒</m:t>
                    </m:r>
                    <m:r>
                      <a:rPr lang="pt-BR" sz="1400" b="0" i="1">
                        <a:latin typeface="Cambria Math" panose="02040503050406030204" pitchFamily="18" charset="0"/>
                      </a:rPr>
                      <m:t>𝑚</m:t>
                    </m:r>
                    <m:r>
                      <a:rPr lang="pt-BR" sz="14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pt-BR" sz="1400" b="0" i="1">
                        <a:latin typeface="Cambria Math" panose="02040503050406030204" pitchFamily="18" charset="0"/>
                      </a:rPr>
                      <m:t>𝑞𝑢𝑒</m:t>
                    </m:r>
                    <m:r>
                      <a:rPr lang="pt-BR" sz="14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pt-BR" sz="1400" b="0" i="1">
                        <a:latin typeface="Cambria Math" panose="02040503050406030204" pitchFamily="18" charset="0"/>
                      </a:rPr>
                      <m:t>𝑌</m:t>
                    </m:r>
                    <m:r>
                      <a:rPr lang="pt-BR" sz="14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pt-BR" sz="1400" b="0" i="1">
                        <a:latin typeface="Cambria Math" panose="02040503050406030204" pitchFamily="18" charset="0"/>
                      </a:rPr>
                      <m:t>𝐼𝐼𝑃𝐵</m:t>
                    </m:r>
                    <m:r>
                      <a:rPr lang="pt-BR" sz="14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pt-BR" sz="1400" b="0" i="1">
                        <a:latin typeface="Cambria Math" panose="02040503050406030204" pitchFamily="18" charset="0"/>
                      </a:rPr>
                      <m:t>𝑒</m:t>
                    </m:r>
                    <m:r>
                      <a:rPr lang="pt-BR" sz="14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pt-BR" sz="1400" b="0" i="1">
                        <a:latin typeface="Cambria Math" panose="02040503050406030204" pitchFamily="18" charset="0"/>
                      </a:rPr>
                      <m:t>𝑋</m:t>
                    </m:r>
                    <m:r>
                      <a:rPr lang="pt-BR" sz="14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pt-BR" sz="1400" b="0" i="1">
                        <a:latin typeface="Cambria Math" panose="02040503050406030204" pitchFamily="18" charset="0"/>
                      </a:rPr>
                      <m:t>𝑃𝐼𝐵</m:t>
                    </m:r>
                    <m:r>
                      <a:rPr lang="pt-BR" sz="1400" b="0" i="1">
                        <a:latin typeface="Cambria Math" panose="02040503050406030204" pitchFamily="18" charset="0"/>
                      </a:rPr>
                      <m:t>. </m:t>
                    </m:r>
                    <m:r>
                      <a:rPr lang="pt-BR" sz="1400" b="0" i="1">
                        <a:latin typeface="Cambria Math" panose="02040503050406030204" pitchFamily="18" charset="0"/>
                      </a:rPr>
                      <m:t>𝐷𝑒𝑓𝑖𝑛𝑖𝑛𝑑𝑜</m:t>
                    </m:r>
                    <m:r>
                      <a:rPr lang="pt-BR" sz="1400" b="0" i="1">
                        <a:latin typeface="Cambria Math" panose="02040503050406030204" pitchFamily="18" charset="0"/>
                      </a:rPr>
                      <m:t>:</m:t>
                    </m:r>
                  </m:oMath>
                </m:oMathPara>
              </a14:m>
              <a:endParaRPr lang="pt-BR" sz="1400"/>
            </a:p>
          </xdr:txBody>
        </xdr:sp>
      </mc:Choice>
      <mc:Fallback xmlns="">
        <xdr:sp macro="" textlink="">
          <xdr:nvSpPr>
            <xdr:cNvPr id="4" name="CaixaDeTexto 3">
              <a:extLst>
                <a:ext uri="{FF2B5EF4-FFF2-40B4-BE49-F238E27FC236}">
                  <a16:creationId xmlns:a16="http://schemas.microsoft.com/office/drawing/2014/main" id="{84B06165-EBC2-40CB-BA14-8AF932A01674}"/>
                </a:ext>
              </a:extLst>
            </xdr:cNvPr>
            <xdr:cNvSpPr txBox="1"/>
          </xdr:nvSpPr>
          <xdr:spPr>
            <a:xfrm>
              <a:off x="1190625" y="3681412"/>
              <a:ext cx="3149324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BR" sz="1400" i="0">
                  <a:latin typeface="Cambria Math" panose="02040503050406030204" pitchFamily="18" charset="0"/>
                </a:rPr>
                <a:t>𝑒</a:t>
              </a:r>
              <a:r>
                <a:rPr lang="pt-BR" sz="1400" b="0" i="0">
                  <a:latin typeface="Cambria Math" panose="02040503050406030204" pitchFamily="18" charset="0"/>
                </a:rPr>
                <a:t>𝑚 𝑞𝑢𝑒 𝑌=𝐼𝐼𝑃𝐵 𝑒 𝑋=𝑃𝐼𝐵. 𝐷𝑒𝑓𝑖𝑛𝑖𝑛𝑑𝑜:</a:t>
              </a:r>
              <a:endParaRPr lang="pt-BR" sz="1400"/>
            </a:p>
          </xdr:txBody>
        </xdr:sp>
      </mc:Fallback>
    </mc:AlternateContent>
    <xdr:clientData/>
  </xdr:oneCellAnchor>
  <xdr:oneCellAnchor>
    <xdr:from>
      <xdr:col>4</xdr:col>
      <xdr:colOff>542925</xdr:colOff>
      <xdr:row>21</xdr:row>
      <xdr:rowOff>171450</xdr:rowOff>
    </xdr:from>
    <xdr:ext cx="803297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aixaDeTexto 4">
              <a:extLst>
                <a:ext uri="{FF2B5EF4-FFF2-40B4-BE49-F238E27FC236}">
                  <a16:creationId xmlns:a16="http://schemas.microsoft.com/office/drawing/2014/main" id="{EA75D53C-55DE-4A0D-B2A5-6C9A38BAD7B5}"/>
                </a:ext>
              </a:extLst>
            </xdr:cNvPr>
            <xdr:cNvSpPr txBox="1"/>
          </xdr:nvSpPr>
          <xdr:spPr>
            <a:xfrm>
              <a:off x="3028950" y="4000500"/>
              <a:ext cx="803297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pt-BR" sz="14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𝑌</m:t>
                        </m:r>
                      </m:e>
                      <m:sub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  <m:sup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∗</m:t>
                        </m:r>
                      </m:sup>
                    </m:sSubSup>
                    <m:r>
                      <a:rPr lang="pt-BR" sz="14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pt-BR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𝑤</m:t>
                        </m:r>
                      </m:e>
                      <m:sub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sSub>
                      <m:sSubPr>
                        <m:ctrlPr>
                          <a:rPr lang="pt-BR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𝑌</m:t>
                        </m:r>
                      </m:e>
                      <m:sub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pt-BR" sz="1400"/>
            </a:p>
          </xdr:txBody>
        </xdr:sp>
      </mc:Choice>
      <mc:Fallback xmlns="">
        <xdr:sp macro="" textlink="">
          <xdr:nvSpPr>
            <xdr:cNvPr id="5" name="CaixaDeTexto 4">
              <a:extLst>
                <a:ext uri="{FF2B5EF4-FFF2-40B4-BE49-F238E27FC236}">
                  <a16:creationId xmlns:a16="http://schemas.microsoft.com/office/drawing/2014/main" id="{EA75D53C-55DE-4A0D-B2A5-6C9A38BAD7B5}"/>
                </a:ext>
              </a:extLst>
            </xdr:cNvPr>
            <xdr:cNvSpPr txBox="1"/>
          </xdr:nvSpPr>
          <xdr:spPr>
            <a:xfrm>
              <a:off x="3028950" y="4000500"/>
              <a:ext cx="803297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BR" sz="1400" b="0" i="0">
                  <a:latin typeface="Cambria Math" panose="02040503050406030204" pitchFamily="18" charset="0"/>
                </a:rPr>
                <a:t>𝑌_𝑖^∗=𝑤_1 𝑌_𝑖</a:t>
              </a:r>
              <a:endParaRPr lang="pt-BR" sz="1400"/>
            </a:p>
          </xdr:txBody>
        </xdr:sp>
      </mc:Fallback>
    </mc:AlternateContent>
    <xdr:clientData/>
  </xdr:oneCellAnchor>
  <xdr:oneCellAnchor>
    <xdr:from>
      <xdr:col>4</xdr:col>
      <xdr:colOff>542925</xdr:colOff>
      <xdr:row>23</xdr:row>
      <xdr:rowOff>161925</xdr:rowOff>
    </xdr:from>
    <xdr:ext cx="816249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aixaDeTexto 5">
              <a:extLst>
                <a:ext uri="{FF2B5EF4-FFF2-40B4-BE49-F238E27FC236}">
                  <a16:creationId xmlns:a16="http://schemas.microsoft.com/office/drawing/2014/main" id="{C60CE181-E01D-465A-901E-9C1F63C6D9ED}"/>
                </a:ext>
              </a:extLst>
            </xdr:cNvPr>
            <xdr:cNvSpPr txBox="1"/>
          </xdr:nvSpPr>
          <xdr:spPr>
            <a:xfrm>
              <a:off x="3028950" y="4371975"/>
              <a:ext cx="816249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pt-BR" sz="14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𝑋</m:t>
                        </m:r>
                      </m:e>
                      <m:sub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  <m:sup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∗</m:t>
                        </m:r>
                      </m:sup>
                    </m:sSubSup>
                    <m:r>
                      <a:rPr lang="pt-BR" sz="14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pt-BR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𝑤</m:t>
                        </m:r>
                      </m:e>
                      <m:sub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sSub>
                      <m:sSubPr>
                        <m:ctrlPr>
                          <a:rPr lang="pt-BR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𝑌</m:t>
                        </m:r>
                      </m:e>
                      <m:sub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pt-BR" sz="1400"/>
            </a:p>
          </xdr:txBody>
        </xdr:sp>
      </mc:Choice>
      <mc:Fallback xmlns="">
        <xdr:sp macro="" textlink="">
          <xdr:nvSpPr>
            <xdr:cNvPr id="6" name="CaixaDeTexto 5">
              <a:extLst>
                <a:ext uri="{FF2B5EF4-FFF2-40B4-BE49-F238E27FC236}">
                  <a16:creationId xmlns:a16="http://schemas.microsoft.com/office/drawing/2014/main" id="{C60CE181-E01D-465A-901E-9C1F63C6D9ED}"/>
                </a:ext>
              </a:extLst>
            </xdr:cNvPr>
            <xdr:cNvSpPr txBox="1"/>
          </xdr:nvSpPr>
          <xdr:spPr>
            <a:xfrm>
              <a:off x="3028950" y="4371975"/>
              <a:ext cx="816249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BR" sz="1400" b="0" i="0">
                  <a:latin typeface="Cambria Math" panose="02040503050406030204" pitchFamily="18" charset="0"/>
                </a:rPr>
                <a:t>𝑋_𝑖^∗=𝑤_2 𝑌_𝑖</a:t>
              </a:r>
              <a:endParaRPr lang="pt-BR" sz="14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46567</xdr:colOff>
      <xdr:row>21</xdr:row>
      <xdr:rowOff>174096</xdr:rowOff>
    </xdr:from>
    <xdr:ext cx="1971886" cy="95474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aixaDeTexto 1">
              <a:extLst>
                <a:ext uri="{FF2B5EF4-FFF2-40B4-BE49-F238E27FC236}">
                  <a16:creationId xmlns:a16="http://schemas.microsoft.com/office/drawing/2014/main" id="{89C98892-254A-4102-8E98-3372A572FA89}"/>
                </a:ext>
              </a:extLst>
            </xdr:cNvPr>
            <xdr:cNvSpPr txBox="1"/>
          </xdr:nvSpPr>
          <xdr:spPr>
            <a:xfrm>
              <a:off x="7677150" y="4174596"/>
              <a:ext cx="1971886" cy="9547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600" b="0" i="1">
                        <a:latin typeface="Cambria Math" panose="02040503050406030204" pitchFamily="18" charset="0"/>
                      </a:rPr>
                      <m:t>𝑍</m:t>
                    </m:r>
                    <m:r>
                      <a:rPr lang="pt-BR" sz="16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pt-BR" sz="16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t-BR" sz="1600" b="0" i="1">
                            <a:latin typeface="Cambria Math" panose="02040503050406030204" pitchFamily="18" charset="0"/>
                          </a:rPr>
                          <m:t>𝑣𝑎𝑟</m:t>
                        </m:r>
                        <m:r>
                          <a:rPr lang="pt-BR" sz="16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pt-BR" sz="16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t-BR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𝜇</m:t>
                            </m:r>
                          </m:e>
                          <m:sub>
                            <m:r>
                              <a:rPr lang="pt-BR" sz="1600" b="0" i="1">
                                <a:latin typeface="Cambria Math" panose="02040503050406030204" pitchFamily="18" charset="0"/>
                              </a:rPr>
                              <m:t>𝑣𝑎𝑟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pt-BR" sz="16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t-BR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𝜎</m:t>
                            </m:r>
                          </m:e>
                          <m:sub>
                            <m:r>
                              <a:rPr lang="pt-BR" sz="1600" b="0" i="1">
                                <a:latin typeface="Cambria Math" panose="02040503050406030204" pitchFamily="18" charset="0"/>
                              </a:rPr>
                              <m:t>𝑣𝑎𝑟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pt-BR" sz="1600" b="0" i="1">
                <a:latin typeface="Cambria Math" panose="02040503050406030204" pitchFamily="18" charset="0"/>
              </a:endParaRPr>
            </a:p>
            <a:p>
              <a:endParaRPr lang="pt-BR" sz="1600" b="0" i="1">
                <a:latin typeface="Cambria Math" panose="02040503050406030204" pitchFamily="18" charset="0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600" b="0" i="1">
                        <a:latin typeface="Cambria Math" panose="02040503050406030204" pitchFamily="18" charset="0"/>
                      </a:rPr>
                      <m:t>𝑣𝑎𝑟</m:t>
                    </m:r>
                    <m:r>
                      <a:rPr lang="pt-BR" sz="16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pt-BR" sz="1600" b="0" i="1">
                        <a:latin typeface="Cambria Math" panose="02040503050406030204" pitchFamily="18" charset="0"/>
                      </a:rPr>
                      <m:t>𝑧</m:t>
                    </m:r>
                    <m:r>
                      <a:rPr lang="pt-BR" sz="1600" b="0" i="1">
                        <a:latin typeface="Cambria Math" panose="02040503050406030204" pitchFamily="18" charset="0"/>
                      </a:rPr>
                      <m:t>∗</m:t>
                    </m:r>
                    <m:sSub>
                      <m:sSubPr>
                        <m:ctrlPr>
                          <a:rPr lang="pt-BR" sz="16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𝜎</m:t>
                        </m:r>
                      </m:e>
                      <m:sub>
                        <m:r>
                          <a:rPr lang="pt-BR" sz="1600" b="0" i="1">
                            <a:latin typeface="Cambria Math" panose="02040503050406030204" pitchFamily="18" charset="0"/>
                          </a:rPr>
                          <m:t>𝑣𝑎𝑟</m:t>
                        </m:r>
                      </m:sub>
                    </m:sSub>
                    <m:r>
                      <a:rPr lang="pt-BR" sz="16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pt-BR" sz="16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pt-BR" sz="1600" b="0" i="1">
                            <a:latin typeface="Cambria Math" panose="02040503050406030204" pitchFamily="18" charset="0"/>
                          </a:rPr>
                          <m:t>𝑣𝑎𝑟</m:t>
                        </m:r>
                      </m:sub>
                    </m:sSub>
                  </m:oMath>
                </m:oMathPara>
              </a14:m>
              <a:endParaRPr lang="pt-BR" sz="1600"/>
            </a:p>
          </xdr:txBody>
        </xdr:sp>
      </mc:Choice>
      <mc:Fallback xmlns="">
        <xdr:sp macro="" textlink="">
          <xdr:nvSpPr>
            <xdr:cNvPr id="2" name="CaixaDeTexto 1">
              <a:extLst>
                <a:ext uri="{FF2B5EF4-FFF2-40B4-BE49-F238E27FC236}">
                  <a16:creationId xmlns:a16="http://schemas.microsoft.com/office/drawing/2014/main" id="{89C98892-254A-4102-8E98-3372A572FA89}"/>
                </a:ext>
              </a:extLst>
            </xdr:cNvPr>
            <xdr:cNvSpPr txBox="1"/>
          </xdr:nvSpPr>
          <xdr:spPr>
            <a:xfrm>
              <a:off x="7677150" y="4174596"/>
              <a:ext cx="1971886" cy="9547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BR" sz="1600" b="0" i="0">
                  <a:latin typeface="Cambria Math" panose="02040503050406030204" pitchFamily="18" charset="0"/>
                </a:rPr>
                <a:t>𝑍=(𝑣𝑎𝑟−</a:t>
              </a:r>
              <a:r>
                <a:rPr lang="pt-BR" sz="1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pt-BR" sz="1600" b="0" i="0">
                  <a:latin typeface="Cambria Math" panose="02040503050406030204" pitchFamily="18" charset="0"/>
                </a:rPr>
                <a:t>𝑣𝑎𝑟)/</a:t>
              </a:r>
              <a:r>
                <a:rPr lang="pt-BR" sz="1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𝜎_</a:t>
              </a:r>
              <a:r>
                <a:rPr lang="pt-BR" sz="1600" b="0" i="0">
                  <a:latin typeface="Cambria Math" panose="02040503050406030204" pitchFamily="18" charset="0"/>
                </a:rPr>
                <a:t>𝑣𝑎𝑟 </a:t>
              </a:r>
              <a:endParaRPr lang="pt-BR" sz="1600" b="0" i="1">
                <a:latin typeface="Cambria Math" panose="02040503050406030204" pitchFamily="18" charset="0"/>
              </a:endParaRPr>
            </a:p>
            <a:p>
              <a:endParaRPr lang="pt-BR" sz="1600" b="0" i="1">
                <a:latin typeface="Cambria Math" panose="02040503050406030204" pitchFamily="18" charset="0"/>
              </a:endParaRPr>
            </a:p>
            <a:p>
              <a:r>
                <a:rPr lang="pt-BR" sz="1600" b="0" i="0">
                  <a:latin typeface="Cambria Math" panose="02040503050406030204" pitchFamily="18" charset="0"/>
                </a:rPr>
                <a:t>𝑣𝑎𝑟=𝑧∗</a:t>
              </a:r>
              <a:r>
                <a:rPr lang="pt-BR" sz="1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𝜎_</a:t>
              </a:r>
              <a:r>
                <a:rPr lang="pt-BR" sz="1600" b="0" i="0">
                  <a:latin typeface="Cambria Math" panose="02040503050406030204" pitchFamily="18" charset="0"/>
                </a:rPr>
                <a:t>𝑣𝑎𝑟+</a:t>
              </a:r>
              <a:r>
                <a:rPr lang="pt-BR" sz="1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pt-BR" sz="1600" b="0" i="0">
                  <a:latin typeface="Cambria Math" panose="02040503050406030204" pitchFamily="18" charset="0"/>
                </a:rPr>
                <a:t>𝑣𝑎𝑟</a:t>
              </a:r>
              <a:endParaRPr lang="pt-BR" sz="16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E02C2-D9E2-4522-A0E8-530D0472882C}">
  <dimension ref="B2:K27"/>
  <sheetViews>
    <sheetView showGridLines="0" tabSelected="1" workbookViewId="0">
      <selection activeCell="A19" sqref="A19"/>
    </sheetView>
  </sheetViews>
  <sheetFormatPr defaultRowHeight="15" x14ac:dyDescent="0.25"/>
  <cols>
    <col min="2" max="2" width="9.85546875" bestFit="1" customWidth="1"/>
    <col min="11" max="11" width="12.7109375" customWidth="1"/>
  </cols>
  <sheetData>
    <row r="2" spans="2:11" ht="20.25" thickBot="1" x14ac:dyDescent="0.35">
      <c r="B2" s="12" t="s">
        <v>28</v>
      </c>
      <c r="C2" s="12"/>
      <c r="D2" s="12"/>
      <c r="E2" s="12"/>
      <c r="F2" s="12"/>
      <c r="G2" s="12"/>
      <c r="H2" s="12"/>
      <c r="I2" s="12"/>
      <c r="J2" s="12"/>
      <c r="K2" s="12"/>
    </row>
    <row r="3" spans="2:11" ht="7.5" customHeight="1" thickTop="1" x14ac:dyDescent="0.25"/>
    <row r="4" spans="2:11" ht="15.75" thickBot="1" x14ac:dyDescent="0.3">
      <c r="B4" s="1" t="s">
        <v>21</v>
      </c>
      <c r="C4" s="1"/>
      <c r="D4" s="1"/>
      <c r="E4" s="1"/>
      <c r="F4" s="1"/>
      <c r="G4" s="1"/>
      <c r="H4" s="1"/>
      <c r="I4" s="1"/>
      <c r="J4" s="1"/>
      <c r="K4" s="1"/>
    </row>
    <row r="5" spans="2:11" x14ac:dyDescent="0.25">
      <c r="B5" s="2"/>
      <c r="C5" s="45" t="s">
        <v>22</v>
      </c>
      <c r="D5" s="45"/>
      <c r="E5" s="45"/>
      <c r="F5" s="45"/>
      <c r="G5" s="45"/>
      <c r="H5" s="45"/>
      <c r="I5" s="45"/>
      <c r="J5" s="45"/>
      <c r="K5" s="45"/>
    </row>
    <row r="6" spans="2:11" x14ac:dyDescent="0.25">
      <c r="B6" s="2"/>
      <c r="C6" s="45"/>
      <c r="D6" s="45"/>
      <c r="E6" s="45"/>
      <c r="F6" s="45"/>
      <c r="G6" s="45"/>
      <c r="H6" s="45"/>
      <c r="I6" s="45"/>
      <c r="J6" s="45"/>
      <c r="K6" s="45"/>
    </row>
    <row r="7" spans="2:11" ht="9" customHeight="1" x14ac:dyDescent="0.25">
      <c r="B7" s="2"/>
      <c r="C7" s="2"/>
      <c r="D7" s="2"/>
      <c r="E7" s="2"/>
      <c r="F7" s="2"/>
      <c r="G7" s="2"/>
      <c r="H7" s="2"/>
      <c r="I7" s="2"/>
      <c r="J7" s="2"/>
      <c r="K7" s="2"/>
    </row>
    <row r="8" spans="2:11" ht="15" customHeight="1" x14ac:dyDescent="0.25">
      <c r="B8" s="2"/>
      <c r="C8" s="47" t="s">
        <v>27</v>
      </c>
      <c r="D8" s="47"/>
      <c r="E8" s="47"/>
      <c r="F8" s="47"/>
      <c r="G8" s="47"/>
      <c r="H8" s="47"/>
      <c r="I8" s="47"/>
      <c r="J8" s="47"/>
      <c r="K8" s="47"/>
    </row>
    <row r="9" spans="2:11" x14ac:dyDescent="0.25">
      <c r="B9" s="2"/>
      <c r="C9" s="47"/>
      <c r="D9" s="47"/>
      <c r="E9" s="47"/>
      <c r="F9" s="47"/>
      <c r="G9" s="47"/>
      <c r="H9" s="47"/>
      <c r="I9" s="47"/>
      <c r="J9" s="47"/>
      <c r="K9" s="47"/>
    </row>
    <row r="10" spans="2:11" x14ac:dyDescent="0.25">
      <c r="B10" s="2"/>
      <c r="C10" s="47"/>
      <c r="D10" s="47"/>
      <c r="E10" s="47"/>
      <c r="F10" s="47"/>
      <c r="G10" s="47"/>
      <c r="H10" s="47"/>
      <c r="I10" s="47"/>
      <c r="J10" s="47"/>
      <c r="K10" s="47"/>
    </row>
    <row r="11" spans="2:11" ht="9" customHeight="1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</row>
    <row r="12" spans="2:11" x14ac:dyDescent="0.25">
      <c r="B12" s="3" t="s">
        <v>0</v>
      </c>
      <c r="C12" s="5" t="s">
        <v>23</v>
      </c>
      <c r="D12" s="5"/>
      <c r="E12" s="5"/>
      <c r="F12" s="5"/>
      <c r="G12" s="5"/>
      <c r="H12" s="5"/>
      <c r="I12" s="5"/>
      <c r="J12" s="5"/>
      <c r="K12" s="5"/>
    </row>
    <row r="13" spans="2:11" x14ac:dyDescent="0.25">
      <c r="B13" s="3" t="s">
        <v>1</v>
      </c>
      <c r="C13" s="5" t="s">
        <v>24</v>
      </c>
      <c r="D13" s="5"/>
      <c r="E13" s="5"/>
      <c r="F13" s="5"/>
      <c r="G13" s="5"/>
      <c r="H13" s="5"/>
      <c r="I13" s="5"/>
      <c r="J13" s="5"/>
      <c r="K13" s="5"/>
    </row>
    <row r="14" spans="2:11" x14ac:dyDescent="0.25">
      <c r="B14" s="3" t="s">
        <v>2</v>
      </c>
      <c r="C14" s="46" t="s">
        <v>25</v>
      </c>
      <c r="D14" s="46"/>
      <c r="E14" s="46"/>
      <c r="F14" s="46"/>
      <c r="G14" s="46"/>
      <c r="H14" s="46"/>
      <c r="I14" s="46"/>
      <c r="J14" s="46"/>
      <c r="K14" s="46"/>
    </row>
    <row r="15" spans="2:11" x14ac:dyDescent="0.25">
      <c r="B15" s="3"/>
      <c r="C15" s="46"/>
      <c r="D15" s="46"/>
      <c r="E15" s="46"/>
      <c r="F15" s="46"/>
      <c r="G15" s="46"/>
      <c r="H15" s="46"/>
      <c r="I15" s="46"/>
      <c r="J15" s="46"/>
      <c r="K15" s="46"/>
    </row>
    <row r="16" spans="2:11" x14ac:dyDescent="0.25">
      <c r="B16" s="3" t="s">
        <v>3</v>
      </c>
      <c r="C16" s="46" t="s">
        <v>26</v>
      </c>
      <c r="D16" s="46"/>
      <c r="E16" s="46"/>
      <c r="F16" s="46"/>
      <c r="G16" s="46"/>
      <c r="H16" s="46"/>
      <c r="I16" s="46"/>
      <c r="J16" s="46"/>
      <c r="K16" s="46"/>
    </row>
    <row r="17" spans="2:11" x14ac:dyDescent="0.25">
      <c r="B17" s="3"/>
      <c r="C17" s="46"/>
      <c r="D17" s="46"/>
      <c r="E17" s="46"/>
      <c r="F17" s="46"/>
      <c r="G17" s="46"/>
      <c r="H17" s="46"/>
      <c r="I17" s="46"/>
      <c r="J17" s="46"/>
      <c r="K17" s="46"/>
    </row>
    <row r="18" spans="2:11" x14ac:dyDescent="0.25">
      <c r="B18" s="3"/>
      <c r="C18" s="7"/>
      <c r="D18" s="7"/>
      <c r="E18" s="7"/>
      <c r="F18" s="7"/>
      <c r="G18" s="7"/>
      <c r="H18" s="7"/>
      <c r="I18" s="7"/>
      <c r="J18" s="7"/>
      <c r="K18" s="7"/>
    </row>
    <row r="19" spans="2:11" x14ac:dyDescent="0.25">
      <c r="B19" s="3"/>
      <c r="C19" s="7"/>
      <c r="D19" s="7"/>
      <c r="E19" s="7"/>
      <c r="F19" s="7"/>
      <c r="G19" s="7"/>
      <c r="H19" s="7"/>
      <c r="I19" s="7"/>
      <c r="J19" s="7"/>
      <c r="K19" s="7"/>
    </row>
    <row r="20" spans="2:11" x14ac:dyDescent="0.25">
      <c r="B20" s="3"/>
      <c r="C20" s="7"/>
      <c r="D20" s="7"/>
      <c r="E20" s="7"/>
      <c r="F20" s="7"/>
      <c r="G20" s="7"/>
      <c r="H20" s="7"/>
      <c r="I20" s="7"/>
      <c r="J20" s="7"/>
      <c r="K20" s="7"/>
    </row>
    <row r="21" spans="2:11" x14ac:dyDescent="0.25">
      <c r="B21" s="3"/>
      <c r="C21" s="7"/>
      <c r="D21" s="7"/>
      <c r="E21" s="7"/>
      <c r="F21" s="7"/>
      <c r="G21" s="7"/>
      <c r="H21" s="7"/>
      <c r="I21" s="7"/>
      <c r="J21" s="7"/>
      <c r="K21" s="7"/>
    </row>
    <row r="22" spans="2:11" x14ac:dyDescent="0.25">
      <c r="B22" s="3"/>
      <c r="C22" s="7"/>
      <c r="D22" s="7"/>
      <c r="E22" s="7"/>
      <c r="F22" s="7"/>
      <c r="G22" s="7"/>
      <c r="H22" s="7"/>
      <c r="I22" s="7"/>
      <c r="J22" s="7"/>
      <c r="K22" s="7"/>
    </row>
    <row r="23" spans="2:11" x14ac:dyDescent="0.25">
      <c r="B23" s="3"/>
      <c r="C23" s="7"/>
      <c r="D23" s="7"/>
      <c r="E23" s="7"/>
      <c r="F23" s="7"/>
      <c r="G23" s="7"/>
      <c r="H23" s="7"/>
      <c r="I23" s="7"/>
      <c r="J23" s="7"/>
      <c r="K23" s="7"/>
    </row>
    <row r="24" spans="2:11" x14ac:dyDescent="0.25">
      <c r="B24" s="3"/>
      <c r="C24" s="7"/>
      <c r="D24" s="7"/>
      <c r="E24" s="7"/>
      <c r="F24" s="7"/>
      <c r="G24" s="7"/>
      <c r="H24" s="7"/>
      <c r="I24" s="7"/>
      <c r="J24" s="7"/>
      <c r="K24" s="7"/>
    </row>
    <row r="25" spans="2:11" x14ac:dyDescent="0.25">
      <c r="B25" s="3"/>
      <c r="C25" s="7"/>
      <c r="D25" s="7"/>
      <c r="E25" s="7"/>
      <c r="F25" s="7"/>
      <c r="G25" s="7"/>
      <c r="H25" s="7"/>
      <c r="I25" s="7"/>
      <c r="J25" s="7"/>
      <c r="K25" s="7"/>
    </row>
    <row r="26" spans="2:11" ht="15.75" thickBot="1" x14ac:dyDescent="0.3">
      <c r="B26" s="4"/>
      <c r="C26" s="6"/>
      <c r="D26" s="6"/>
      <c r="E26" s="6"/>
      <c r="F26" s="6"/>
      <c r="G26" s="6"/>
      <c r="H26" s="6"/>
      <c r="I26" s="6"/>
      <c r="J26" s="6"/>
      <c r="K26" s="6"/>
    </row>
    <row r="27" spans="2:11" ht="15.75" thickTop="1" x14ac:dyDescent="0.25"/>
  </sheetData>
  <mergeCells count="4">
    <mergeCell ref="C5:K6"/>
    <mergeCell ref="C16:K17"/>
    <mergeCell ref="C14:K15"/>
    <mergeCell ref="C8:K10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2CDA4-4232-46CD-B0EF-E5E8BB0CE95A}">
  <dimension ref="B2:P32"/>
  <sheetViews>
    <sheetView showGridLines="0" topLeftCell="A4" zoomScale="90" zoomScaleNormal="90" workbookViewId="0">
      <selection activeCell="O8" sqref="O8"/>
    </sheetView>
  </sheetViews>
  <sheetFormatPr defaultRowHeight="15" x14ac:dyDescent="0.25"/>
  <cols>
    <col min="1" max="1" width="2" customWidth="1"/>
    <col min="2" max="2" width="11.28515625" bestFit="1" customWidth="1"/>
    <col min="3" max="3" width="9.42578125" customWidth="1"/>
    <col min="4" max="4" width="13" customWidth="1"/>
    <col min="5" max="5" width="10.140625" customWidth="1"/>
    <col min="6" max="6" width="14.5703125" customWidth="1"/>
    <col min="7" max="7" width="2.7109375" customWidth="1"/>
    <col min="9" max="9" width="11.7109375" bestFit="1" customWidth="1"/>
    <col min="10" max="10" width="12.5703125" customWidth="1"/>
    <col min="11" max="11" width="13.28515625" customWidth="1"/>
    <col min="12" max="12" width="1.5703125" customWidth="1"/>
    <col min="13" max="13" width="2.85546875" customWidth="1"/>
    <col min="15" max="15" width="11.7109375" bestFit="1" customWidth="1"/>
  </cols>
  <sheetData>
    <row r="2" spans="2:16" x14ac:dyDescent="0.25">
      <c r="B2" s="29" t="s">
        <v>4</v>
      </c>
      <c r="C2" s="29"/>
      <c r="D2" s="29"/>
      <c r="E2" s="29"/>
      <c r="F2" s="29"/>
      <c r="G2" s="29"/>
      <c r="H2" s="29"/>
      <c r="I2" s="29"/>
      <c r="J2" s="29"/>
      <c r="K2" s="29"/>
      <c r="L2" s="29"/>
      <c r="N2" s="35" t="s">
        <v>85</v>
      </c>
      <c r="O2" s="35"/>
      <c r="P2" s="35"/>
    </row>
    <row r="3" spans="2:16" ht="9.75" customHeight="1" x14ac:dyDescent="0.25"/>
    <row r="4" spans="2:16" ht="15" customHeight="1" x14ac:dyDescent="0.25">
      <c r="B4" s="50" t="s">
        <v>67</v>
      </c>
      <c r="C4" s="49" t="s">
        <v>66</v>
      </c>
      <c r="D4" s="49"/>
      <c r="E4" s="49"/>
      <c r="F4" s="49"/>
      <c r="G4" s="50"/>
      <c r="H4" s="49" t="s">
        <v>72</v>
      </c>
      <c r="I4" s="49"/>
      <c r="J4" s="49"/>
      <c r="K4" s="49"/>
      <c r="L4" s="50"/>
      <c r="N4" s="48" t="s">
        <v>79</v>
      </c>
      <c r="O4" s="48"/>
      <c r="P4" s="48"/>
    </row>
    <row r="5" spans="2:16" ht="18.75" thickBot="1" x14ac:dyDescent="0.4">
      <c r="B5" s="51"/>
      <c r="C5" s="23" t="s">
        <v>30</v>
      </c>
      <c r="D5" s="24" t="s">
        <v>31</v>
      </c>
      <c r="E5" s="24" t="s">
        <v>32</v>
      </c>
      <c r="F5" s="25" t="s">
        <v>33</v>
      </c>
      <c r="G5" s="51"/>
      <c r="H5" s="23" t="s">
        <v>68</v>
      </c>
      <c r="I5" s="24" t="s">
        <v>69</v>
      </c>
      <c r="J5" s="24" t="s">
        <v>70</v>
      </c>
      <c r="K5" s="25" t="s">
        <v>71</v>
      </c>
      <c r="L5" s="51"/>
      <c r="N5" s="30" t="s">
        <v>80</v>
      </c>
      <c r="O5" s="30" t="s">
        <v>81</v>
      </c>
      <c r="P5" s="34" t="s">
        <v>84</v>
      </c>
    </row>
    <row r="6" spans="2:16" x14ac:dyDescent="0.25">
      <c r="B6" s="8" t="s">
        <v>5</v>
      </c>
      <c r="C6" s="9">
        <v>886.6</v>
      </c>
      <c r="D6" s="9">
        <v>886600</v>
      </c>
      <c r="E6" s="9">
        <v>7112.5</v>
      </c>
      <c r="F6" s="9">
        <v>7112500</v>
      </c>
      <c r="G6" s="8"/>
      <c r="H6" s="9">
        <f>(C6-$C$24)/$C$25</f>
        <v>-1.2942132242492539</v>
      </c>
      <c r="I6" s="9">
        <f>(D6-$D$24)/$D$25</f>
        <v>-1.2942132242492534</v>
      </c>
      <c r="J6" s="9">
        <f>(E6-$E$24)/$E$25</f>
        <v>-1.345913818723939</v>
      </c>
      <c r="K6" s="9">
        <f>(F6-$F$24)/$F$25</f>
        <v>-1.3459138187239337</v>
      </c>
      <c r="L6" s="8"/>
      <c r="N6" s="9">
        <f>$J$24+$J$25*E6</f>
        <v>877.09930392383512</v>
      </c>
      <c r="O6" s="32">
        <f>$K$24+$K$25*J6</f>
        <v>-1.3219978817014153</v>
      </c>
      <c r="P6" s="9">
        <f>O6*$C$25+$C$24</f>
        <v>877.09930392383558</v>
      </c>
    </row>
    <row r="7" spans="2:16" x14ac:dyDescent="0.25">
      <c r="B7" s="8" t="s">
        <v>6</v>
      </c>
      <c r="C7" s="9">
        <v>829.1</v>
      </c>
      <c r="D7" s="9">
        <v>829100</v>
      </c>
      <c r="E7" s="9">
        <v>7100.5</v>
      </c>
      <c r="F7" s="9">
        <v>7100500</v>
      </c>
      <c r="G7" s="8"/>
      <c r="H7" s="9">
        <f t="shared" ref="H7:H21" si="0">(C7-$C$24)/$C$25</f>
        <v>-1.4623711982220691</v>
      </c>
      <c r="I7" s="9">
        <f t="shared" ref="I7:I21" si="1">(D7-$D$24)/$D$25</f>
        <v>-1.4623711982220688</v>
      </c>
      <c r="J7" s="9">
        <f t="shared" ref="J7:J21" si="2">(E7-$E$24)/$E$25</f>
        <v>-1.3549719059552183</v>
      </c>
      <c r="K7" s="9">
        <f t="shared" ref="K7:K21" si="3">(F7-$F$24)/$F$25</f>
        <v>-1.354971905955213</v>
      </c>
      <c r="L7" s="8"/>
      <c r="N7" s="9">
        <f t="shared" ref="N7:N21" si="4">$J$24+$J$25*E7</f>
        <v>874.0570155038713</v>
      </c>
      <c r="O7" s="32">
        <f t="shared" ref="O7:O21" si="5">$K$24+$K$25*J7</f>
        <v>-1.3308950131264952</v>
      </c>
      <c r="P7" s="9">
        <f t="shared" ref="P7:P21" si="6">O7*$C$25+$C$24</f>
        <v>874.05701550387164</v>
      </c>
    </row>
    <row r="8" spans="2:16" x14ac:dyDescent="0.25">
      <c r="B8" s="8" t="s">
        <v>7</v>
      </c>
      <c r="C8" s="9">
        <v>878.3</v>
      </c>
      <c r="D8" s="9">
        <v>878300</v>
      </c>
      <c r="E8" s="9">
        <v>7336.6</v>
      </c>
      <c r="F8" s="9">
        <v>7336600</v>
      </c>
      <c r="G8" s="8"/>
      <c r="H8" s="9">
        <f t="shared" si="0"/>
        <v>-1.318486462231417</v>
      </c>
      <c r="I8" s="9">
        <f t="shared" si="1"/>
        <v>-1.3184864622314163</v>
      </c>
      <c r="J8" s="9">
        <f t="shared" si="2"/>
        <v>-1.1767540396797989</v>
      </c>
      <c r="K8" s="9">
        <f t="shared" si="3"/>
        <v>-1.1767540396797944</v>
      </c>
      <c r="L8" s="8"/>
      <c r="N8" s="9">
        <f t="shared" si="4"/>
        <v>933.9140401666607</v>
      </c>
      <c r="O8" s="32">
        <f t="shared" si="5"/>
        <v>-1.1558439523380515</v>
      </c>
      <c r="P8" s="9">
        <f t="shared" si="6"/>
        <v>933.91404016666115</v>
      </c>
    </row>
    <row r="9" spans="2:16" x14ac:dyDescent="0.25">
      <c r="B9" s="8" t="s">
        <v>8</v>
      </c>
      <c r="C9" s="9">
        <v>953.5</v>
      </c>
      <c r="D9" s="9">
        <v>953500</v>
      </c>
      <c r="E9" s="9">
        <v>7532.7</v>
      </c>
      <c r="F9" s="9">
        <v>7532700</v>
      </c>
      <c r="G9" s="8"/>
      <c r="H9" s="9">
        <f t="shared" si="0"/>
        <v>-1.0985650771400131</v>
      </c>
      <c r="I9" s="9">
        <f t="shared" si="1"/>
        <v>-1.0985650771400128</v>
      </c>
      <c r="J9" s="9">
        <f t="shared" si="2"/>
        <v>-1.0287297975086442</v>
      </c>
      <c r="K9" s="9">
        <f t="shared" si="3"/>
        <v>-1.02872979750864</v>
      </c>
      <c r="L9" s="8"/>
      <c r="N9" s="9">
        <f t="shared" si="4"/>
        <v>983.63010342957045</v>
      </c>
      <c r="O9" s="32">
        <f t="shared" si="5"/>
        <v>-1.0104499962998741</v>
      </c>
      <c r="P9" s="9">
        <f t="shared" si="6"/>
        <v>983.63010342957068</v>
      </c>
    </row>
    <row r="10" spans="2:16" x14ac:dyDescent="0.25">
      <c r="B10" s="8" t="s">
        <v>9</v>
      </c>
      <c r="C10" s="9">
        <v>1042.3</v>
      </c>
      <c r="D10" s="9">
        <v>1042300</v>
      </c>
      <c r="E10" s="9">
        <v>7835.5</v>
      </c>
      <c r="F10" s="9">
        <v>7835500</v>
      </c>
      <c r="G10" s="8"/>
      <c r="H10" s="9">
        <f t="shared" si="0"/>
        <v>-0.83887067559590878</v>
      </c>
      <c r="I10" s="9">
        <f t="shared" si="1"/>
        <v>-0.83887067559590844</v>
      </c>
      <c r="J10" s="9">
        <f t="shared" si="2"/>
        <v>-0.80016406303936449</v>
      </c>
      <c r="K10" s="9">
        <f t="shared" si="3"/>
        <v>-0.80016406303936116</v>
      </c>
      <c r="L10" s="8"/>
      <c r="N10" s="9">
        <f t="shared" si="4"/>
        <v>1060.3971812266591</v>
      </c>
      <c r="O10" s="32">
        <f t="shared" si="5"/>
        <v>-0.78594571334036223</v>
      </c>
      <c r="P10" s="9">
        <f t="shared" si="6"/>
        <v>1060.3971812266595</v>
      </c>
    </row>
    <row r="11" spans="2:16" x14ac:dyDescent="0.25">
      <c r="B11" s="8" t="s">
        <v>10</v>
      </c>
      <c r="C11" s="9">
        <v>1109.5999999999999</v>
      </c>
      <c r="D11" s="9">
        <v>1109600</v>
      </c>
      <c r="E11" s="9">
        <v>8031.7</v>
      </c>
      <c r="F11" s="9">
        <v>8031700</v>
      </c>
      <c r="G11" s="8"/>
      <c r="H11" s="9">
        <f t="shared" si="0"/>
        <v>-0.64205273388511808</v>
      </c>
      <c r="I11" s="9">
        <f t="shared" si="1"/>
        <v>-0.64205273388511763</v>
      </c>
      <c r="J11" s="9">
        <f t="shared" si="2"/>
        <v>-0.65206433680794895</v>
      </c>
      <c r="K11" s="9">
        <f t="shared" si="3"/>
        <v>-0.65206433680794607</v>
      </c>
      <c r="L11" s="8"/>
      <c r="N11" s="9">
        <f t="shared" si="4"/>
        <v>1110.1385968930686</v>
      </c>
      <c r="O11" s="32">
        <f t="shared" si="5"/>
        <v>-0.64047761454030883</v>
      </c>
      <c r="P11" s="9">
        <f t="shared" si="6"/>
        <v>1110.1385968930688</v>
      </c>
    </row>
    <row r="12" spans="2:16" x14ac:dyDescent="0.25">
      <c r="B12" s="8" t="s">
        <v>11</v>
      </c>
      <c r="C12" s="9">
        <v>1209.2</v>
      </c>
      <c r="D12" s="9">
        <v>1209200</v>
      </c>
      <c r="E12" s="9">
        <v>8328.9</v>
      </c>
      <c r="F12" s="9">
        <v>8328900</v>
      </c>
      <c r="G12" s="8"/>
      <c r="H12" s="9">
        <f t="shared" si="0"/>
        <v>-0.35077387809916272</v>
      </c>
      <c r="I12" s="9">
        <f t="shared" si="1"/>
        <v>-0.35077387809916283</v>
      </c>
      <c r="J12" s="9">
        <f t="shared" si="2"/>
        <v>-0.42772570971326651</v>
      </c>
      <c r="K12" s="9">
        <f t="shared" si="3"/>
        <v>-0.42772570971326418</v>
      </c>
      <c r="L12" s="8"/>
      <c r="N12" s="9">
        <f t="shared" si="4"/>
        <v>1185.4859400941739</v>
      </c>
      <c r="O12" s="32">
        <f t="shared" si="5"/>
        <v>-0.42012532624583476</v>
      </c>
      <c r="P12" s="9">
        <f t="shared" si="6"/>
        <v>1185.4859400941741</v>
      </c>
    </row>
    <row r="13" spans="2:16" x14ac:dyDescent="0.25">
      <c r="B13" s="8" t="s">
        <v>12</v>
      </c>
      <c r="C13" s="9">
        <v>1320.6</v>
      </c>
      <c r="D13" s="9">
        <v>1320600</v>
      </c>
      <c r="E13" s="9">
        <v>8703.5</v>
      </c>
      <c r="F13" s="9">
        <v>8703500</v>
      </c>
      <c r="G13" s="8"/>
      <c r="H13" s="9">
        <f t="shared" si="0"/>
        <v>-2.4986081567482589E-2</v>
      </c>
      <c r="I13" s="9">
        <f t="shared" si="1"/>
        <v>-2.4986081567482447E-2</v>
      </c>
      <c r="J13" s="9">
        <f t="shared" si="2"/>
        <v>-0.14496241997683249</v>
      </c>
      <c r="K13" s="9">
        <f t="shared" si="3"/>
        <v>-0.14496241997683143</v>
      </c>
      <c r="L13" s="8"/>
      <c r="N13" s="9">
        <f t="shared" si="4"/>
        <v>1280.4560436040463</v>
      </c>
      <c r="O13" s="32">
        <f t="shared" si="5"/>
        <v>-0.14238654025959588</v>
      </c>
      <c r="P13" s="9">
        <f t="shared" si="6"/>
        <v>1280.4560436040467</v>
      </c>
    </row>
    <row r="14" spans="2:16" x14ac:dyDescent="0.25">
      <c r="B14" s="8" t="s">
        <v>13</v>
      </c>
      <c r="C14" s="9">
        <v>1455</v>
      </c>
      <c r="D14" s="9">
        <v>1455000</v>
      </c>
      <c r="E14" s="9">
        <v>9066.9</v>
      </c>
      <c r="F14" s="9">
        <v>9066900</v>
      </c>
      <c r="G14" s="8"/>
      <c r="H14" s="9">
        <f t="shared" si="0"/>
        <v>0.36806490455332436</v>
      </c>
      <c r="I14" s="9">
        <f t="shared" si="1"/>
        <v>0.36806490455332408</v>
      </c>
      <c r="J14" s="9">
        <f t="shared" si="2"/>
        <v>0.12934665501040701</v>
      </c>
      <c r="K14" s="9">
        <f t="shared" si="3"/>
        <v>0.12934665501040737</v>
      </c>
      <c r="L14" s="8"/>
      <c r="N14" s="9">
        <f t="shared" si="4"/>
        <v>1372.5866779219525</v>
      </c>
      <c r="O14" s="32">
        <f t="shared" si="5"/>
        <v>0.127048256396568</v>
      </c>
      <c r="P14" s="9">
        <f t="shared" si="6"/>
        <v>1372.586677921953</v>
      </c>
    </row>
    <row r="15" spans="2:16" x14ac:dyDescent="0.25">
      <c r="B15" s="8" t="s">
        <v>14</v>
      </c>
      <c r="C15" s="9">
        <v>1576.3</v>
      </c>
      <c r="D15" s="9">
        <v>1576300</v>
      </c>
      <c r="E15" s="9">
        <v>9470.2999999999993</v>
      </c>
      <c r="F15" s="9">
        <v>9470300</v>
      </c>
      <c r="G15" s="8"/>
      <c r="H15" s="9">
        <f t="shared" si="0"/>
        <v>0.72280511747336773</v>
      </c>
      <c r="I15" s="9">
        <f t="shared" si="1"/>
        <v>0.7228051174733674</v>
      </c>
      <c r="J15" s="9">
        <f t="shared" si="2"/>
        <v>0.43384935410191067</v>
      </c>
      <c r="K15" s="9">
        <f t="shared" si="3"/>
        <v>0.43384935410191028</v>
      </c>
      <c r="L15" s="8"/>
      <c r="N15" s="9">
        <f t="shared" si="4"/>
        <v>1474.8582736397382</v>
      </c>
      <c r="O15" s="32">
        <f t="shared" si="5"/>
        <v>0.42614015780299758</v>
      </c>
      <c r="P15" s="9">
        <f t="shared" si="6"/>
        <v>1474.8582736397386</v>
      </c>
    </row>
    <row r="16" spans="2:16" x14ac:dyDescent="0.25">
      <c r="B16" s="8" t="s">
        <v>15</v>
      </c>
      <c r="C16" s="9">
        <v>1679</v>
      </c>
      <c r="D16" s="9">
        <v>1679000</v>
      </c>
      <c r="E16" s="9">
        <v>9817</v>
      </c>
      <c r="F16" s="9">
        <v>9817000</v>
      </c>
      <c r="G16" s="8"/>
      <c r="H16" s="9">
        <f t="shared" si="0"/>
        <v>1.0231498814213356</v>
      </c>
      <c r="I16" s="9">
        <f t="shared" si="1"/>
        <v>1.0231498814213349</v>
      </c>
      <c r="J16" s="9">
        <f t="shared" si="2"/>
        <v>0.69555259102562073</v>
      </c>
      <c r="K16" s="9">
        <f t="shared" si="3"/>
        <v>0.69555259102561884</v>
      </c>
      <c r="L16" s="8"/>
      <c r="N16" s="9">
        <f t="shared" si="4"/>
        <v>1562.7550565731951</v>
      </c>
      <c r="O16" s="32">
        <f t="shared" si="5"/>
        <v>0.68319311322592635</v>
      </c>
      <c r="P16" s="9">
        <f t="shared" si="6"/>
        <v>1562.7550565731954</v>
      </c>
    </row>
    <row r="17" spans="2:16" x14ac:dyDescent="0.25">
      <c r="B17" s="8" t="s">
        <v>16</v>
      </c>
      <c r="C17" s="9">
        <v>1629.4</v>
      </c>
      <c r="D17" s="9">
        <v>1629400</v>
      </c>
      <c r="E17" s="9">
        <v>9890.7000000000007</v>
      </c>
      <c r="F17" s="9">
        <v>9890700</v>
      </c>
      <c r="G17" s="8"/>
      <c r="H17" s="9">
        <f t="shared" si="0"/>
        <v>0.87809535082913326</v>
      </c>
      <c r="I17" s="9">
        <f t="shared" si="1"/>
        <v>0.87809535082913248</v>
      </c>
      <c r="J17" s="9">
        <f t="shared" si="2"/>
        <v>0.751184343437728</v>
      </c>
      <c r="K17" s="9">
        <f t="shared" si="3"/>
        <v>0.75118434343772533</v>
      </c>
      <c r="L17" s="8"/>
      <c r="N17" s="9">
        <f t="shared" si="4"/>
        <v>1581.4397779524732</v>
      </c>
      <c r="O17" s="32">
        <f t="shared" si="5"/>
        <v>0.73783632872829152</v>
      </c>
      <c r="P17" s="9">
        <f t="shared" si="6"/>
        <v>1581.4397779524736</v>
      </c>
    </row>
    <row r="18" spans="2:16" x14ac:dyDescent="0.25">
      <c r="B18" s="8" t="s">
        <v>17</v>
      </c>
      <c r="C18" s="9">
        <v>1544.6</v>
      </c>
      <c r="D18" s="9">
        <v>1544600</v>
      </c>
      <c r="E18" s="9">
        <v>10048.799999999999</v>
      </c>
      <c r="F18" s="9">
        <v>10048800</v>
      </c>
      <c r="G18" s="8"/>
      <c r="H18" s="9">
        <f t="shared" si="0"/>
        <v>0.63009889530052854</v>
      </c>
      <c r="I18" s="9">
        <f t="shared" si="1"/>
        <v>0.63009889530052843</v>
      </c>
      <c r="J18" s="9">
        <f t="shared" si="2"/>
        <v>0.87052464270983088</v>
      </c>
      <c r="K18" s="9">
        <f t="shared" si="3"/>
        <v>0.87052464270982899</v>
      </c>
      <c r="L18" s="8"/>
      <c r="N18" s="9">
        <f t="shared" si="4"/>
        <v>1621.5219278854972</v>
      </c>
      <c r="O18" s="32">
        <f t="shared" si="5"/>
        <v>0.85505603525371565</v>
      </c>
      <c r="P18" s="9">
        <f t="shared" si="6"/>
        <v>1621.5219278854975</v>
      </c>
    </row>
    <row r="19" spans="2:16" x14ac:dyDescent="0.25">
      <c r="B19" s="8" t="s">
        <v>18</v>
      </c>
      <c r="C19" s="9">
        <v>1596.9</v>
      </c>
      <c r="D19" s="9">
        <v>1596900</v>
      </c>
      <c r="E19" s="9">
        <v>10301</v>
      </c>
      <c r="F19" s="9">
        <v>10301000</v>
      </c>
      <c r="G19" s="8"/>
      <c r="H19" s="9">
        <f t="shared" si="0"/>
        <v>0.78304953945319411</v>
      </c>
      <c r="I19" s="9">
        <f t="shared" si="1"/>
        <v>0.78304953945319344</v>
      </c>
      <c r="J19" s="9">
        <f t="shared" si="2"/>
        <v>1.0608954426872168</v>
      </c>
      <c r="K19" s="9">
        <f t="shared" si="3"/>
        <v>1.0608954426872137</v>
      </c>
      <c r="L19" s="8"/>
      <c r="N19" s="9">
        <f t="shared" si="4"/>
        <v>1685.4606895117383</v>
      </c>
      <c r="O19" s="32">
        <f t="shared" si="5"/>
        <v>1.0420440807041416</v>
      </c>
      <c r="P19" s="9">
        <f t="shared" si="6"/>
        <v>1685.4606895117386</v>
      </c>
    </row>
    <row r="20" spans="2:16" x14ac:dyDescent="0.25">
      <c r="B20" s="8" t="s">
        <v>19</v>
      </c>
      <c r="C20" s="9">
        <v>1713.9</v>
      </c>
      <c r="D20" s="9">
        <v>1713900</v>
      </c>
      <c r="E20" s="9">
        <v>10703.5</v>
      </c>
      <c r="F20" s="9">
        <v>10703500</v>
      </c>
      <c r="G20" s="8"/>
      <c r="H20" s="9">
        <f t="shared" si="0"/>
        <v>1.125214460406575</v>
      </c>
      <c r="I20" s="9">
        <f t="shared" si="1"/>
        <v>1.1252144604065741</v>
      </c>
      <c r="J20" s="9">
        <f t="shared" si="2"/>
        <v>1.3647187852363749</v>
      </c>
      <c r="K20" s="9">
        <f t="shared" si="3"/>
        <v>1.3647187852363707</v>
      </c>
      <c r="L20" s="8"/>
      <c r="N20" s="9">
        <f t="shared" si="4"/>
        <v>1787.5041135980266</v>
      </c>
      <c r="O20" s="32">
        <f t="shared" si="5"/>
        <v>1.3404686972536906</v>
      </c>
      <c r="P20" s="9">
        <f t="shared" si="6"/>
        <v>1787.5041135980268</v>
      </c>
    </row>
    <row r="21" spans="2:16" ht="15.75" thickBot="1" x14ac:dyDescent="0.3">
      <c r="B21" s="10" t="s">
        <v>20</v>
      </c>
      <c r="C21" s="11">
        <v>1842</v>
      </c>
      <c r="D21" s="11">
        <v>1842000</v>
      </c>
      <c r="E21" s="11">
        <v>11048.6</v>
      </c>
      <c r="F21" s="11">
        <v>11048600</v>
      </c>
      <c r="G21" s="10"/>
      <c r="H21" s="11">
        <f t="shared" si="0"/>
        <v>1.4998411815529686</v>
      </c>
      <c r="I21" s="11">
        <f t="shared" si="1"/>
        <v>1.4998411815529678</v>
      </c>
      <c r="J21" s="11">
        <f t="shared" si="2"/>
        <v>1.6252142771959142</v>
      </c>
      <c r="K21" s="11">
        <f t="shared" si="3"/>
        <v>1.6252142771959088</v>
      </c>
      <c r="L21" s="10"/>
      <c r="N21" s="11">
        <f t="shared" si="4"/>
        <v>1874.9952580754882</v>
      </c>
      <c r="O21" s="33">
        <f t="shared" si="5"/>
        <v>1.5963353684866084</v>
      </c>
      <c r="P21" s="11">
        <f t="shared" si="6"/>
        <v>1874.9952580754884</v>
      </c>
    </row>
    <row r="22" spans="2:16" x14ac:dyDescent="0.25">
      <c r="B22" s="13"/>
      <c r="C22" s="26"/>
      <c r="D22" s="26"/>
      <c r="E22" s="26"/>
      <c r="F22" s="26"/>
      <c r="H22" s="26"/>
      <c r="I22" s="26"/>
      <c r="J22" s="26"/>
      <c r="K22" s="26"/>
      <c r="N22" s="26"/>
      <c r="O22" s="26"/>
    </row>
    <row r="23" spans="2:16" ht="15.75" thickBot="1" x14ac:dyDescent="0.3">
      <c r="B23" s="42" t="s">
        <v>75</v>
      </c>
      <c r="C23" s="43"/>
      <c r="D23" s="43"/>
      <c r="E23" s="43"/>
      <c r="F23" s="43"/>
      <c r="H23" s="26"/>
      <c r="I23" s="36" t="s">
        <v>78</v>
      </c>
      <c r="J23" s="36" t="s">
        <v>82</v>
      </c>
      <c r="K23" s="36" t="s">
        <v>83</v>
      </c>
      <c r="N23" s="31"/>
      <c r="O23" s="26"/>
    </row>
    <row r="24" spans="2:16" x14ac:dyDescent="0.25">
      <c r="B24" s="41" t="s">
        <v>73</v>
      </c>
      <c r="C24" s="37">
        <f>AVERAGE(C6:C21)</f>
        <v>1329.14375</v>
      </c>
      <c r="D24" s="37">
        <f t="shared" ref="D24:F24" si="7">AVERAGE(D6:D21)</f>
        <v>1329143.75</v>
      </c>
      <c r="E24" s="37">
        <f t="shared" si="7"/>
        <v>8895.5437500000007</v>
      </c>
      <c r="F24" s="37">
        <f t="shared" si="7"/>
        <v>8895543.75</v>
      </c>
      <c r="H24" s="26"/>
      <c r="I24" s="37" t="s">
        <v>76</v>
      </c>
      <c r="J24" s="38">
        <f>INTERCEPT(C6:C21,E6:E21)</f>
        <v>-926.09039499225696</v>
      </c>
      <c r="K24" s="38">
        <f>INTERCEPT(H6:H21,J6:J21)</f>
        <v>7.3929000402376326E-16</v>
      </c>
      <c r="N24" s="27"/>
      <c r="O24" s="26"/>
    </row>
    <row r="25" spans="2:16" ht="15.75" thickBot="1" x14ac:dyDescent="0.3">
      <c r="B25" s="44" t="s">
        <v>74</v>
      </c>
      <c r="C25" s="39">
        <f>_xlfn.STDEV.S(C6:C21)</f>
        <v>341.94037095912876</v>
      </c>
      <c r="D25" s="39">
        <f t="shared" ref="D25:F25" si="8">_xlfn.STDEV.S(D6:D21)</f>
        <v>341940.37095912889</v>
      </c>
      <c r="E25" s="39">
        <f t="shared" si="8"/>
        <v>1324.7830025926212</v>
      </c>
      <c r="F25" s="39">
        <f t="shared" si="8"/>
        <v>1324783.0025926258</v>
      </c>
      <c r="H25" s="26"/>
      <c r="I25" s="39" t="s">
        <v>77</v>
      </c>
      <c r="J25" s="40">
        <f>SLOPE(C6:C21,E6:E21)</f>
        <v>0.25352403499699011</v>
      </c>
      <c r="K25" s="40">
        <f>SLOPE(H6:H21,J6:J21)</f>
        <v>0.98223070698152304</v>
      </c>
      <c r="N25" s="28"/>
      <c r="O25" s="26"/>
    </row>
    <row r="27" spans="2:16" x14ac:dyDescent="0.25">
      <c r="B27" s="14" t="s">
        <v>29</v>
      </c>
      <c r="C27" s="15"/>
      <c r="D27" s="15"/>
      <c r="E27" s="15"/>
      <c r="F27" s="15"/>
    </row>
    <row r="28" spans="2:16" ht="8.25" customHeight="1" x14ac:dyDescent="0.25"/>
    <row r="29" spans="2:16" x14ac:dyDescent="0.25">
      <c r="B29" s="16" t="s">
        <v>34</v>
      </c>
      <c r="C29" s="17" t="s">
        <v>35</v>
      </c>
      <c r="D29" s="17"/>
      <c r="E29" s="17"/>
      <c r="F29" s="17"/>
    </row>
    <row r="30" spans="2:16" x14ac:dyDescent="0.25">
      <c r="B30" s="18" t="s">
        <v>36</v>
      </c>
      <c r="C30" s="17" t="s">
        <v>37</v>
      </c>
      <c r="D30" s="17"/>
      <c r="E30" s="17"/>
      <c r="F30" s="17"/>
    </row>
    <row r="31" spans="2:16" x14ac:dyDescent="0.25">
      <c r="B31" s="16" t="s">
        <v>38</v>
      </c>
      <c r="C31" s="17" t="s">
        <v>39</v>
      </c>
      <c r="D31" s="17"/>
      <c r="E31" s="17"/>
      <c r="F31" s="17"/>
    </row>
    <row r="32" spans="2:16" x14ac:dyDescent="0.25">
      <c r="B32" s="18" t="s">
        <v>65</v>
      </c>
      <c r="C32" s="17" t="s">
        <v>40</v>
      </c>
      <c r="D32" s="17"/>
      <c r="E32" s="17"/>
      <c r="F32" s="17"/>
    </row>
  </sheetData>
  <mergeCells count="6">
    <mergeCell ref="N4:P4"/>
    <mergeCell ref="C4:F4"/>
    <mergeCell ref="B4:B5"/>
    <mergeCell ref="H4:K4"/>
    <mergeCell ref="G4:G5"/>
    <mergeCell ref="L4:L5"/>
  </mergeCells>
  <pageMargins left="0.511811024" right="0.511811024" top="0.78740157499999996" bottom="0.78740157499999996" header="0.31496062000000002" footer="0.31496062000000002"/>
  <ignoredErrors>
    <ignoredError sqref="B6:B21" numberStoredAsText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E66B59-96E3-415E-A7D0-9F100CEB5500}">
  <dimension ref="A1:I18"/>
  <sheetViews>
    <sheetView workbookViewId="0">
      <selection activeCell="E21" sqref="E21"/>
    </sheetView>
  </sheetViews>
  <sheetFormatPr defaultRowHeight="15" x14ac:dyDescent="0.25"/>
  <cols>
    <col min="1" max="1" width="24.85546875" bestFit="1" customWidth="1"/>
    <col min="2" max="3" width="12" bestFit="1" customWidth="1"/>
    <col min="4" max="4" width="12.7109375" bestFit="1" customWidth="1"/>
    <col min="5" max="5" width="12" bestFit="1" customWidth="1"/>
    <col min="6" max="6" width="16" bestFit="1" customWidth="1"/>
    <col min="7" max="7" width="14.7109375" bestFit="1" customWidth="1"/>
    <col min="8" max="8" width="13.7109375" bestFit="1" customWidth="1"/>
    <col min="9" max="9" width="14.5703125" bestFit="1" customWidth="1"/>
  </cols>
  <sheetData>
    <row r="1" spans="1:9" x14ac:dyDescent="0.25">
      <c r="A1" t="s">
        <v>41</v>
      </c>
    </row>
    <row r="2" spans="1:9" ht="15.75" thickBot="1" x14ac:dyDescent="0.3"/>
    <row r="3" spans="1:9" x14ac:dyDescent="0.25">
      <c r="A3" s="22" t="s">
        <v>42</v>
      </c>
      <c r="B3" s="22"/>
    </row>
    <row r="4" spans="1:9" x14ac:dyDescent="0.25">
      <c r="A4" s="19" t="s">
        <v>43</v>
      </c>
      <c r="B4" s="19">
        <v>0.98223070698152593</v>
      </c>
    </row>
    <row r="5" spans="1:9" x14ac:dyDescent="0.25">
      <c r="A5" s="19" t="s">
        <v>44</v>
      </c>
      <c r="B5" s="19">
        <v>0.96477716173742833</v>
      </c>
    </row>
    <row r="6" spans="1:9" x14ac:dyDescent="0.25">
      <c r="A6" s="19" t="s">
        <v>45</v>
      </c>
      <c r="B6" s="19">
        <v>0.96226124471867325</v>
      </c>
    </row>
    <row r="7" spans="1:9" x14ac:dyDescent="0.25">
      <c r="A7" s="19" t="s">
        <v>46</v>
      </c>
      <c r="B7" s="19">
        <v>66.426927402037776</v>
      </c>
    </row>
    <row r="8" spans="1:9" ht="15.75" thickBot="1" x14ac:dyDescent="0.3">
      <c r="A8" s="20" t="s">
        <v>47</v>
      </c>
      <c r="B8" s="20">
        <v>16</v>
      </c>
    </row>
    <row r="10" spans="1:9" ht="15.75" thickBot="1" x14ac:dyDescent="0.3">
      <c r="A10" t="s">
        <v>48</v>
      </c>
    </row>
    <row r="11" spans="1:9" x14ac:dyDescent="0.25">
      <c r="A11" s="21"/>
      <c r="B11" s="21" t="s">
        <v>53</v>
      </c>
      <c r="C11" s="21" t="s">
        <v>54</v>
      </c>
      <c r="D11" s="21" t="s">
        <v>55</v>
      </c>
      <c r="E11" s="21" t="s">
        <v>56</v>
      </c>
      <c r="F11" s="21" t="s">
        <v>57</v>
      </c>
    </row>
    <row r="12" spans="1:9" x14ac:dyDescent="0.25">
      <c r="A12" s="19" t="s">
        <v>49</v>
      </c>
      <c r="B12" s="19">
        <v>1</v>
      </c>
      <c r="C12" s="19">
        <v>1692072.7457979415</v>
      </c>
      <c r="D12" s="19">
        <v>1692072.7457979415</v>
      </c>
      <c r="E12" s="19">
        <v>383.46938891283617</v>
      </c>
      <c r="F12" s="19">
        <v>1.4311928465206053E-11</v>
      </c>
    </row>
    <row r="13" spans="1:9" x14ac:dyDescent="0.25">
      <c r="A13" s="19" t="s">
        <v>50</v>
      </c>
      <c r="B13" s="19">
        <v>14</v>
      </c>
      <c r="C13" s="19">
        <v>61775.513577058351</v>
      </c>
      <c r="D13" s="19">
        <v>4412.5366840755969</v>
      </c>
      <c r="E13" s="19"/>
      <c r="F13" s="19"/>
    </row>
    <row r="14" spans="1:9" ht="15.75" thickBot="1" x14ac:dyDescent="0.3">
      <c r="A14" s="20" t="s">
        <v>51</v>
      </c>
      <c r="B14" s="20">
        <v>15</v>
      </c>
      <c r="C14" s="20">
        <v>1753848.2593749999</v>
      </c>
      <c r="D14" s="20"/>
      <c r="E14" s="20"/>
      <c r="F14" s="20"/>
    </row>
    <row r="15" spans="1:9" ht="15.75" thickBot="1" x14ac:dyDescent="0.3"/>
    <row r="16" spans="1:9" x14ac:dyDescent="0.25">
      <c r="A16" s="21"/>
      <c r="B16" s="21" t="s">
        <v>58</v>
      </c>
      <c r="C16" s="21" t="s">
        <v>46</v>
      </c>
      <c r="D16" s="21" t="s">
        <v>59</v>
      </c>
      <c r="E16" s="21" t="s">
        <v>60</v>
      </c>
      <c r="F16" s="21" t="s">
        <v>61</v>
      </c>
      <c r="G16" s="21" t="s">
        <v>62</v>
      </c>
      <c r="H16" s="21" t="s">
        <v>63</v>
      </c>
      <c r="I16" s="21" t="s">
        <v>64</v>
      </c>
    </row>
    <row r="17" spans="1:9" x14ac:dyDescent="0.25">
      <c r="A17" s="19" t="s">
        <v>52</v>
      </c>
      <c r="B17" s="19">
        <v>-926.09039499225651</v>
      </c>
      <c r="C17" s="19">
        <v>116.35769651955847</v>
      </c>
      <c r="D17" s="19">
        <v>-7.9589956031536833</v>
      </c>
      <c r="E17" s="19">
        <v>1.4538014670237496E-6</v>
      </c>
      <c r="F17" s="19">
        <v>-1175.6528335241853</v>
      </c>
      <c r="G17" s="19">
        <v>-676.52795646032769</v>
      </c>
      <c r="H17" s="19">
        <v>-1175.6528335241853</v>
      </c>
      <c r="I17" s="19">
        <v>-676.52795646032769</v>
      </c>
    </row>
    <row r="18" spans="1:9" ht="15.75" thickBot="1" x14ac:dyDescent="0.3">
      <c r="A18" s="20" t="s">
        <v>32</v>
      </c>
      <c r="B18" s="20">
        <v>0.25352403499699006</v>
      </c>
      <c r="C18" s="20">
        <v>1.2946542091011046E-2</v>
      </c>
      <c r="D18" s="20">
        <v>19.58237444522079</v>
      </c>
      <c r="E18" s="20">
        <v>1.4311928465206002E-11</v>
      </c>
      <c r="F18" s="20">
        <v>0.22575646386562204</v>
      </c>
      <c r="G18" s="20">
        <v>0.28129160612835807</v>
      </c>
      <c r="H18" s="20">
        <v>0.22575646386562204</v>
      </c>
      <c r="I18" s="20">
        <v>0.28129160612835807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84DDB7-64C5-4243-90D7-C41F0E839341}">
  <dimension ref="A1:I18"/>
  <sheetViews>
    <sheetView workbookViewId="0">
      <selection activeCell="K15" sqref="K15"/>
    </sheetView>
  </sheetViews>
  <sheetFormatPr defaultRowHeight="15" x14ac:dyDescent="0.25"/>
  <cols>
    <col min="1" max="1" width="24.85546875" bestFit="1" customWidth="1"/>
    <col min="2" max="3" width="12" bestFit="1" customWidth="1"/>
    <col min="4" max="4" width="12.7109375" bestFit="1" customWidth="1"/>
    <col min="5" max="5" width="12" bestFit="1" customWidth="1"/>
    <col min="6" max="6" width="16" bestFit="1" customWidth="1"/>
    <col min="7" max="7" width="14.7109375" bestFit="1" customWidth="1"/>
    <col min="8" max="8" width="13.7109375" bestFit="1" customWidth="1"/>
    <col min="9" max="9" width="14.5703125" bestFit="1" customWidth="1"/>
  </cols>
  <sheetData>
    <row r="1" spans="1:9" x14ac:dyDescent="0.25">
      <c r="A1" t="s">
        <v>41</v>
      </c>
    </row>
    <row r="2" spans="1:9" ht="15.75" thickBot="1" x14ac:dyDescent="0.3"/>
    <row r="3" spans="1:9" x14ac:dyDescent="0.25">
      <c r="A3" s="22" t="s">
        <v>42</v>
      </c>
      <c r="B3" s="22"/>
    </row>
    <row r="4" spans="1:9" x14ac:dyDescent="0.25">
      <c r="A4" s="19" t="s">
        <v>43</v>
      </c>
      <c r="B4" s="19">
        <v>0.98223070698152604</v>
      </c>
    </row>
    <row r="5" spans="1:9" x14ac:dyDescent="0.25">
      <c r="A5" s="19" t="s">
        <v>44</v>
      </c>
      <c r="B5" s="19">
        <v>0.96477716173742845</v>
      </c>
    </row>
    <row r="6" spans="1:9" x14ac:dyDescent="0.25">
      <c r="A6" s="19" t="s">
        <v>45</v>
      </c>
      <c r="B6" s="19">
        <v>0.96226124471867336</v>
      </c>
    </row>
    <row r="7" spans="1:9" x14ac:dyDescent="0.25">
      <c r="A7" s="19" t="s">
        <v>46</v>
      </c>
      <c r="B7" s="19">
        <v>66426.927402037763</v>
      </c>
    </row>
    <row r="8" spans="1:9" ht="15.75" thickBot="1" x14ac:dyDescent="0.3">
      <c r="A8" s="20" t="s">
        <v>47</v>
      </c>
      <c r="B8" s="20">
        <v>16</v>
      </c>
    </row>
    <row r="10" spans="1:9" ht="15.75" thickBot="1" x14ac:dyDescent="0.3">
      <c r="A10" t="s">
        <v>48</v>
      </c>
    </row>
    <row r="11" spans="1:9" x14ac:dyDescent="0.25">
      <c r="A11" s="21"/>
      <c r="B11" s="21" t="s">
        <v>53</v>
      </c>
      <c r="C11" s="21" t="s">
        <v>54</v>
      </c>
      <c r="D11" s="21" t="s">
        <v>55</v>
      </c>
      <c r="E11" s="21" t="s">
        <v>56</v>
      </c>
      <c r="F11" s="21" t="s">
        <v>57</v>
      </c>
    </row>
    <row r="12" spans="1:9" x14ac:dyDescent="0.25">
      <c r="A12" s="19" t="s">
        <v>49</v>
      </c>
      <c r="B12" s="19">
        <v>1</v>
      </c>
      <c r="C12" s="19">
        <v>1692072745797.9417</v>
      </c>
      <c r="D12" s="19">
        <v>1692072745797.9417</v>
      </c>
      <c r="E12" s="19">
        <v>383.46938891283634</v>
      </c>
      <c r="F12" s="19">
        <v>1.431192846520595E-11</v>
      </c>
    </row>
    <row r="13" spans="1:9" x14ac:dyDescent="0.25">
      <c r="A13" s="19" t="s">
        <v>50</v>
      </c>
      <c r="B13" s="19">
        <v>14</v>
      </c>
      <c r="C13" s="19">
        <v>61775513577.058334</v>
      </c>
      <c r="D13" s="19">
        <v>4412536684.0755949</v>
      </c>
      <c r="E13" s="19"/>
      <c r="F13" s="19"/>
    </row>
    <row r="14" spans="1:9" ht="15.75" thickBot="1" x14ac:dyDescent="0.3">
      <c r="A14" s="20" t="s">
        <v>51</v>
      </c>
      <c r="B14" s="20">
        <v>15</v>
      </c>
      <c r="C14" s="20">
        <v>1753848259375</v>
      </c>
      <c r="D14" s="20"/>
      <c r="E14" s="20"/>
      <c r="F14" s="20"/>
    </row>
    <row r="15" spans="1:9" ht="15.75" thickBot="1" x14ac:dyDescent="0.3"/>
    <row r="16" spans="1:9" x14ac:dyDescent="0.25">
      <c r="A16" s="21"/>
      <c r="B16" s="21" t="s">
        <v>58</v>
      </c>
      <c r="C16" s="21" t="s">
        <v>46</v>
      </c>
      <c r="D16" s="21" t="s">
        <v>59</v>
      </c>
      <c r="E16" s="21" t="s">
        <v>60</v>
      </c>
      <c r="F16" s="21" t="s">
        <v>61</v>
      </c>
      <c r="G16" s="21" t="s">
        <v>62</v>
      </c>
      <c r="H16" s="21" t="s">
        <v>63</v>
      </c>
      <c r="I16" s="21" t="s">
        <v>64</v>
      </c>
    </row>
    <row r="17" spans="1:9" x14ac:dyDescent="0.25">
      <c r="A17" s="19" t="s">
        <v>52</v>
      </c>
      <c r="B17" s="19">
        <v>-926090.39499225607</v>
      </c>
      <c r="C17" s="19">
        <v>116357.69651955846</v>
      </c>
      <c r="D17" s="19">
        <v>-7.9589956031536797</v>
      </c>
      <c r="E17" s="19">
        <v>1.4538014670237602E-6</v>
      </c>
      <c r="F17" s="19">
        <v>-1175652.833524185</v>
      </c>
      <c r="G17" s="19">
        <v>-676527.95646032726</v>
      </c>
      <c r="H17" s="19">
        <v>-1175652.833524185</v>
      </c>
      <c r="I17" s="19">
        <v>-676527.95646032726</v>
      </c>
    </row>
    <row r="18" spans="1:9" ht="15.75" thickBot="1" x14ac:dyDescent="0.3">
      <c r="A18" s="20" t="s">
        <v>33</v>
      </c>
      <c r="B18" s="20">
        <v>0.25352403499699006</v>
      </c>
      <c r="C18" s="20">
        <v>1.2946542091011046E-2</v>
      </c>
      <c r="D18" s="20">
        <v>19.58237444522079</v>
      </c>
      <c r="E18" s="20">
        <v>1.4311928465206002E-11</v>
      </c>
      <c r="F18" s="20">
        <v>0.22575646386562204</v>
      </c>
      <c r="G18" s="20">
        <v>0.28129160612835807</v>
      </c>
      <c r="H18" s="20">
        <v>0.22575646386562204</v>
      </c>
      <c r="I18" s="20">
        <v>0.28129160612835807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30047-5BF4-47B6-B846-5958CB0EC811}">
  <dimension ref="A1:I18"/>
  <sheetViews>
    <sheetView workbookViewId="0">
      <selection activeCell="E23" sqref="E23"/>
    </sheetView>
  </sheetViews>
  <sheetFormatPr defaultRowHeight="15" x14ac:dyDescent="0.25"/>
  <cols>
    <col min="1" max="1" width="24.85546875" bestFit="1" customWidth="1"/>
    <col min="2" max="5" width="12" bestFit="1" customWidth="1"/>
    <col min="6" max="6" width="16" bestFit="1" customWidth="1"/>
    <col min="9" max="9" width="14.5703125" bestFit="1" customWidth="1"/>
  </cols>
  <sheetData>
    <row r="1" spans="1:9" x14ac:dyDescent="0.25">
      <c r="A1" t="s">
        <v>41</v>
      </c>
    </row>
    <row r="2" spans="1:9" ht="15.75" thickBot="1" x14ac:dyDescent="0.3"/>
    <row r="3" spans="1:9" x14ac:dyDescent="0.25">
      <c r="A3" s="22" t="s">
        <v>42</v>
      </c>
      <c r="B3" s="22"/>
    </row>
    <row r="4" spans="1:9" x14ac:dyDescent="0.25">
      <c r="A4" s="19" t="s">
        <v>43</v>
      </c>
      <c r="B4" s="19">
        <v>0.98223070698152593</v>
      </c>
    </row>
    <row r="5" spans="1:9" x14ac:dyDescent="0.25">
      <c r="A5" s="19" t="s">
        <v>44</v>
      </c>
      <c r="B5" s="19">
        <v>0.96477716173742833</v>
      </c>
    </row>
    <row r="6" spans="1:9" x14ac:dyDescent="0.25">
      <c r="A6" s="19" t="s">
        <v>45</v>
      </c>
      <c r="B6" s="19">
        <v>0.96226124471867325</v>
      </c>
    </row>
    <row r="7" spans="1:9" x14ac:dyDescent="0.25">
      <c r="A7" s="19" t="s">
        <v>46</v>
      </c>
      <c r="B7" s="19">
        <v>0.19426465268114723</v>
      </c>
    </row>
    <row r="8" spans="1:9" ht="15.75" thickBot="1" x14ac:dyDescent="0.3">
      <c r="A8" s="20" t="s">
        <v>47</v>
      </c>
      <c r="B8" s="20">
        <v>16</v>
      </c>
    </row>
    <row r="10" spans="1:9" ht="15.75" thickBot="1" x14ac:dyDescent="0.3">
      <c r="A10" t="s">
        <v>48</v>
      </c>
    </row>
    <row r="11" spans="1:9" x14ac:dyDescent="0.25">
      <c r="A11" s="21"/>
      <c r="B11" s="21" t="s">
        <v>53</v>
      </c>
      <c r="C11" s="21" t="s">
        <v>54</v>
      </c>
      <c r="D11" s="21" t="s">
        <v>55</v>
      </c>
      <c r="E11" s="21" t="s">
        <v>56</v>
      </c>
      <c r="F11" s="21" t="s">
        <v>57</v>
      </c>
    </row>
    <row r="12" spans="1:9" x14ac:dyDescent="0.25">
      <c r="A12" s="19" t="s">
        <v>49</v>
      </c>
      <c r="B12" s="19">
        <v>1</v>
      </c>
      <c r="C12" s="19">
        <v>14.471657426061439</v>
      </c>
      <c r="D12" s="19">
        <v>14.471657426061439</v>
      </c>
      <c r="E12" s="19">
        <v>383.46938891283611</v>
      </c>
      <c r="F12" s="19">
        <v>1.4311928465206053E-11</v>
      </c>
    </row>
    <row r="13" spans="1:9" x14ac:dyDescent="0.25">
      <c r="A13" s="19" t="s">
        <v>50</v>
      </c>
      <c r="B13" s="19">
        <v>14</v>
      </c>
      <c r="C13" s="19">
        <v>0.52834257393857464</v>
      </c>
      <c r="D13" s="19">
        <v>3.7738755281326759E-2</v>
      </c>
      <c r="E13" s="19"/>
      <c r="F13" s="19"/>
    </row>
    <row r="14" spans="1:9" ht="15.75" thickBot="1" x14ac:dyDescent="0.3">
      <c r="A14" s="20" t="s">
        <v>51</v>
      </c>
      <c r="B14" s="20">
        <v>15</v>
      </c>
      <c r="C14" s="20">
        <v>15.000000000000014</v>
      </c>
      <c r="D14" s="20"/>
      <c r="E14" s="20"/>
      <c r="F14" s="20"/>
    </row>
    <row r="15" spans="1:9" ht="15.75" thickBot="1" x14ac:dyDescent="0.3"/>
    <row r="16" spans="1:9" x14ac:dyDescent="0.25">
      <c r="A16" s="21"/>
      <c r="B16" s="21" t="s">
        <v>58</v>
      </c>
      <c r="C16" s="21" t="s">
        <v>46</v>
      </c>
      <c r="D16" s="21" t="s">
        <v>59</v>
      </c>
      <c r="E16" s="21" t="s">
        <v>60</v>
      </c>
      <c r="F16" s="21" t="s">
        <v>61</v>
      </c>
      <c r="G16" s="21" t="s">
        <v>62</v>
      </c>
      <c r="H16" s="21" t="s">
        <v>63</v>
      </c>
      <c r="I16" s="21" t="s">
        <v>64</v>
      </c>
    </row>
    <row r="17" spans="1:9" x14ac:dyDescent="0.25">
      <c r="A17" s="19" t="s">
        <v>52</v>
      </c>
      <c r="B17" s="19">
        <v>7.3929000402376316E-16</v>
      </c>
      <c r="C17" s="19">
        <v>4.8566163170286808E-2</v>
      </c>
      <c r="D17" s="19">
        <v>1.5222326734595067E-14</v>
      </c>
      <c r="E17" s="19">
        <v>1</v>
      </c>
      <c r="F17" s="19">
        <v>-0.10416406025087437</v>
      </c>
      <c r="G17" s="19">
        <v>0.10416406025087584</v>
      </c>
      <c r="H17" s="19">
        <v>-0.10416406025087437</v>
      </c>
      <c r="I17" s="19">
        <v>0.10416406025087584</v>
      </c>
    </row>
    <row r="18" spans="1:9" ht="15.75" thickBot="1" x14ac:dyDescent="0.3">
      <c r="A18" s="20" t="s">
        <v>70</v>
      </c>
      <c r="B18" s="20">
        <v>0.98223070698152282</v>
      </c>
      <c r="C18" s="20">
        <v>5.0158917639389906E-2</v>
      </c>
      <c r="D18" s="20">
        <v>19.582374445220783</v>
      </c>
      <c r="E18" s="20">
        <v>1.4311928465206104E-11</v>
      </c>
      <c r="F18" s="20">
        <v>0.87465052814819377</v>
      </c>
      <c r="G18" s="20">
        <v>1.0898108858148519</v>
      </c>
      <c r="H18" s="20">
        <v>0.87465052814819377</v>
      </c>
      <c r="I18" s="20">
        <v>1.0898108858148519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Capa</vt:lpstr>
      <vt:lpstr>Tabela 6.2</vt:lpstr>
      <vt:lpstr>Bilhões</vt:lpstr>
      <vt:lpstr>Milhões</vt:lpstr>
      <vt:lpstr>Modelo Padronizado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Santos</dc:creator>
  <cp:lastModifiedBy>André Santos</cp:lastModifiedBy>
  <dcterms:created xsi:type="dcterms:W3CDTF">2019-08-08T20:49:54Z</dcterms:created>
  <dcterms:modified xsi:type="dcterms:W3CDTF">2019-08-12T16:25:55Z</dcterms:modified>
</cp:coreProperties>
</file>