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6\"/>
    </mc:Choice>
  </mc:AlternateContent>
  <xr:revisionPtr revIDLastSave="0" documentId="13_ncr:1_{FF40D6E0-191A-4FEA-82C4-6A8E65D54AF0}" xr6:coauthVersionLast="43" xr6:coauthVersionMax="43" xr10:uidLastSave="{00000000-0000-0000-0000-000000000000}"/>
  <bookViews>
    <workbookView xWindow="-120" yWindow="-120" windowWidth="20730" windowHeight="11160" firstSheet="1" activeTab="3" xr2:uid="{773E27BB-8E20-4A51-A736-10D3F44FF3AE}"/>
  </bookViews>
  <sheets>
    <sheet name="Capa" sheetId="2" r:id="rId1"/>
    <sheet name="Resultados Log-linear" sheetId="4" r:id="rId2"/>
    <sheet name="Modelo Log-linear" sheetId="1" r:id="rId3"/>
    <sheet name="Modelo Semi-lo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  <c r="M5" i="6" l="1"/>
  <c r="P6" i="6" s="1"/>
  <c r="M6" i="6"/>
  <c r="P19" i="6" l="1"/>
  <c r="P13" i="6"/>
  <c r="P18" i="6"/>
  <c r="P10" i="6"/>
  <c r="P17" i="6"/>
  <c r="P9" i="6"/>
  <c r="P14" i="6"/>
  <c r="P5" i="6"/>
  <c r="P16" i="6"/>
  <c r="P12" i="6"/>
  <c r="P8" i="6"/>
  <c r="P15" i="6"/>
  <c r="P11" i="6"/>
  <c r="P7" i="6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M6" i="1"/>
  <c r="M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5" i="1"/>
  <c r="I5" i="1"/>
</calcChain>
</file>

<file path=xl/sharedStrings.xml><?xml version="1.0" encoding="utf-8"?>
<sst xmlns="http://schemas.openxmlformats.org/spreadsheetml/2006/main" count="106" uniqueCount="75">
  <si>
    <t>Nota:</t>
  </si>
  <si>
    <t>Tabela 6.3</t>
  </si>
  <si>
    <t xml:space="preserve">2003-I </t>
  </si>
  <si>
    <t xml:space="preserve">2003-II </t>
  </si>
  <si>
    <t xml:space="preserve">2003-III </t>
  </si>
  <si>
    <t>2003-IV</t>
  </si>
  <si>
    <t xml:space="preserve">2004-I </t>
  </si>
  <si>
    <t xml:space="preserve">2004-II </t>
  </si>
  <si>
    <t xml:space="preserve">2004-III </t>
  </si>
  <si>
    <t>2004-IV</t>
  </si>
  <si>
    <t xml:space="preserve">2005-I </t>
  </si>
  <si>
    <t xml:space="preserve">2005-II </t>
  </si>
  <si>
    <t xml:space="preserve">2005-III </t>
  </si>
  <si>
    <t xml:space="preserve">2005-IV  </t>
  </si>
  <si>
    <t xml:space="preserve">2006-I </t>
  </si>
  <si>
    <t xml:space="preserve">2006-II </t>
  </si>
  <si>
    <t xml:space="preserve">2006-III </t>
  </si>
  <si>
    <t>Ano-Trimestre</t>
  </si>
  <si>
    <t>DESPSERV</t>
  </si>
  <si>
    <t>DESPDUR</t>
  </si>
  <si>
    <t>DESPNAODUR</t>
  </si>
  <si>
    <t>DESPTCP</t>
  </si>
  <si>
    <t>DESPSERV =</t>
  </si>
  <si>
    <t>DESPDUR =</t>
  </si>
  <si>
    <t>DESPNAODUR =</t>
  </si>
  <si>
    <t>DESPTCP =</t>
  </si>
  <si>
    <t>despesas com serviços.</t>
  </si>
  <si>
    <t>despesas com bens não duráveis.</t>
  </si>
  <si>
    <t>despesas totais de consumo pessoal.</t>
  </si>
  <si>
    <t>A Tabela 6.3 apresenta dados relativos às despesas totais de consumo pessoal (DESPTCP), despesas com bens duráveis (DESPDUR), com bens não duráveis (DESPNAODUR) e despesas com serviços (DESPSERV), todas medidas em bilhões de dólares de 2000.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</si>
  <si>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</si>
  <si>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</si>
  <si>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</si>
  <si>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</si>
  <si>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</si>
  <si>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</si>
  <si>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</si>
  <si>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</si>
  <si>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</si>
  <si>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</si>
  <si>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</si>
  <si>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</si>
  <si>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</si>
  <si>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</si>
  <si>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</si>
  <si>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</si>
  <si>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</si>
  <si>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</si>
  <si>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</si>
  <si>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</si>
  <si>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</si>
  <si>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</si>
  <si>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</si>
  <si>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</si>
  <si>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ln(DESPDUR)</t>
  </si>
  <si>
    <t>ln(DESPTCP)</t>
  </si>
  <si>
    <t>ln das variáveis</t>
  </si>
  <si>
    <t>α =</t>
  </si>
  <si>
    <t>E(Y|X)</t>
  </si>
  <si>
    <t>E(lnY|lnX)</t>
  </si>
  <si>
    <t>Estimador</t>
  </si>
  <si>
    <t>Resultado</t>
  </si>
  <si>
    <t>Modelo log-linear</t>
  </si>
  <si>
    <t>β2 =</t>
  </si>
  <si>
    <t>Estimativas</t>
  </si>
  <si>
    <t>Suponha que queiramos encontrar a elasticidade das despesas com bens duráveis em relação às despesas totais de consumo pessoal. Representando graficamente o ln das despesas com bens duráveis contra o ln das despesas totais de consumo, você verá que a relação entre as duas variáveis é linear. Portanto, o modelo log-log pode ser apropriado.</t>
  </si>
  <si>
    <t>despesas com bens duráveis.</t>
  </si>
  <si>
    <t>Modelo semilogarítmico</t>
  </si>
  <si>
    <t>Em um período que vai do 1º trimestre de 2003 ao 3º trimestre de 2006, implica que as despesas com serviços aumentaram a uma taxa (trimestral) de 0,705%.</t>
  </si>
  <si>
    <t>EXTENSÕES DO MODELO DE REGRESSÃO LINEAR DE DUAS VARIÁVEIS</t>
  </si>
  <si>
    <t>Suponha que queiramos conhecer a taxa de crescimento das despesas pessoais com serviços para os dados fornecidos na Tabela 6.3. Denotemos por Yt as despesas reais com serviços no período t.</t>
  </si>
  <si>
    <t>ln(DESPSERV)</t>
  </si>
  <si>
    <t>Período</t>
  </si>
  <si>
    <t>E(lnY|X)</t>
  </si>
  <si>
    <t>β1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</si>
</sst>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</cellStyleXfs>
  <cellXfs count="48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0" fillId="3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right"/>
    </xf>
    <xf numFmtId="0" fontId="0" fillId="6" borderId="5" xfId="0" applyFill="1" applyBorder="1" applyAlignment="1">
      <alignment horizontal="center"/>
    </xf>
    <xf numFmtId="4" fontId="0" fillId="6" borderId="5" xfId="0" applyNumberFormat="1" applyFill="1" applyBorder="1" applyAlignment="1">
      <alignment horizontal="right"/>
    </xf>
    <xf numFmtId="0" fontId="0" fillId="7" borderId="0" xfId="0" applyFill="1" applyAlignment="1">
      <alignment horizontal="center"/>
    </xf>
    <xf numFmtId="0" fontId="3" fillId="7" borderId="4" xfId="2" applyFill="1"/>
    <xf numFmtId="0" fontId="2" fillId="5" borderId="0" xfId="4" applyBorder="1" applyAlignment="1">
      <alignment horizontal="center"/>
    </xf>
    <xf numFmtId="0" fontId="2" fillId="5" borderId="0" xfId="4"/>
    <xf numFmtId="0" fontId="4" fillId="4" borderId="0" xfId="3" applyFont="1" applyBorder="1" applyAlignment="1">
      <alignment horizontal="right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right"/>
    </xf>
    <xf numFmtId="0" fontId="0" fillId="3" borderId="2" xfId="0" applyFill="1" applyBorder="1" applyAlignment="1">
      <alignment horizontal="right" indent="2"/>
    </xf>
    <xf numFmtId="0" fontId="0" fillId="7" borderId="0" xfId="0" applyFill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4" fontId="0" fillId="6" borderId="0" xfId="0" applyNumberFormat="1" applyFill="1" applyAlignment="1">
      <alignment horizontal="center"/>
    </xf>
    <xf numFmtId="4" fontId="0" fillId="6" borderId="5" xfId="0" applyNumberFormat="1" applyFill="1" applyBorder="1" applyAlignment="1">
      <alignment horizontal="center"/>
    </xf>
    <xf numFmtId="0" fontId="5" fillId="8" borderId="0" xfId="5"/>
    <xf numFmtId="0" fontId="0" fillId="13" borderId="2" xfId="0" applyFill="1" applyBorder="1" applyAlignment="1">
      <alignment horizontal="center"/>
    </xf>
    <xf numFmtId="0" fontId="5" fillId="9" borderId="0" xfId="6"/>
    <xf numFmtId="0" fontId="2" fillId="11" borderId="2" xfId="8" applyBorder="1" applyAlignment="1">
      <alignment horizontal="center" vertical="center"/>
    </xf>
    <xf numFmtId="0" fontId="2" fillId="10" borderId="0" xfId="7" applyAlignment="1">
      <alignment horizontal="center"/>
    </xf>
    <xf numFmtId="0" fontId="2" fillId="10" borderId="5" xfId="7" applyBorder="1" applyAlignment="1">
      <alignment horizontal="center"/>
    </xf>
    <xf numFmtId="0" fontId="2" fillId="10" borderId="0" xfId="7"/>
    <xf numFmtId="0" fontId="5" fillId="12" borderId="0" xfId="9"/>
    <xf numFmtId="4" fontId="0" fillId="6" borderId="0" xfId="0" applyNumberFormat="1" applyFill="1" applyAlignment="1">
      <alignment horizontal="right" indent="1"/>
    </xf>
    <xf numFmtId="4" fontId="0" fillId="6" borderId="5" xfId="0" applyNumberFormat="1" applyFill="1" applyBorder="1" applyAlignment="1">
      <alignment horizontal="right" indent="1"/>
    </xf>
    <xf numFmtId="164" fontId="2" fillId="10" borderId="0" xfId="7" applyNumberFormat="1" applyAlignment="1">
      <alignment horizontal="right" indent="1"/>
    </xf>
    <xf numFmtId="164" fontId="2" fillId="10" borderId="5" xfId="7" applyNumberFormat="1" applyBorder="1" applyAlignment="1">
      <alignment horizontal="right" inden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wrapText="1"/>
    </xf>
    <xf numFmtId="0" fontId="0" fillId="7" borderId="0" xfId="0" applyFill="1" applyAlignment="1">
      <alignment horizontal="center"/>
    </xf>
    <xf numFmtId="0" fontId="7" fillId="7" borderId="0" xfId="3" applyFont="1" applyFill="1" applyBorder="1" applyAlignment="1">
      <alignment horizontal="center" vertical="center" wrapText="1"/>
    </xf>
    <xf numFmtId="0" fontId="2" fillId="5" borderId="0" xfId="4" applyBorder="1" applyAlignment="1">
      <alignment horizontal="left"/>
    </xf>
    <xf numFmtId="3" fontId="0" fillId="6" borderId="0" xfId="0" applyNumberFormat="1" applyFill="1" applyAlignment="1">
      <alignment horizontal="center"/>
    </xf>
    <xf numFmtId="3" fontId="0" fillId="6" borderId="5" xfId="0" applyNumberFormat="1" applyFill="1" applyBorder="1" applyAlignment="1">
      <alignment horizontal="center"/>
    </xf>
    <xf numFmtId="166" fontId="2" fillId="10" borderId="0" xfId="7" applyNumberFormat="1" applyAlignment="1">
      <alignment horizontal="right" indent="1"/>
    </xf>
    <xf numFmtId="166" fontId="2" fillId="10" borderId="5" xfId="7" applyNumberFormat="1" applyBorder="1" applyAlignment="1">
      <alignment horizontal="right" indent="1"/>
    </xf>
  </cellXfs>
  <cellStyles count="10">
    <cellStyle name="20% - Ênfase3" xfId="3" builtinId="38"/>
    <cellStyle name="40% - Ênfase5" xfId="7" builtinId="47"/>
    <cellStyle name="60% - Ênfase3" xfId="4" builtinId="40"/>
    <cellStyle name="60% - Ênfase5" xfId="8" builtinId="48"/>
    <cellStyle name="Ênfase2" xfId="5" builtinId="33"/>
    <cellStyle name="Ênfase5" xfId="6" builtinId="45"/>
    <cellStyle name="Ênfase6" xfId="9" builtinId="49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Log-linear'!$L$2</c:f>
              <c:strCache>
                <c:ptCount val="1"/>
                <c:pt idx="0">
                  <c:v>Modelo log-linear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Log-linear'!$J$5:$J$19</c:f>
              <c:numCache>
                <c:formatCode>#,##0.00</c:formatCode>
                <c:ptCount val="15"/>
                <c:pt idx="0">
                  <c:v>8.8797368805317891</c:v>
                </c:pt>
                <c:pt idx="1">
                  <c:v>8.8886601914631651</c:v>
                </c:pt>
                <c:pt idx="2">
                  <c:v>8.9028500722125425</c:v>
                </c:pt>
                <c:pt idx="3">
                  <c:v>8.9084647121114209</c:v>
                </c:pt>
                <c:pt idx="4">
                  <c:v>8.9199613326431422</c:v>
                </c:pt>
                <c:pt idx="5">
                  <c:v>8.9272344794892895</c:v>
                </c:pt>
                <c:pt idx="6">
                  <c:v>8.9368373006976718</c:v>
                </c:pt>
                <c:pt idx="7">
                  <c:v>8.9472988782407104</c:v>
                </c:pt>
                <c:pt idx="8">
                  <c:v>8.9540794441991451</c:v>
                </c:pt>
                <c:pt idx="9">
                  <c:v>8.9644142577647283</c:v>
                </c:pt>
                <c:pt idx="10">
                  <c:v>8.9740229247011847</c:v>
                </c:pt>
                <c:pt idx="11">
                  <c:v>8.9759083448921171</c:v>
                </c:pt>
                <c:pt idx="12">
                  <c:v>8.987671707885184</c:v>
                </c:pt>
                <c:pt idx="13">
                  <c:v>8.9940482956110746</c:v>
                </c:pt>
                <c:pt idx="14">
                  <c:v>9.0010011016383693</c:v>
                </c:pt>
              </c:numCache>
            </c:numRef>
          </c:xVal>
          <c:yVal>
            <c:numRef>
              <c:f>'Modelo Log-linear'!$I$5:$I$19</c:f>
              <c:numCache>
                <c:formatCode>#,##0.00</c:formatCode>
                <c:ptCount val="15"/>
                <c:pt idx="0">
                  <c:v>6.878738329911644</c:v>
                </c:pt>
                <c:pt idx="1">
                  <c:v>6.9175075704248155</c:v>
                </c:pt>
                <c:pt idx="2">
                  <c:v>6.9561644181898243</c:v>
                </c:pt>
                <c:pt idx="3">
                  <c:v>6.9578778883853474</c:v>
                </c:pt>
                <c:pt idx="4">
                  <c:v>6.9726062513017535</c:v>
                </c:pt>
                <c:pt idx="5">
                  <c:v>6.9767214834468598</c:v>
                </c:pt>
                <c:pt idx="6">
                  <c:v>6.9975045711257451</c:v>
                </c:pt>
                <c:pt idx="7">
                  <c:v>7.0123855280602196</c:v>
                </c:pt>
                <c:pt idx="8">
                  <c:v>7.0182227320081081</c:v>
                </c:pt>
                <c:pt idx="9">
                  <c:v>7.0482126316773925</c:v>
                </c:pt>
                <c:pt idx="10">
                  <c:v>7.0697890908293699</c:v>
                </c:pt>
                <c:pt idx="11">
                  <c:v>7.036939737362963</c:v>
                </c:pt>
                <c:pt idx="12">
                  <c:v>7.0821286659269171</c:v>
                </c:pt>
                <c:pt idx="13">
                  <c:v>7.0819606551738339</c:v>
                </c:pt>
                <c:pt idx="14">
                  <c:v>7.0973834109585301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2-44AB-9515-A699E7BD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ln(DESPTCP)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ln(DESPDUR)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Semi-log'!$L$2</c:f>
              <c:strCache>
                <c:ptCount val="1"/>
                <c:pt idx="0">
                  <c:v>Modelo semilogarítmico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Semi-log'!$J$5:$J$19</c:f>
              <c:numCache>
                <c:formatCode>#,##0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'Modelo Semi-log'!$I$5:$I$19</c:f>
              <c:numCache>
                <c:formatCode>#,##0.00</c:formatCode>
                <c:ptCount val="15"/>
                <c:pt idx="0">
                  <c:v>8.329247850751992</c:v>
                </c:pt>
                <c:pt idx="1">
                  <c:v>8.3335828044373539</c:v>
                </c:pt>
                <c:pt idx="2">
                  <c:v>8.3406230634016154</c:v>
                </c:pt>
                <c:pt idx="3">
                  <c:v>8.3476377992719559</c:v>
                </c:pt>
                <c:pt idx="4">
                  <c:v>8.3589474716798708</c:v>
                </c:pt>
                <c:pt idx="5">
                  <c:v>8.3683218844766145</c:v>
                </c:pt>
                <c:pt idx="6">
                  <c:v>8.3759751895007</c:v>
                </c:pt>
                <c:pt idx="7">
                  <c:v>8.3842102198099848</c:v>
                </c:pt>
                <c:pt idx="8">
                  <c:v>8.388291067175377</c:v>
                </c:pt>
                <c:pt idx="9">
                  <c:v>8.3938949750717438</c:v>
                </c:pt>
                <c:pt idx="10">
                  <c:v>8.4016701001606986</c:v>
                </c:pt>
                <c:pt idx="11">
                  <c:v>8.406641446837833</c:v>
                </c:pt>
                <c:pt idx="12">
                  <c:v>8.4106097060134548</c:v>
                </c:pt>
                <c:pt idx="13">
                  <c:v>8.4196685615261853</c:v>
                </c:pt>
                <c:pt idx="14">
                  <c:v>8.4265242245014012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61D-B12D-55BA6640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ln(DESPSERV)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15</xdr:row>
      <xdr:rowOff>138112</xdr:rowOff>
    </xdr:from>
    <xdr:ext cx="292573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𝐷𝐸𝑆𝑃𝐷𝑈𝑅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𝐷𝐸𝑆𝑃𝑇𝐶𝑃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4B06165-EBC2-40CB-BA14-8AF932A01674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𝑌=𝐷𝐸𝑆𝑃𝐷𝑈𝑅 𝑒 𝑋=𝐷𝐸𝑆𝑃𝑇𝐶𝑃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403597</xdr:colOff>
      <xdr:row>13</xdr:row>
      <xdr:rowOff>95250</xdr:rowOff>
    </xdr:from>
    <xdr:to>
      <xdr:col>9</xdr:col>
      <xdr:colOff>542924</xdr:colOff>
      <xdr:row>16</xdr:row>
      <xdr:rowOff>87366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, 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𝑒𝑚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8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sSub>
                      <m:sSubPr>
                        <m:ctrlP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>
                <a:effectLst/>
              </a:endParaRPr>
            </a:p>
            <a:p>
              <a:endParaRPr lang="pt-BR"/>
            </a:p>
          </xdr:txBody>
        </xdr:sp>
      </mc:Choice>
      <mc:Fallback xmlns="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b="0" i="0">
                  <a:latin typeface="Cambria Math" panose="02040503050406030204" pitchFamily="18" charset="0"/>
                </a:rPr>
                <a:t>𝑙𝑛𝑌_𝑖=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</a:rPr>
                <a:t>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𝑙𝑛𝑋_𝑖+𝑢_𝑖,  𝑒𝑚 𝑞𝑢𝑒 </a:t>
              </a:r>
              <a:r>
                <a:rPr lang="pt-BR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pt-BR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=𝑙𝑛𝛽_1</a:t>
              </a:r>
              <a:endParaRPr lang="pt-BR">
                <a:effectLst/>
              </a:endParaRPr>
            </a:p>
            <a:p>
              <a:pPr/>
              <a:endParaRPr lang="pt-BR"/>
            </a:p>
          </xdr:txBody>
        </xdr:sp>
      </mc:Fallback>
    </mc:AlternateContent>
    <xdr:clientData/>
  </xdr:twoCellAnchor>
  <xdr:twoCellAnchor>
    <xdr:from>
      <xdr:col>2</xdr:col>
      <xdr:colOff>276225</xdr:colOff>
      <xdr:row>21</xdr:row>
      <xdr:rowOff>123825</xdr:rowOff>
    </xdr:from>
    <xdr:to>
      <xdr:col>5</xdr:col>
      <xdr:colOff>528379</xdr:colOff>
      <xdr:row>23</xdr:row>
      <xdr:rowOff>19824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2F6193DB-E366-4F25-B90A-D17C8627B45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2F6193DB-E366-4F25-B90A-D17C8627B45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𝑙𝑛𝑌_𝑡=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𝑡+𝑢_𝑡</a:t>
              </a:r>
              <a:endParaRPr lang="pt-BR"/>
            </a:p>
          </xdr:txBody>
        </xdr:sp>
      </mc:Fallback>
    </mc:AlternateContent>
    <xdr:clientData/>
  </xdr:twoCellAnchor>
  <xdr:oneCellAnchor>
    <xdr:from>
      <xdr:col>2</xdr:col>
      <xdr:colOff>28575</xdr:colOff>
      <xdr:row>23</xdr:row>
      <xdr:rowOff>100012</xdr:rowOff>
    </xdr:from>
    <xdr:ext cx="277127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177C688-AFB9-4008-AD50-22E1271DDC1B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𝐷𝐸𝑆𝑃𝑆𝐸𝑅𝑉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𝑇𝑒𝑚𝑝𝑜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177C688-AFB9-4008-AD50-22E1271DDC1B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𝑌=𝐷𝐸𝑆𝑃𝑆𝐸𝑅𝑉 𝑒 𝑋=𝑇𝑒𝑚𝑝𝑜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155948</xdr:colOff>
      <xdr:row>7</xdr:row>
      <xdr:rowOff>28575</xdr:rowOff>
    </xdr:from>
    <xdr:to>
      <xdr:col>13</xdr:col>
      <xdr:colOff>57150</xdr:colOff>
      <xdr:row>7</xdr:row>
      <xdr:rowOff>185093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𝑙𝑛𝑌_𝑖=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</a:rPr>
                <a:t>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2 𝑙𝑛𝑋_𝑖+𝑢_𝑖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10</xdr:col>
      <xdr:colOff>152400</xdr:colOff>
      <xdr:row>7</xdr:row>
      <xdr:rowOff>144689</xdr:rowOff>
    </xdr:from>
    <xdr:to>
      <xdr:col>11</xdr:col>
      <xdr:colOff>685800</xdr:colOff>
      <xdr:row>9</xdr:row>
      <xdr:rowOff>12540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BFD34CEA-F3C8-40E6-92C1-23B705B4FDCB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=𝑙𝑛𝛽_1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F0183-D72A-4764-B166-3427DBE9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131A1C-1A79-4943-9AA4-98243697F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</xdr:row>
      <xdr:rowOff>104775</xdr:rowOff>
    </xdr:from>
    <xdr:to>
      <xdr:col>13</xdr:col>
      <xdr:colOff>0</xdr:colOff>
      <xdr:row>8</xdr:row>
      <xdr:rowOff>102147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3576BC93-9C3E-418B-94EF-162EB09D4FBD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3576BC93-9C3E-418B-94EF-162EB09D4FBD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𝑙𝑛𝑌_𝑡=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𝑡+𝑢_𝑡</a:t>
              </a:r>
              <a:endParaRPr lang="pt-BR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27"/>
  <sheetViews>
    <sheetView showGridLines="0" workbookViewId="0">
      <selection activeCell="M23" sqref="M23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2" spans="2:11" ht="20.25" thickBot="1" x14ac:dyDescent="0.35">
      <c r="B2" s="13" t="s">
        <v>69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ht="7.5" customHeight="1" thickTop="1" x14ac:dyDescent="0.25"/>
    <row r="4" spans="2:11" ht="15.75" thickBot="1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39" t="s">
        <v>29</v>
      </c>
      <c r="D5" s="39"/>
      <c r="E5" s="39"/>
      <c r="F5" s="39"/>
      <c r="G5" s="39"/>
      <c r="H5" s="39"/>
      <c r="I5" s="39"/>
      <c r="J5" s="39"/>
      <c r="K5" s="39"/>
    </row>
    <row r="6" spans="2:11" x14ac:dyDescent="0.25">
      <c r="B6" s="2"/>
      <c r="C6" s="39"/>
      <c r="D6" s="39"/>
      <c r="E6" s="39"/>
      <c r="F6" s="39"/>
      <c r="G6" s="39"/>
      <c r="H6" s="39"/>
      <c r="I6" s="39"/>
      <c r="J6" s="39"/>
      <c r="K6" s="39"/>
    </row>
    <row r="7" spans="2:11" x14ac:dyDescent="0.25">
      <c r="B7" s="2"/>
      <c r="C7" s="39"/>
      <c r="D7" s="39"/>
      <c r="E7" s="39"/>
      <c r="F7" s="39"/>
      <c r="G7" s="39"/>
      <c r="H7" s="39"/>
      <c r="I7" s="39"/>
      <c r="J7" s="39"/>
      <c r="K7" s="39"/>
    </row>
    <row r="8" spans="2:11" ht="9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ht="15" customHeight="1" x14ac:dyDescent="0.25">
      <c r="B9" s="2"/>
      <c r="C9" s="40" t="s">
        <v>65</v>
      </c>
      <c r="D9" s="40"/>
      <c r="E9" s="40"/>
      <c r="F9" s="40"/>
      <c r="G9" s="40"/>
      <c r="H9" s="40"/>
      <c r="I9" s="40"/>
      <c r="J9" s="40"/>
      <c r="K9" s="40"/>
    </row>
    <row r="10" spans="2:11" ht="15" customHeight="1" x14ac:dyDescent="0.25">
      <c r="B10" s="2"/>
      <c r="C10" s="40"/>
      <c r="D10" s="40"/>
      <c r="E10" s="40"/>
      <c r="F10" s="40"/>
      <c r="G10" s="40"/>
      <c r="H10" s="40"/>
      <c r="I10" s="40"/>
      <c r="J10" s="40"/>
      <c r="K10" s="40"/>
    </row>
    <row r="11" spans="2:11" x14ac:dyDescent="0.25">
      <c r="B11" s="2"/>
      <c r="C11" s="40"/>
      <c r="D11" s="40"/>
      <c r="E11" s="40"/>
      <c r="F11" s="40"/>
      <c r="G11" s="40"/>
      <c r="H11" s="40"/>
      <c r="I11" s="40"/>
      <c r="J11" s="40"/>
      <c r="K11" s="40"/>
    </row>
    <row r="12" spans="2:11" x14ac:dyDescent="0.25">
      <c r="B12" s="2"/>
      <c r="C12" s="40"/>
      <c r="D12" s="40"/>
      <c r="E12" s="40"/>
      <c r="F12" s="40"/>
      <c r="G12" s="40"/>
      <c r="H12" s="40"/>
      <c r="I12" s="40"/>
      <c r="J12" s="40"/>
      <c r="K12" s="40"/>
    </row>
    <row r="13" spans="2:11" ht="9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5">
      <c r="B14" s="3"/>
      <c r="C14" s="6"/>
      <c r="D14" s="6"/>
      <c r="E14" s="6"/>
      <c r="F14" s="6"/>
      <c r="G14" s="6"/>
      <c r="H14" s="6"/>
      <c r="I14" s="6"/>
      <c r="J14" s="6"/>
      <c r="K14" s="6"/>
    </row>
    <row r="15" spans="2:11" x14ac:dyDescent="0.25">
      <c r="B15" s="3"/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25">
      <c r="B16" s="3"/>
      <c r="C16" s="6"/>
      <c r="D16" s="6"/>
      <c r="E16" s="6"/>
      <c r="F16" s="6"/>
      <c r="G16" s="6"/>
      <c r="H16" s="6"/>
      <c r="I16" s="6"/>
      <c r="J16" s="6"/>
      <c r="K16" s="6"/>
    </row>
    <row r="17" spans="2:11" x14ac:dyDescent="0.25">
      <c r="B17" s="3"/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</row>
    <row r="19" spans="2:11" x14ac:dyDescent="0.25">
      <c r="B19" s="3"/>
      <c r="C19" s="40" t="s">
        <v>70</v>
      </c>
      <c r="D19" s="40"/>
      <c r="E19" s="40"/>
      <c r="F19" s="40"/>
      <c r="G19" s="40"/>
      <c r="H19" s="40"/>
      <c r="I19" s="40"/>
      <c r="J19" s="40"/>
      <c r="K19" s="40"/>
    </row>
    <row r="20" spans="2:11" x14ac:dyDescent="0.25">
      <c r="B20" s="3"/>
      <c r="C20" s="40"/>
      <c r="D20" s="40"/>
      <c r="E20" s="40"/>
      <c r="F20" s="40"/>
      <c r="G20" s="40"/>
      <c r="H20" s="40"/>
      <c r="I20" s="40"/>
      <c r="J20" s="40"/>
      <c r="K20" s="40"/>
    </row>
    <row r="21" spans="2:11" x14ac:dyDescent="0.25">
      <c r="B21" s="3"/>
      <c r="C21" s="40"/>
      <c r="D21" s="40"/>
      <c r="E21" s="40"/>
      <c r="F21" s="40"/>
      <c r="G21" s="40"/>
      <c r="H21" s="40"/>
      <c r="I21" s="40"/>
      <c r="J21" s="40"/>
      <c r="K21" s="40"/>
    </row>
    <row r="22" spans="2:11" x14ac:dyDescent="0.25">
      <c r="B22" s="3"/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3"/>
      <c r="C23" s="6"/>
      <c r="D23" s="6"/>
      <c r="E23" s="6"/>
      <c r="F23" s="6"/>
      <c r="G23" s="6"/>
      <c r="H23" s="6"/>
      <c r="I23" s="6"/>
      <c r="J23" s="6"/>
      <c r="K23" s="6"/>
    </row>
    <row r="24" spans="2:11" x14ac:dyDescent="0.25">
      <c r="B24" s="3"/>
      <c r="C24" s="6"/>
      <c r="D24" s="6"/>
      <c r="E24" s="6"/>
      <c r="F24" s="6"/>
      <c r="G24" s="6"/>
      <c r="H24" s="6"/>
      <c r="I24" s="6"/>
      <c r="J24" s="6"/>
      <c r="K24" s="6"/>
    </row>
    <row r="25" spans="2:11" x14ac:dyDescent="0.25">
      <c r="B25" s="3"/>
      <c r="C25" s="6"/>
      <c r="D25" s="6"/>
      <c r="E25" s="6"/>
      <c r="F25" s="6"/>
      <c r="G25" s="6"/>
      <c r="H25" s="6"/>
      <c r="I25" s="6"/>
      <c r="J25" s="6"/>
      <c r="K25" s="6"/>
    </row>
    <row r="26" spans="2:11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</row>
    <row r="27" spans="2:11" ht="15.75" thickTop="1" x14ac:dyDescent="0.25"/>
  </sheetData>
  <mergeCells count="3">
    <mergeCell ref="C5:K7"/>
    <mergeCell ref="C9:K12"/>
    <mergeCell ref="C19:K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92A-D727-46E6-A6C5-E1CD2310304D}">
  <dimension ref="A1:I18"/>
  <sheetViews>
    <sheetView workbookViewId="0">
      <selection activeCell="E26" sqref="E26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24" t="s">
        <v>31</v>
      </c>
      <c r="B3" s="24"/>
    </row>
    <row r="4" spans="1:9" x14ac:dyDescent="0.25">
      <c r="A4" s="21" t="s">
        <v>32</v>
      </c>
      <c r="B4" s="21">
        <v>0.98461295623458667</v>
      </c>
    </row>
    <row r="5" spans="1:9" x14ac:dyDescent="0.25">
      <c r="A5" s="21" t="s">
        <v>33</v>
      </c>
      <c r="B5" s="21">
        <v>0.96946267358501204</v>
      </c>
    </row>
    <row r="6" spans="1:9" x14ac:dyDescent="0.25">
      <c r="A6" s="21" t="s">
        <v>34</v>
      </c>
      <c r="B6" s="21">
        <v>0.96711364847616688</v>
      </c>
    </row>
    <row r="7" spans="1:9" x14ac:dyDescent="0.25">
      <c r="A7" s="21" t="s">
        <v>35</v>
      </c>
      <c r="B7" s="21">
        <v>1.1649361524586923E-2</v>
      </c>
    </row>
    <row r="8" spans="1:9" ht="15.75" thickBot="1" x14ac:dyDescent="0.3">
      <c r="A8" s="22" t="s">
        <v>36</v>
      </c>
      <c r="B8" s="22">
        <v>15</v>
      </c>
    </row>
    <row r="10" spans="1:9" ht="15.75" thickBot="1" x14ac:dyDescent="0.3">
      <c r="A10" t="s">
        <v>37</v>
      </c>
    </row>
    <row r="11" spans="1:9" x14ac:dyDescent="0.25">
      <c r="A11" s="23"/>
      <c r="B11" s="23" t="s">
        <v>42</v>
      </c>
      <c r="C11" s="23" t="s">
        <v>43</v>
      </c>
      <c r="D11" s="23" t="s">
        <v>44</v>
      </c>
      <c r="E11" s="23" t="s">
        <v>45</v>
      </c>
      <c r="F11" s="23" t="s">
        <v>46</v>
      </c>
    </row>
    <row r="12" spans="1:9" x14ac:dyDescent="0.25">
      <c r="A12" s="21" t="s">
        <v>38</v>
      </c>
      <c r="B12" s="21">
        <v>1</v>
      </c>
      <c r="C12" s="21">
        <v>5.6007692478959349E-2</v>
      </c>
      <c r="D12" s="21">
        <v>5.6007692478959349E-2</v>
      </c>
      <c r="E12" s="21">
        <v>412.70851892323896</v>
      </c>
      <c r="F12" s="21">
        <v>3.117833062485075E-11</v>
      </c>
    </row>
    <row r="13" spans="1:9" x14ac:dyDescent="0.25">
      <c r="A13" s="21" t="s">
        <v>39</v>
      </c>
      <c r="B13" s="21">
        <v>13</v>
      </c>
      <c r="C13" s="21">
        <v>1.76419911109684E-3</v>
      </c>
      <c r="D13" s="21">
        <v>1.3570762393052616E-4</v>
      </c>
      <c r="E13" s="21"/>
      <c r="F13" s="21"/>
    </row>
    <row r="14" spans="1:9" ht="15.75" thickBot="1" x14ac:dyDescent="0.3">
      <c r="A14" s="22" t="s">
        <v>40</v>
      </c>
      <c r="B14" s="22">
        <v>14</v>
      </c>
      <c r="C14" s="22">
        <v>5.777189159005619E-2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47</v>
      </c>
      <c r="C16" s="23" t="s">
        <v>35</v>
      </c>
      <c r="D16" s="23" t="s">
        <v>48</v>
      </c>
      <c r="E16" s="23" t="s">
        <v>49</v>
      </c>
      <c r="F16" s="23" t="s">
        <v>50</v>
      </c>
      <c r="G16" s="23" t="s">
        <v>51</v>
      </c>
      <c r="H16" s="23" t="s">
        <v>52</v>
      </c>
      <c r="I16" s="23" t="s">
        <v>53</v>
      </c>
    </row>
    <row r="17" spans="1:9" x14ac:dyDescent="0.25">
      <c r="A17" s="21" t="s">
        <v>41</v>
      </c>
      <c r="B17" s="21">
        <v>-7.5416576721735087</v>
      </c>
      <c r="C17" s="21">
        <v>0.71614890693229249</v>
      </c>
      <c r="D17" s="21">
        <v>-10.530851334367151</v>
      </c>
      <c r="E17" s="21">
        <v>9.8412705447290807E-8</v>
      </c>
      <c r="F17" s="21">
        <v>-9.0888033240701223</v>
      </c>
      <c r="G17" s="21">
        <v>-5.9945120202768942</v>
      </c>
      <c r="H17" s="21">
        <v>-9.0888033240701223</v>
      </c>
      <c r="I17" s="21">
        <v>-5.9945120202768942</v>
      </c>
    </row>
    <row r="18" spans="1:9" ht="15.75" thickBot="1" x14ac:dyDescent="0.3">
      <c r="A18" s="22" t="s">
        <v>55</v>
      </c>
      <c r="B18" s="22">
        <v>1.6266058877756493</v>
      </c>
      <c r="C18" s="22">
        <v>8.0068302861307117E-2</v>
      </c>
      <c r="D18" s="22">
        <v>20.315228744054021</v>
      </c>
      <c r="E18" s="22">
        <v>3.1178330624850976E-11</v>
      </c>
      <c r="F18" s="22">
        <v>1.4536288358979113</v>
      </c>
      <c r="G18" s="22">
        <v>1.7995829396533873</v>
      </c>
      <c r="H18" s="22">
        <v>1.4536288358979113</v>
      </c>
      <c r="I18" s="22">
        <v>1.7995829396533873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A4-4232-46CD-B0EF-E5E8BB0CE95A}">
  <dimension ref="B1:P26"/>
  <sheetViews>
    <sheetView showGridLines="0" workbookViewId="0">
      <selection activeCell="T27" sqref="T27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41" t="s">
        <v>1</v>
      </c>
      <c r="C2" s="41"/>
      <c r="D2" s="41"/>
      <c r="E2" s="41"/>
      <c r="F2" s="41"/>
      <c r="G2" s="12"/>
      <c r="I2" s="27" t="s">
        <v>56</v>
      </c>
      <c r="J2" s="27"/>
      <c r="L2" s="29" t="s">
        <v>62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54</v>
      </c>
      <c r="J4" s="7" t="s">
        <v>55</v>
      </c>
      <c r="L4" s="30" t="s">
        <v>60</v>
      </c>
      <c r="M4" s="30" t="s">
        <v>61</v>
      </c>
      <c r="O4" s="28" t="s">
        <v>59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LN(D5)</f>
        <v>6.878738329911644</v>
      </c>
      <c r="J5" s="25">
        <f>LN(F5)</f>
        <v>8.8797368805317891</v>
      </c>
      <c r="L5" s="31" t="s">
        <v>57</v>
      </c>
      <c r="M5" s="37">
        <f>INTERCEPT(I5:I19,J5:J19)</f>
        <v>-7.5416576721735105</v>
      </c>
      <c r="O5" s="25">
        <f>$M$5+$M$6*LN(F5)</f>
        <v>6.9021746195980764</v>
      </c>
      <c r="P5" s="25">
        <f>EXP(O5)</f>
        <v>994.43488356877003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LN(D6)</f>
        <v>6.9175075704248155</v>
      </c>
      <c r="J6" s="25">
        <f t="shared" ref="J6:J19" si="1">LN(F6)</f>
        <v>8.8886601914631651</v>
      </c>
      <c r="L6" s="32" t="s">
        <v>63</v>
      </c>
      <c r="M6" s="38">
        <f>SLOPE(I5:I19,J5:J19)</f>
        <v>1.6266058877756495</v>
      </c>
      <c r="O6" s="25">
        <f t="shared" ref="O6:O19" si="2">$M$5+$M$6*LN(F6)</f>
        <v>6.9166893296975065</v>
      </c>
      <c r="P6" s="25">
        <f t="shared" ref="P6:P19" si="3">EXP(O6)</f>
        <v>1008.9740784609647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6.9561644181898243</v>
      </c>
      <c r="J7" s="25">
        <f t="shared" si="1"/>
        <v>8.9028500722125425</v>
      </c>
      <c r="O7" s="25">
        <f t="shared" si="2"/>
        <v>6.9397706732712781</v>
      </c>
      <c r="P7" s="25">
        <f t="shared" si="3"/>
        <v>1032.5334003004839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6.9578778883853474</v>
      </c>
      <c r="J8" s="25">
        <f t="shared" si="1"/>
        <v>8.9084647121114209</v>
      </c>
      <c r="L8" s="33"/>
      <c r="M8" s="33"/>
      <c r="O8" s="25">
        <f t="shared" si="2"/>
        <v>6.9489034795885338</v>
      </c>
      <c r="P8" s="25">
        <f t="shared" si="3"/>
        <v>1042.0065201011798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6.9726062513017535</v>
      </c>
      <c r="J9" s="25">
        <f t="shared" si="1"/>
        <v>8.9199613326431422</v>
      </c>
      <c r="L9" s="33"/>
      <c r="M9" s="33"/>
      <c r="O9" s="25">
        <f t="shared" si="2"/>
        <v>6.9676039502349543</v>
      </c>
      <c r="P9" s="25">
        <f t="shared" si="3"/>
        <v>1061.67587230868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6.9767214834468598</v>
      </c>
      <c r="J10" s="25">
        <f t="shared" si="1"/>
        <v>8.9272344794892895</v>
      </c>
      <c r="O10" s="25">
        <f t="shared" si="2"/>
        <v>6.9794344937175534</v>
      </c>
      <c r="P10" s="25">
        <f t="shared" si="3"/>
        <v>1074.3106657517494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6.9975045711257451</v>
      </c>
      <c r="J11" s="25">
        <f t="shared" si="1"/>
        <v>8.9368373006976718</v>
      </c>
      <c r="O11" s="25">
        <f t="shared" si="2"/>
        <v>6.9950544992343655</v>
      </c>
      <c r="P11" s="25">
        <f t="shared" si="3"/>
        <v>1091.2231469383044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7.0123855280602196</v>
      </c>
      <c r="J12" s="25">
        <f t="shared" si="1"/>
        <v>8.9472988782407104</v>
      </c>
      <c r="O12" s="25">
        <f t="shared" si="2"/>
        <v>7.0120713628612936</v>
      </c>
      <c r="P12" s="25">
        <f t="shared" si="3"/>
        <v>1109.951237167073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7.0182227320081081</v>
      </c>
      <c r="J13" s="25">
        <f t="shared" si="1"/>
        <v>8.9540794441991451</v>
      </c>
      <c r="O13" s="25">
        <f t="shared" si="2"/>
        <v>7.0231006713717345</v>
      </c>
      <c r="P13" s="25">
        <f t="shared" si="3"/>
        <v>1122.2609910445244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7.0482126316773925</v>
      </c>
      <c r="J14" s="25">
        <f t="shared" si="1"/>
        <v>8.9644142577647283</v>
      </c>
      <c r="O14" s="25">
        <f t="shared" si="2"/>
        <v>7.0399113399665758</v>
      </c>
      <c r="P14" s="25">
        <f t="shared" si="3"/>
        <v>1141.2864156514784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7.0697890908293699</v>
      </c>
      <c r="J15" s="25">
        <f t="shared" si="1"/>
        <v>8.9740229247011847</v>
      </c>
      <c r="O15" s="25">
        <f t="shared" si="2"/>
        <v>7.0555408541790907</v>
      </c>
      <c r="P15" s="25">
        <f t="shared" si="3"/>
        <v>1159.2642946926762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7.036939737362963</v>
      </c>
      <c r="J16" s="25">
        <f t="shared" si="1"/>
        <v>8.9759083448921171</v>
      </c>
      <c r="O16" s="25">
        <f t="shared" si="2"/>
        <v>7.0586076897625922</v>
      </c>
      <c r="P16" s="25">
        <f t="shared" si="3"/>
        <v>1162.8250249786302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7.0821286659269171</v>
      </c>
      <c r="J17" s="25">
        <f t="shared" si="1"/>
        <v>8.987671707885184</v>
      </c>
      <c r="O17" s="25">
        <f t="shared" si="2"/>
        <v>7.0777420452671578</v>
      </c>
      <c r="P17" s="25">
        <f t="shared" si="3"/>
        <v>1185.289165437591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7.0819606551738339</v>
      </c>
      <c r="J18" s="25">
        <f t="shared" si="1"/>
        <v>8.9940482956110746</v>
      </c>
      <c r="O18" s="25">
        <f t="shared" si="2"/>
        <v>7.0881142404060089</v>
      </c>
      <c r="P18" s="25">
        <f t="shared" si="3"/>
        <v>1197.6471951130968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7.0973834109585301</v>
      </c>
      <c r="J19" s="26">
        <f t="shared" si="1"/>
        <v>9.0010011016383693</v>
      </c>
      <c r="O19" s="26">
        <f t="shared" si="2"/>
        <v>7.0994237156265694</v>
      </c>
      <c r="P19" s="26">
        <f t="shared" si="3"/>
        <v>1211.268838017143</v>
      </c>
    </row>
    <row r="21" spans="2:16" x14ac:dyDescent="0.25">
      <c r="B21" s="14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16" t="s">
        <v>22</v>
      </c>
      <c r="C23" s="17" t="s">
        <v>26</v>
      </c>
      <c r="D23" s="17"/>
      <c r="E23" s="17"/>
      <c r="F23" s="17"/>
      <c r="G23" s="17"/>
    </row>
    <row r="24" spans="2:16" x14ac:dyDescent="0.25">
      <c r="B24" s="18" t="s">
        <v>23</v>
      </c>
      <c r="C24" s="17" t="s">
        <v>66</v>
      </c>
      <c r="D24" s="17"/>
      <c r="E24" s="17"/>
      <c r="F24" s="17"/>
      <c r="G24" s="17"/>
    </row>
    <row r="25" spans="2:16" x14ac:dyDescent="0.25">
      <c r="B25" s="16" t="s">
        <v>24</v>
      </c>
      <c r="C25" s="17" t="s">
        <v>27</v>
      </c>
      <c r="D25" s="17"/>
      <c r="E25" s="17"/>
      <c r="F25" s="17"/>
      <c r="G25" s="17"/>
    </row>
    <row r="26" spans="2:16" x14ac:dyDescent="0.25">
      <c r="B26" s="18" t="s">
        <v>25</v>
      </c>
      <c r="C26" s="17" t="s">
        <v>28</v>
      </c>
      <c r="D26" s="17"/>
      <c r="E26" s="17"/>
      <c r="F26" s="17"/>
      <c r="G26" s="17"/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D70-7307-4242-B30A-BB99087EBA35}">
  <dimension ref="B1:P26"/>
  <sheetViews>
    <sheetView showGridLines="0" tabSelected="1" workbookViewId="0">
      <selection activeCell="L14" sqref="L14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41" t="s">
        <v>1</v>
      </c>
      <c r="C2" s="41"/>
      <c r="D2" s="41"/>
      <c r="E2" s="41"/>
      <c r="F2" s="41"/>
      <c r="G2" s="20"/>
      <c r="I2" s="27" t="s">
        <v>56</v>
      </c>
      <c r="J2" s="27"/>
      <c r="L2" s="29" t="s">
        <v>67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71</v>
      </c>
      <c r="J4" s="7" t="s">
        <v>72</v>
      </c>
      <c r="L4" s="30" t="s">
        <v>60</v>
      </c>
      <c r="M4" s="30" t="s">
        <v>61</v>
      </c>
      <c r="O4" s="28" t="s">
        <v>73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LN(C5)</f>
        <v>8.329247850751992</v>
      </c>
      <c r="J5" s="44">
        <v>0</v>
      </c>
      <c r="L5" s="31" t="s">
        <v>74</v>
      </c>
      <c r="M5" s="46">
        <f>INTERCEPT(I5:I19,J5:J19)</f>
        <v>8.3296807516475617</v>
      </c>
      <c r="O5" s="25">
        <f>$M$5+$M$6*J5</f>
        <v>8.3296807516475617</v>
      </c>
      <c r="P5" s="25">
        <f>EXP(O5)</f>
        <v>4145.0940265704485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LN(C6)</f>
        <v>8.3335828044373539</v>
      </c>
      <c r="J6" s="44">
        <v>1</v>
      </c>
      <c r="L6" s="32" t="s">
        <v>63</v>
      </c>
      <c r="M6" s="47">
        <f>SLOPE(I5:I19,J5:J19)</f>
        <v>7.0536675228892003E-3</v>
      </c>
      <c r="O6" s="25">
        <f t="shared" ref="O6:O19" si="1">$M$5+$M$6*J6</f>
        <v>8.3367344191704511</v>
      </c>
      <c r="P6" s="25">
        <f t="shared" ref="P6:P19" si="2">EXP(O6)</f>
        <v>4174.4355025379436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8.3406230634016154</v>
      </c>
      <c r="J7" s="44">
        <v>2</v>
      </c>
      <c r="O7" s="25">
        <f t="shared" si="1"/>
        <v>8.3437880866933405</v>
      </c>
      <c r="P7" s="25">
        <f t="shared" si="2"/>
        <v>4203.9846751720124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8.3476377992719559</v>
      </c>
      <c r="J8" s="44">
        <v>3</v>
      </c>
      <c r="L8" s="33"/>
      <c r="M8" s="33"/>
      <c r="O8" s="25">
        <f t="shared" si="1"/>
        <v>8.3508417542162299</v>
      </c>
      <c r="P8" s="25">
        <f t="shared" si="2"/>
        <v>4233.7430146749493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8.3589474716798708</v>
      </c>
      <c r="J9" s="44">
        <v>4</v>
      </c>
      <c r="L9" s="33"/>
      <c r="M9" s="33"/>
      <c r="O9" s="25">
        <f t="shared" si="1"/>
        <v>8.3578954217391193</v>
      </c>
      <c r="P9" s="25">
        <f t="shared" si="2"/>
        <v>4263.7120016560275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8.3683218844766145</v>
      </c>
      <c r="J10" s="44">
        <v>5</v>
      </c>
      <c r="O10" s="25">
        <f t="shared" si="1"/>
        <v>8.3649490892620069</v>
      </c>
      <c r="P10" s="25">
        <f t="shared" si="2"/>
        <v>4293.8931272051605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8.3759751895007</v>
      </c>
      <c r="J11" s="44">
        <v>6</v>
      </c>
      <c r="O11" s="25">
        <f t="shared" si="1"/>
        <v>8.3720027567848962</v>
      </c>
      <c r="P11" s="25">
        <f t="shared" si="2"/>
        <v>4324.2878929671142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8.3842102198099848</v>
      </c>
      <c r="J12" s="44">
        <v>7</v>
      </c>
      <c r="O12" s="25">
        <f t="shared" si="1"/>
        <v>8.3790564243077856</v>
      </c>
      <c r="P12" s="25">
        <f t="shared" si="2"/>
        <v>4354.8978112161831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8.388291067175377</v>
      </c>
      <c r="J13" s="44">
        <v>8</v>
      </c>
      <c r="O13" s="25">
        <f t="shared" si="1"/>
        <v>8.386110091830675</v>
      </c>
      <c r="P13" s="25">
        <f t="shared" si="2"/>
        <v>4385.7244049314577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8.3938949750717438</v>
      </c>
      <c r="J14" s="44">
        <v>9</v>
      </c>
      <c r="O14" s="25">
        <f t="shared" si="1"/>
        <v>8.3931637593535644</v>
      </c>
      <c r="P14" s="25">
        <f t="shared" si="2"/>
        <v>4416.7692078725922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8.4016701001606986</v>
      </c>
      <c r="J15" s="44">
        <v>10</v>
      </c>
      <c r="O15" s="25">
        <f t="shared" si="1"/>
        <v>8.4002174268764538</v>
      </c>
      <c r="P15" s="25">
        <f t="shared" si="2"/>
        <v>4448.0337646561184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8.406641446837833</v>
      </c>
      <c r="J16" s="44">
        <v>11</v>
      </c>
      <c r="O16" s="25">
        <f t="shared" si="1"/>
        <v>8.4072710943993432</v>
      </c>
      <c r="P16" s="25">
        <f t="shared" si="2"/>
        <v>4479.5196308322948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8.4106097060134548</v>
      </c>
      <c r="J17" s="44">
        <v>12</v>
      </c>
      <c r="O17" s="25">
        <f t="shared" si="1"/>
        <v>8.4143247619222326</v>
      </c>
      <c r="P17" s="25">
        <f t="shared" si="2"/>
        <v>4511.2283729625033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8.4196685615261853</v>
      </c>
      <c r="J18" s="44">
        <v>13</v>
      </c>
      <c r="O18" s="25">
        <f t="shared" si="1"/>
        <v>8.4213784294451219</v>
      </c>
      <c r="P18" s="25">
        <f t="shared" si="2"/>
        <v>4543.1615686971918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8.4265242245014012</v>
      </c>
      <c r="J19" s="45">
        <v>14</v>
      </c>
      <c r="O19" s="26">
        <f t="shared" si="1"/>
        <v>8.4284320969680113</v>
      </c>
      <c r="P19" s="26">
        <f t="shared" si="2"/>
        <v>4575.3208068543709</v>
      </c>
    </row>
    <row r="21" spans="2:16" x14ac:dyDescent="0.25">
      <c r="B21" s="43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42" t="s">
        <v>68</v>
      </c>
      <c r="C23" s="42"/>
      <c r="D23" s="42"/>
      <c r="E23" s="42"/>
      <c r="F23" s="42"/>
      <c r="G23" s="42"/>
    </row>
    <row r="24" spans="2:16" x14ac:dyDescent="0.25">
      <c r="B24" s="42"/>
      <c r="C24" s="42"/>
      <c r="D24" s="42"/>
      <c r="E24" s="42"/>
      <c r="F24" s="42"/>
      <c r="G24" s="42"/>
    </row>
    <row r="25" spans="2:16" x14ac:dyDescent="0.25">
      <c r="B25" s="42"/>
      <c r="C25" s="42"/>
      <c r="D25" s="42"/>
      <c r="E25" s="42"/>
      <c r="F25" s="42"/>
      <c r="G25" s="42"/>
    </row>
    <row r="26" spans="2:16" x14ac:dyDescent="0.25">
      <c r="B26" s="18"/>
      <c r="C26" s="17"/>
      <c r="D26" s="17"/>
      <c r="E26" s="17"/>
      <c r="F26" s="17"/>
      <c r="G26" s="17"/>
    </row>
  </sheetData>
  <mergeCells count="2">
    <mergeCell ref="B2:F2"/>
    <mergeCell ref="B23:G2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Resultados Log-linear</vt:lpstr>
      <vt:lpstr>Modelo Log-linear</vt:lpstr>
      <vt:lpstr>Modelo Semi-log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2019-08-11T15:04:41Z</dcterms:modified>
</cp:coreProperties>
</file>