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6\"/>
    </mc:Choice>
  </mc:AlternateContent>
  <xr:revisionPtr revIDLastSave="0" documentId="13_ncr:1_{0475F42A-ADC6-435C-884C-135ED157738C}" xr6:coauthVersionLast="43" xr6:coauthVersionMax="43" xr10:uidLastSave="{00000000-0000-0000-0000-000000000000}"/>
  <bookViews>
    <workbookView xWindow="2565" yWindow="375" windowWidth="15405" windowHeight="10710" tabRatio="747" firstSheet="2" activeTab="4" xr2:uid="{773E27BB-8E20-4A51-A736-10D3F44FF3AE}"/>
  </bookViews>
  <sheets>
    <sheet name="Capa" sheetId="2" r:id="rId1"/>
    <sheet name="Resultados Log-linear" sheetId="4" r:id="rId2"/>
    <sheet name="Modelo Log-linear" sheetId="1" r:id="rId3"/>
    <sheet name="Modelo Semi-log" sheetId="6" r:id="rId4"/>
    <sheet name="Modelo Reciproco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7" l="1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5" i="7"/>
  <c r="K6" i="7"/>
  <c r="K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5" i="7"/>
  <c r="O6" i="6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5" i="6"/>
  <c r="M5" i="6" l="1"/>
  <c r="P6" i="6" s="1"/>
  <c r="M6" i="6"/>
  <c r="P19" i="6" l="1"/>
  <c r="P13" i="6"/>
  <c r="P18" i="6"/>
  <c r="P10" i="6"/>
  <c r="P17" i="6"/>
  <c r="P9" i="6"/>
  <c r="P14" i="6"/>
  <c r="P5" i="6"/>
  <c r="P16" i="6"/>
  <c r="P12" i="6"/>
  <c r="P8" i="6"/>
  <c r="P15" i="6"/>
  <c r="P11" i="6"/>
  <c r="P7" i="6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5" i="1"/>
  <c r="M6" i="1"/>
  <c r="M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5" i="1"/>
  <c r="I5" i="1"/>
</calcChain>
</file>

<file path=xl/sharedStrings.xml><?xml version="1.0" encoding="utf-8"?>
<sst xmlns="http://schemas.openxmlformats.org/spreadsheetml/2006/main" count="132" uniqueCount="94">
  <si>
    <t>Nota:</t>
  </si>
  <si>
    <t>Tabela 6.3</t>
  </si>
  <si>
    <t xml:space="preserve">2003-I </t>
  </si>
  <si>
    <t xml:space="preserve">2003-II </t>
  </si>
  <si>
    <t xml:space="preserve">2003-III </t>
  </si>
  <si>
    <t>2003-IV</t>
  </si>
  <si>
    <t xml:space="preserve">2004-I </t>
  </si>
  <si>
    <t xml:space="preserve">2004-II </t>
  </si>
  <si>
    <t xml:space="preserve">2004-III </t>
  </si>
  <si>
    <t>2004-IV</t>
  </si>
  <si>
    <t xml:space="preserve">2005-I </t>
  </si>
  <si>
    <t xml:space="preserve">2005-II </t>
  </si>
  <si>
    <t xml:space="preserve">2005-III </t>
  </si>
  <si>
    <t xml:space="preserve">2005-IV  </t>
  </si>
  <si>
    <t xml:space="preserve">2006-I </t>
  </si>
  <si>
    <t xml:space="preserve">2006-II </t>
  </si>
  <si>
    <t xml:space="preserve">2006-III </t>
  </si>
  <si>
    <t>Ano-Trimestre</t>
  </si>
  <si>
    <t>DESPSERV</t>
  </si>
  <si>
    <t>DESPDUR</t>
  </si>
  <si>
    <t>DESPNAODUR</t>
  </si>
  <si>
    <t>DESPTCP</t>
  </si>
  <si>
    <t>DESPSERV =</t>
  </si>
  <si>
    <t>DESPDUR =</t>
  </si>
  <si>
    <t>DESPNAODUR =</t>
  </si>
  <si>
    <t>DESPTCP =</t>
  </si>
  <si>
    <t>despesas com serviços.</t>
  </si>
  <si>
    <t>despesas com bens não duráveis.</t>
  </si>
  <si>
    <t>despesas totais de consumo pessoal.</t>
  </si>
  <si>
    <t>A Tabela 6.3 apresenta dados relativos às despesas totais de consumo pessoal (DESPTCP), despesas com bens duráveis (DESPDUR), com bens não duráveis (DESPNAODUR) e despesas com serviços (DESPSERV), todas medidas em bilhões de dólares de 2000.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</si>
  <si>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</si>
  <si>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</si>
  <si>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</si>
  <si>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</si>
  <si>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</si>
  <si>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</si>
  <si>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</si>
  <si>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</si>
  <si>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</si>
  <si>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</si>
  <si>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</si>
  <si>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</si>
  <si>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</si>
  <si>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</si>
  <si>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</si>
  <si>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</si>
  <si>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</si>
  <si>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</si>
  <si>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</si>
  <si>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</si>
  <si>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</si>
  <si>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</si>
  <si>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</si>
  <si>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</si>
  <si>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ln(DESPDUR)</t>
  </si>
  <si>
    <t>ln(DESPTCP)</t>
  </si>
  <si>
    <t>ln das variáveis</t>
  </si>
  <si>
    <t>α =</t>
  </si>
  <si>
    <t>E(Y|X)</t>
  </si>
  <si>
    <t>E(lnY|lnX)</t>
  </si>
  <si>
    <t>Estimador</t>
  </si>
  <si>
    <t>Resultado</t>
  </si>
  <si>
    <t>Modelo log-linear</t>
  </si>
  <si>
    <t>β2 =</t>
  </si>
  <si>
    <t>Estimativas</t>
  </si>
  <si>
    <t>Suponha que queiramos encontrar a elasticidade das despesas com bens duráveis em relação às despesas totais de consumo pessoal. Representando graficamente o ln das despesas com bens duráveis contra o ln das despesas totais de consumo, você verá que a relação entre as duas variáveis é linear. Portanto, o modelo log-log pode ser apropriado.</t>
  </si>
  <si>
    <t>despesas com bens duráveis.</t>
  </si>
  <si>
    <t>Modelo semilogarítmico</t>
  </si>
  <si>
    <t>Em um período que vai do 1º trimestre de 2003 ao 3º trimestre de 2006, implica que as despesas com serviços aumentaram a uma taxa (trimestral) de 0,705%.</t>
  </si>
  <si>
    <t>EXTENSÕES DO MODELO DE REGRESSÃO LINEAR DE DUAS VARIÁVEIS</t>
  </si>
  <si>
    <t>Suponha que queiramos conhecer a taxa de crescimento das despesas pessoais com serviços para os dados fornecidos na Tabela 6.3. Denotemos por Yt as despesas reais com serviços no período t.</t>
  </si>
  <si>
    <t>ln(DESPSERV)</t>
  </si>
  <si>
    <t>Período</t>
  </si>
  <si>
    <t>E(lnY|X)</t>
  </si>
  <si>
    <t>β1 =</t>
  </si>
  <si>
    <t>Tabela 6.4</t>
  </si>
  <si>
    <t>A Tabela 6.4 apresentada dados de corte transversal relativos à mortalidade infantil e algumas outras variáveis em 64 países. Vamos examinar as variáveis mortalidade infantil (MI) e PNB per capita.</t>
  </si>
  <si>
    <t>MI</t>
  </si>
  <si>
    <t>TAF</t>
  </si>
  <si>
    <t>PNBpc</t>
  </si>
  <si>
    <t>TFT</t>
  </si>
  <si>
    <t>Modelo recíproco</t>
  </si>
  <si>
    <t>MI =</t>
  </si>
  <si>
    <t>TAF =</t>
  </si>
  <si>
    <t>PNBpc =</t>
  </si>
  <si>
    <t>TFT =</t>
  </si>
  <si>
    <t>mortalidade infantil: número anual de óbitos de crianças menores de 5 anos por 1.000 nascidos vivos.</t>
  </si>
  <si>
    <t>taxa de alfabetização feminina (em %)</t>
  </si>
  <si>
    <t>PNB per capita em 1980</t>
  </si>
  <si>
    <t>taxa de fecundidade total, 1980-1985: número médio de filhos por mulher, com base em taxas de fecundidade segundo a idade, em determinado ano.</t>
  </si>
  <si>
    <r>
      <t>(PNBpc)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</si>
  <si>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1/X</t>
    </r>
    <r>
      <rPr>
        <b/>
        <vertAlign val="subscript"/>
        <sz val="10"/>
        <color theme="0"/>
        <rFont val="Cambria"/>
        <family val="1"/>
      </rPr>
      <t>i</t>
    </r>
  </si>
  <si>
    <t>OBS</t>
  </si>
  <si>
    <t>E(Y|1/X)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</si>
</sst>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#,##0.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color theme="0"/>
      <name val="Cambria"/>
      <family val="1"/>
    </font>
    <font>
      <b/>
      <vertAlign val="subscript"/>
      <sz val="10"/>
      <color theme="0"/>
      <name val="Cambria"/>
      <family val="1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3" fillId="0" borderId="4" applyNumberFormat="0" applyFill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5" fillId="12" borderId="0" applyNumberFormat="0" applyBorder="0" applyAlignment="0" applyProtection="0"/>
  </cellStyleXfs>
  <cellXfs count="59">
    <xf numFmtId="0" fontId="0" fillId="0" borderId="0" xfId="0"/>
    <xf numFmtId="0" fontId="1" fillId="2" borderId="2" xfId="1" applyFill="1" applyBorder="1"/>
    <xf numFmtId="0" fontId="0" fillId="3" borderId="0" xfId="0" applyFill="1"/>
    <xf numFmtId="0" fontId="0" fillId="3" borderId="0" xfId="0" applyFill="1" applyAlignment="1">
      <alignment horizontal="right" indent="1"/>
    </xf>
    <xf numFmtId="0" fontId="0" fillId="3" borderId="3" xfId="0" applyFill="1" applyBorder="1" applyAlignment="1">
      <alignment horizontal="right" indent="1"/>
    </xf>
    <xf numFmtId="0" fontId="1" fillId="3" borderId="3" xfId="0" applyFont="1" applyFill="1" applyBorder="1"/>
    <xf numFmtId="0" fontId="1" fillId="3" borderId="0" xfId="0" applyFont="1" applyFill="1" applyAlignment="1">
      <alignment horizontal="left" wrapText="1"/>
    </xf>
    <xf numFmtId="0" fontId="0" fillId="3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4" fontId="0" fillId="6" borderId="0" xfId="0" applyNumberFormat="1" applyFill="1" applyAlignment="1">
      <alignment horizontal="right"/>
    </xf>
    <xf numFmtId="0" fontId="0" fillId="6" borderId="5" xfId="0" applyFill="1" applyBorder="1" applyAlignment="1">
      <alignment horizontal="center"/>
    </xf>
    <xf numFmtId="4" fontId="0" fillId="6" borderId="5" xfId="0" applyNumberFormat="1" applyFill="1" applyBorder="1" applyAlignment="1">
      <alignment horizontal="right"/>
    </xf>
    <xf numFmtId="0" fontId="0" fillId="7" borderId="0" xfId="0" applyFill="1" applyAlignment="1">
      <alignment horizontal="center"/>
    </xf>
    <xf numFmtId="0" fontId="3" fillId="7" borderId="4" xfId="2" applyFill="1"/>
    <xf numFmtId="0" fontId="2" fillId="5" borderId="0" xfId="4" applyBorder="1" applyAlignment="1">
      <alignment horizontal="center"/>
    </xf>
    <xf numFmtId="0" fontId="2" fillId="5" borderId="0" xfId="4"/>
    <xf numFmtId="0" fontId="4" fillId="4" borderId="0" xfId="3" applyFont="1" applyBorder="1" applyAlignment="1">
      <alignment horizontal="right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right"/>
    </xf>
    <xf numFmtId="0" fontId="0" fillId="3" borderId="2" xfId="0" applyFill="1" applyBorder="1" applyAlignment="1">
      <alignment horizontal="right" indent="2"/>
    </xf>
    <xf numFmtId="0" fontId="0" fillId="7" borderId="0" xfId="0" applyFill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Continuous"/>
    </xf>
    <xf numFmtId="4" fontId="0" fillId="6" borderId="0" xfId="0" applyNumberFormat="1" applyFill="1" applyAlignment="1">
      <alignment horizontal="center"/>
    </xf>
    <xf numFmtId="4" fontId="0" fillId="6" borderId="5" xfId="0" applyNumberFormat="1" applyFill="1" applyBorder="1" applyAlignment="1">
      <alignment horizontal="center"/>
    </xf>
    <xf numFmtId="0" fontId="5" fillId="8" borderId="0" xfId="5"/>
    <xf numFmtId="0" fontId="0" fillId="13" borderId="2" xfId="0" applyFill="1" applyBorder="1" applyAlignment="1">
      <alignment horizontal="center"/>
    </xf>
    <xf numFmtId="0" fontId="5" fillId="9" borderId="0" xfId="6"/>
    <xf numFmtId="0" fontId="2" fillId="11" borderId="2" xfId="8" applyBorder="1" applyAlignment="1">
      <alignment horizontal="center" vertical="center"/>
    </xf>
    <xf numFmtId="0" fontId="2" fillId="10" borderId="0" xfId="7" applyAlignment="1">
      <alignment horizontal="center"/>
    </xf>
    <xf numFmtId="0" fontId="2" fillId="10" borderId="5" xfId="7" applyBorder="1" applyAlignment="1">
      <alignment horizontal="center"/>
    </xf>
    <xf numFmtId="0" fontId="2" fillId="10" borderId="0" xfId="7"/>
    <xf numFmtId="0" fontId="5" fillId="12" borderId="0" xfId="9"/>
    <xf numFmtId="4" fontId="0" fillId="6" borderId="0" xfId="0" applyNumberFormat="1" applyFill="1" applyAlignment="1">
      <alignment horizontal="right" indent="1"/>
    </xf>
    <xf numFmtId="4" fontId="0" fillId="6" borderId="5" xfId="0" applyNumberFormat="1" applyFill="1" applyBorder="1" applyAlignment="1">
      <alignment horizontal="right" indent="1"/>
    </xf>
    <xf numFmtId="164" fontId="2" fillId="10" borderId="0" xfId="7" applyNumberFormat="1" applyAlignment="1">
      <alignment horizontal="right" indent="1"/>
    </xf>
    <xf numFmtId="164" fontId="2" fillId="10" borderId="5" xfId="7" applyNumberFormat="1" applyBorder="1" applyAlignment="1">
      <alignment horizontal="right" indent="1"/>
    </xf>
    <xf numFmtId="0" fontId="2" fillId="5" borderId="0" xfId="4" applyBorder="1" applyAlignment="1">
      <alignment horizontal="left"/>
    </xf>
    <xf numFmtId="3" fontId="0" fillId="6" borderId="0" xfId="0" applyNumberFormat="1" applyFill="1" applyAlignment="1">
      <alignment horizontal="center"/>
    </xf>
    <xf numFmtId="3" fontId="0" fillId="6" borderId="5" xfId="0" applyNumberFormat="1" applyFill="1" applyBorder="1" applyAlignment="1">
      <alignment horizontal="center"/>
    </xf>
    <xf numFmtId="165" fontId="2" fillId="10" borderId="0" xfId="7" applyNumberFormat="1" applyAlignment="1">
      <alignment horizontal="right" indent="1"/>
    </xf>
    <xf numFmtId="165" fontId="2" fillId="10" borderId="5" xfId="7" applyNumberFormat="1" applyBorder="1" applyAlignment="1">
      <alignment horizontal="right" indent="1"/>
    </xf>
    <xf numFmtId="0" fontId="0" fillId="14" borderId="0" xfId="0" applyFill="1" applyAlignment="1">
      <alignment horizontal="center"/>
    </xf>
    <xf numFmtId="4" fontId="0" fillId="14" borderId="0" xfId="0" applyNumberFormat="1" applyFill="1" applyAlignment="1">
      <alignment horizontal="center"/>
    </xf>
    <xf numFmtId="0" fontId="0" fillId="14" borderId="5" xfId="0" applyFill="1" applyBorder="1" applyAlignment="1">
      <alignment horizontal="center"/>
    </xf>
    <xf numFmtId="4" fontId="0" fillId="14" borderId="5" xfId="0" applyNumberForma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4" fontId="0" fillId="16" borderId="0" xfId="0" applyNumberFormat="1" applyFill="1" applyAlignment="1">
      <alignment horizontal="center"/>
    </xf>
    <xf numFmtId="4" fontId="0" fillId="16" borderId="5" xfId="0" applyNumberFormat="1" applyFill="1" applyBorder="1" applyAlignment="1">
      <alignment horizontal="center"/>
    </xf>
    <xf numFmtId="0" fontId="10" fillId="8" borderId="0" xfId="5" applyFont="1" applyAlignment="1">
      <alignment horizontal="center"/>
    </xf>
    <xf numFmtId="166" fontId="0" fillId="6" borderId="0" xfId="0" applyNumberFormat="1" applyFill="1" applyAlignment="1">
      <alignment horizontal="center"/>
    </xf>
    <xf numFmtId="166" fontId="0" fillId="6" borderId="5" xfId="0" applyNumberFormat="1" applyFill="1" applyBorder="1" applyAlignment="1">
      <alignment horizontal="center"/>
    </xf>
    <xf numFmtId="4" fontId="2" fillId="10" borderId="5" xfId="7" applyNumberFormat="1" applyBorder="1" applyAlignment="1">
      <alignment horizontal="right" inden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wrapText="1"/>
    </xf>
    <xf numFmtId="0" fontId="0" fillId="7" borderId="0" xfId="0" applyFill="1" applyAlignment="1">
      <alignment horizontal="center"/>
    </xf>
    <xf numFmtId="0" fontId="7" fillId="7" borderId="0" xfId="3" applyFont="1" applyFill="1" applyBorder="1" applyAlignment="1">
      <alignment horizontal="center" vertical="center" wrapText="1"/>
    </xf>
  </cellXfs>
  <cellStyles count="10">
    <cellStyle name="20% - Ênfase3" xfId="3" builtinId="38"/>
    <cellStyle name="40% - Ênfase5" xfId="7" builtinId="47"/>
    <cellStyle name="60% - Ênfase3" xfId="4" builtinId="40"/>
    <cellStyle name="60% - Ênfase5" xfId="8" builtinId="48"/>
    <cellStyle name="Ênfase2" xfId="5" builtinId="33"/>
    <cellStyle name="Ênfase5" xfId="6" builtinId="45"/>
    <cellStyle name="Ênfase6" xfId="9" builtinId="49"/>
    <cellStyle name="Normal" xfId="0" builtinId="0"/>
    <cellStyle name="Título 1" xfId="2" builtinId="16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Log-linear'!$L$2</c:f>
              <c:strCache>
                <c:ptCount val="1"/>
                <c:pt idx="0">
                  <c:v>Modelo log-linear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'Modelo Log-linear'!$J$5:$J$19</c:f>
              <c:numCache>
                <c:formatCode>#,##0.00</c:formatCode>
                <c:ptCount val="15"/>
                <c:pt idx="0">
                  <c:v>8.8797368805317891</c:v>
                </c:pt>
                <c:pt idx="1">
                  <c:v>8.8886601914631651</c:v>
                </c:pt>
                <c:pt idx="2">
                  <c:v>8.9028500722125425</c:v>
                </c:pt>
                <c:pt idx="3">
                  <c:v>8.9084647121114209</c:v>
                </c:pt>
                <c:pt idx="4">
                  <c:v>8.9199613326431422</c:v>
                </c:pt>
                <c:pt idx="5">
                  <c:v>8.9272344794892895</c:v>
                </c:pt>
                <c:pt idx="6">
                  <c:v>8.9368373006976718</c:v>
                </c:pt>
                <c:pt idx="7">
                  <c:v>8.9472988782407104</c:v>
                </c:pt>
                <c:pt idx="8">
                  <c:v>8.9540794441991451</c:v>
                </c:pt>
                <c:pt idx="9">
                  <c:v>8.9644142577647283</c:v>
                </c:pt>
                <c:pt idx="10">
                  <c:v>8.9740229247011847</c:v>
                </c:pt>
                <c:pt idx="11">
                  <c:v>8.9759083448921171</c:v>
                </c:pt>
                <c:pt idx="12">
                  <c:v>8.987671707885184</c:v>
                </c:pt>
                <c:pt idx="13">
                  <c:v>8.9940482956110746</c:v>
                </c:pt>
                <c:pt idx="14">
                  <c:v>9.0010011016383693</c:v>
                </c:pt>
              </c:numCache>
            </c:numRef>
          </c:xVal>
          <c:yVal>
            <c:numRef>
              <c:f>'Modelo Log-linear'!$I$5:$I$19</c:f>
              <c:numCache>
                <c:formatCode>#,##0.00</c:formatCode>
                <c:ptCount val="15"/>
                <c:pt idx="0">
                  <c:v>6.878738329911644</c:v>
                </c:pt>
                <c:pt idx="1">
                  <c:v>6.9175075704248155</c:v>
                </c:pt>
                <c:pt idx="2">
                  <c:v>6.9561644181898243</c:v>
                </c:pt>
                <c:pt idx="3">
                  <c:v>6.9578778883853474</c:v>
                </c:pt>
                <c:pt idx="4">
                  <c:v>6.9726062513017535</c:v>
                </c:pt>
                <c:pt idx="5">
                  <c:v>6.9767214834468598</c:v>
                </c:pt>
                <c:pt idx="6">
                  <c:v>6.9975045711257451</c:v>
                </c:pt>
                <c:pt idx="7">
                  <c:v>7.0123855280602196</c:v>
                </c:pt>
                <c:pt idx="8">
                  <c:v>7.0182227320081081</c:v>
                </c:pt>
                <c:pt idx="9">
                  <c:v>7.0482126316773925</c:v>
                </c:pt>
                <c:pt idx="10">
                  <c:v>7.0697890908293699</c:v>
                </c:pt>
                <c:pt idx="11">
                  <c:v>7.036939737362963</c:v>
                </c:pt>
                <c:pt idx="12">
                  <c:v>7.0821286659269171</c:v>
                </c:pt>
                <c:pt idx="13">
                  <c:v>7.0819606551738339</c:v>
                </c:pt>
                <c:pt idx="14">
                  <c:v>7.0973834109585301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2-44AB-9515-A699E7BD7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772287"/>
        <c:axId val="1507399247"/>
      </c:scatterChart>
      <c:valAx>
        <c:axId val="151977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ln(DESPTCP)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399247"/>
        <c:crosses val="autoZero"/>
        <c:crossBetween val="midCat"/>
      </c:valAx>
      <c:valAx>
        <c:axId val="15073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ln(DESPDUR)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77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Semi-log'!$L$2</c:f>
              <c:strCache>
                <c:ptCount val="1"/>
                <c:pt idx="0">
                  <c:v>Modelo semilogarítmico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'Modelo Semi-log'!$J$5:$J$19</c:f>
              <c:numCache>
                <c:formatCode>#,##0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'Modelo Semi-log'!$I$5:$I$19</c:f>
              <c:numCache>
                <c:formatCode>#,##0.00</c:formatCode>
                <c:ptCount val="15"/>
                <c:pt idx="0">
                  <c:v>8.329247850751992</c:v>
                </c:pt>
                <c:pt idx="1">
                  <c:v>8.3335828044373539</c:v>
                </c:pt>
                <c:pt idx="2">
                  <c:v>8.3406230634016154</c:v>
                </c:pt>
                <c:pt idx="3">
                  <c:v>8.3476377992719559</c:v>
                </c:pt>
                <c:pt idx="4">
                  <c:v>8.3589474716798708</c:v>
                </c:pt>
                <c:pt idx="5">
                  <c:v>8.3683218844766145</c:v>
                </c:pt>
                <c:pt idx="6">
                  <c:v>8.3759751895007</c:v>
                </c:pt>
                <c:pt idx="7">
                  <c:v>8.3842102198099848</c:v>
                </c:pt>
                <c:pt idx="8">
                  <c:v>8.388291067175377</c:v>
                </c:pt>
                <c:pt idx="9">
                  <c:v>8.3938949750717438</c:v>
                </c:pt>
                <c:pt idx="10">
                  <c:v>8.4016701001606986</c:v>
                </c:pt>
                <c:pt idx="11">
                  <c:v>8.406641446837833</c:v>
                </c:pt>
                <c:pt idx="12">
                  <c:v>8.4106097060134548</c:v>
                </c:pt>
                <c:pt idx="13">
                  <c:v>8.4196685615261853</c:v>
                </c:pt>
                <c:pt idx="14">
                  <c:v>8.4265242245014012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8-461D-B12D-55BA6640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772287"/>
        <c:axId val="1507399247"/>
      </c:scatterChart>
      <c:valAx>
        <c:axId val="151977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399247"/>
        <c:crosses val="autoZero"/>
        <c:crossBetween val="midCat"/>
      </c:valAx>
      <c:valAx>
        <c:axId val="15073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ln(DESPSERV)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77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Reciproco'!$J$2</c:f>
              <c:strCache>
                <c:ptCount val="1"/>
                <c:pt idx="0">
                  <c:v>Modelo recíproco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'Modelo Reciproco'!$E$5:$E$68</c:f>
              <c:numCache>
                <c:formatCode>General</c:formatCode>
                <c:ptCount val="64"/>
                <c:pt idx="0">
                  <c:v>1870</c:v>
                </c:pt>
                <c:pt idx="1">
                  <c:v>130</c:v>
                </c:pt>
                <c:pt idx="2">
                  <c:v>310</c:v>
                </c:pt>
                <c:pt idx="3">
                  <c:v>570</c:v>
                </c:pt>
                <c:pt idx="4">
                  <c:v>2050</c:v>
                </c:pt>
                <c:pt idx="5">
                  <c:v>200</c:v>
                </c:pt>
                <c:pt idx="6">
                  <c:v>670</c:v>
                </c:pt>
                <c:pt idx="7">
                  <c:v>300</c:v>
                </c:pt>
                <c:pt idx="8">
                  <c:v>120</c:v>
                </c:pt>
                <c:pt idx="9">
                  <c:v>290</c:v>
                </c:pt>
                <c:pt idx="10">
                  <c:v>1180</c:v>
                </c:pt>
                <c:pt idx="11">
                  <c:v>900</c:v>
                </c:pt>
                <c:pt idx="12">
                  <c:v>1730</c:v>
                </c:pt>
                <c:pt idx="13">
                  <c:v>1150</c:v>
                </c:pt>
                <c:pt idx="14">
                  <c:v>1160</c:v>
                </c:pt>
                <c:pt idx="15">
                  <c:v>1270</c:v>
                </c:pt>
                <c:pt idx="16">
                  <c:v>580</c:v>
                </c:pt>
                <c:pt idx="17">
                  <c:v>660</c:v>
                </c:pt>
                <c:pt idx="18">
                  <c:v>420</c:v>
                </c:pt>
                <c:pt idx="19">
                  <c:v>1080</c:v>
                </c:pt>
                <c:pt idx="20">
                  <c:v>290</c:v>
                </c:pt>
                <c:pt idx="21">
                  <c:v>270</c:v>
                </c:pt>
                <c:pt idx="22">
                  <c:v>560</c:v>
                </c:pt>
                <c:pt idx="23">
                  <c:v>4240</c:v>
                </c:pt>
                <c:pt idx="24">
                  <c:v>240</c:v>
                </c:pt>
                <c:pt idx="25">
                  <c:v>430</c:v>
                </c:pt>
                <c:pt idx="26">
                  <c:v>3020</c:v>
                </c:pt>
                <c:pt idx="27">
                  <c:v>1420</c:v>
                </c:pt>
                <c:pt idx="28">
                  <c:v>420</c:v>
                </c:pt>
                <c:pt idx="29">
                  <c:v>19830</c:v>
                </c:pt>
                <c:pt idx="30">
                  <c:v>420</c:v>
                </c:pt>
                <c:pt idx="31">
                  <c:v>530</c:v>
                </c:pt>
                <c:pt idx="32">
                  <c:v>8640</c:v>
                </c:pt>
                <c:pt idx="33">
                  <c:v>350</c:v>
                </c:pt>
                <c:pt idx="34">
                  <c:v>230</c:v>
                </c:pt>
                <c:pt idx="35">
                  <c:v>1620</c:v>
                </c:pt>
                <c:pt idx="36">
                  <c:v>190</c:v>
                </c:pt>
                <c:pt idx="37">
                  <c:v>2090</c:v>
                </c:pt>
                <c:pt idx="38">
                  <c:v>900</c:v>
                </c:pt>
                <c:pt idx="39">
                  <c:v>230</c:v>
                </c:pt>
                <c:pt idx="40">
                  <c:v>140</c:v>
                </c:pt>
                <c:pt idx="41">
                  <c:v>330</c:v>
                </c:pt>
                <c:pt idx="42">
                  <c:v>1010</c:v>
                </c:pt>
                <c:pt idx="43">
                  <c:v>300</c:v>
                </c:pt>
                <c:pt idx="44">
                  <c:v>1730</c:v>
                </c:pt>
                <c:pt idx="45">
                  <c:v>780</c:v>
                </c:pt>
                <c:pt idx="46">
                  <c:v>1300</c:v>
                </c:pt>
                <c:pt idx="47">
                  <c:v>930</c:v>
                </c:pt>
                <c:pt idx="48">
                  <c:v>690</c:v>
                </c:pt>
                <c:pt idx="49">
                  <c:v>200</c:v>
                </c:pt>
                <c:pt idx="50">
                  <c:v>450</c:v>
                </c:pt>
                <c:pt idx="51">
                  <c:v>280</c:v>
                </c:pt>
                <c:pt idx="52">
                  <c:v>4430</c:v>
                </c:pt>
                <c:pt idx="53">
                  <c:v>270</c:v>
                </c:pt>
                <c:pt idx="54">
                  <c:v>1340</c:v>
                </c:pt>
                <c:pt idx="55">
                  <c:v>670</c:v>
                </c:pt>
                <c:pt idx="56">
                  <c:v>410</c:v>
                </c:pt>
                <c:pt idx="57">
                  <c:v>4370</c:v>
                </c:pt>
                <c:pt idx="58">
                  <c:v>1310</c:v>
                </c:pt>
                <c:pt idx="59">
                  <c:v>1470</c:v>
                </c:pt>
                <c:pt idx="60">
                  <c:v>300</c:v>
                </c:pt>
                <c:pt idx="61">
                  <c:v>3630</c:v>
                </c:pt>
                <c:pt idx="62">
                  <c:v>220</c:v>
                </c:pt>
                <c:pt idx="63">
                  <c:v>560</c:v>
                </c:pt>
              </c:numCache>
            </c:numRef>
          </c:xVal>
          <c:yVal>
            <c:numRef>
              <c:f>'Modelo Reciproco'!$C$5:$C$68</c:f>
              <c:numCache>
                <c:formatCode>General</c:formatCode>
                <c:ptCount val="64"/>
                <c:pt idx="0">
                  <c:v>128</c:v>
                </c:pt>
                <c:pt idx="1">
                  <c:v>204</c:v>
                </c:pt>
                <c:pt idx="2">
                  <c:v>202</c:v>
                </c:pt>
                <c:pt idx="3">
                  <c:v>197</c:v>
                </c:pt>
                <c:pt idx="4">
                  <c:v>96</c:v>
                </c:pt>
                <c:pt idx="5">
                  <c:v>209</c:v>
                </c:pt>
                <c:pt idx="6">
                  <c:v>170</c:v>
                </c:pt>
                <c:pt idx="7">
                  <c:v>240</c:v>
                </c:pt>
                <c:pt idx="8">
                  <c:v>241</c:v>
                </c:pt>
                <c:pt idx="9">
                  <c:v>55</c:v>
                </c:pt>
                <c:pt idx="10">
                  <c:v>75</c:v>
                </c:pt>
                <c:pt idx="11">
                  <c:v>129</c:v>
                </c:pt>
                <c:pt idx="12">
                  <c:v>24</c:v>
                </c:pt>
                <c:pt idx="13">
                  <c:v>165</c:v>
                </c:pt>
                <c:pt idx="14">
                  <c:v>94</c:v>
                </c:pt>
                <c:pt idx="15">
                  <c:v>96</c:v>
                </c:pt>
                <c:pt idx="16">
                  <c:v>148</c:v>
                </c:pt>
                <c:pt idx="17">
                  <c:v>98</c:v>
                </c:pt>
                <c:pt idx="18">
                  <c:v>161</c:v>
                </c:pt>
                <c:pt idx="19">
                  <c:v>118</c:v>
                </c:pt>
                <c:pt idx="20">
                  <c:v>269</c:v>
                </c:pt>
                <c:pt idx="21">
                  <c:v>189</c:v>
                </c:pt>
                <c:pt idx="22">
                  <c:v>126</c:v>
                </c:pt>
                <c:pt idx="23">
                  <c:v>12</c:v>
                </c:pt>
                <c:pt idx="24">
                  <c:v>167</c:v>
                </c:pt>
                <c:pt idx="25">
                  <c:v>135</c:v>
                </c:pt>
                <c:pt idx="26">
                  <c:v>107</c:v>
                </c:pt>
                <c:pt idx="27">
                  <c:v>72</c:v>
                </c:pt>
                <c:pt idx="28">
                  <c:v>128</c:v>
                </c:pt>
                <c:pt idx="29">
                  <c:v>27</c:v>
                </c:pt>
                <c:pt idx="30">
                  <c:v>152</c:v>
                </c:pt>
                <c:pt idx="31">
                  <c:v>224</c:v>
                </c:pt>
                <c:pt idx="32">
                  <c:v>142</c:v>
                </c:pt>
                <c:pt idx="33">
                  <c:v>104</c:v>
                </c:pt>
                <c:pt idx="34">
                  <c:v>287</c:v>
                </c:pt>
                <c:pt idx="35">
                  <c:v>41</c:v>
                </c:pt>
                <c:pt idx="36">
                  <c:v>312</c:v>
                </c:pt>
                <c:pt idx="37">
                  <c:v>77</c:v>
                </c:pt>
                <c:pt idx="38">
                  <c:v>142</c:v>
                </c:pt>
                <c:pt idx="39">
                  <c:v>262</c:v>
                </c:pt>
                <c:pt idx="40">
                  <c:v>215</c:v>
                </c:pt>
                <c:pt idx="41">
                  <c:v>246</c:v>
                </c:pt>
                <c:pt idx="42">
                  <c:v>191</c:v>
                </c:pt>
                <c:pt idx="43">
                  <c:v>182</c:v>
                </c:pt>
                <c:pt idx="44">
                  <c:v>37</c:v>
                </c:pt>
                <c:pt idx="45">
                  <c:v>103</c:v>
                </c:pt>
                <c:pt idx="46">
                  <c:v>67</c:v>
                </c:pt>
                <c:pt idx="47">
                  <c:v>143</c:v>
                </c:pt>
                <c:pt idx="48">
                  <c:v>83</c:v>
                </c:pt>
                <c:pt idx="49">
                  <c:v>223</c:v>
                </c:pt>
                <c:pt idx="50">
                  <c:v>240</c:v>
                </c:pt>
                <c:pt idx="51">
                  <c:v>312</c:v>
                </c:pt>
                <c:pt idx="52">
                  <c:v>12</c:v>
                </c:pt>
                <c:pt idx="53">
                  <c:v>52</c:v>
                </c:pt>
                <c:pt idx="54">
                  <c:v>79</c:v>
                </c:pt>
                <c:pt idx="55">
                  <c:v>61</c:v>
                </c:pt>
                <c:pt idx="56">
                  <c:v>168</c:v>
                </c:pt>
                <c:pt idx="57">
                  <c:v>28</c:v>
                </c:pt>
                <c:pt idx="58">
                  <c:v>121</c:v>
                </c:pt>
                <c:pt idx="59">
                  <c:v>115</c:v>
                </c:pt>
                <c:pt idx="60">
                  <c:v>186</c:v>
                </c:pt>
                <c:pt idx="61">
                  <c:v>47</c:v>
                </c:pt>
                <c:pt idx="62">
                  <c:v>178</c:v>
                </c:pt>
                <c:pt idx="63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7-41DD-A84A-A363D5963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90767"/>
        <c:axId val="1831781967"/>
      </c:scatterChart>
      <c:valAx>
        <c:axId val="139669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781967"/>
        <c:crosses val="autoZero"/>
        <c:crossBetween val="midCat"/>
      </c:valAx>
      <c:valAx>
        <c:axId val="18317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6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15</xdr:row>
      <xdr:rowOff>138112</xdr:rowOff>
    </xdr:from>
    <xdr:ext cx="292573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257300" y="2824162"/>
              <a:ext cx="29257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𝑎𝑟𝑎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𝐷𝐸𝑆𝑃𝐷𝑈𝑅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𝐷𝐸𝑆𝑃𝑇𝐶𝑃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4B06165-EBC2-40CB-BA14-8AF932A01674}"/>
                </a:ext>
              </a:extLst>
            </xdr:cNvPr>
            <xdr:cNvSpPr txBox="1"/>
          </xdr:nvSpPr>
          <xdr:spPr>
            <a:xfrm>
              <a:off x="1257300" y="2824162"/>
              <a:ext cx="29257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𝑝</a:t>
              </a:r>
              <a:r>
                <a:rPr lang="pt-BR" sz="1400" b="0" i="0">
                  <a:latin typeface="Cambria Math" panose="02040503050406030204" pitchFamily="18" charset="0"/>
                </a:rPr>
                <a:t>𝑎𝑟𝑎 𝑌=𝐷𝐸𝑆𝑃𝐷𝑈𝑅 𝑒 𝑋=𝐷𝐸𝑆𝑃𝑇𝐶𝑃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2</xdr:col>
      <xdr:colOff>403597</xdr:colOff>
      <xdr:row>13</xdr:row>
      <xdr:rowOff>95250</xdr:rowOff>
    </xdr:from>
    <xdr:to>
      <xdr:col>9</xdr:col>
      <xdr:colOff>542924</xdr:colOff>
      <xdr:row>16</xdr:row>
      <xdr:rowOff>87366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15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670422" y="2400300"/>
              <a:ext cx="4406527" cy="56361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4572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,  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𝑒𝑚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8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pt-BR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sSub>
                      <m:sSubPr>
                        <m:ctrlP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>
                <a:effectLst/>
              </a:endParaRPr>
            </a:p>
            <a:p>
              <a:endParaRPr lang="pt-BR"/>
            </a:p>
          </xdr:txBody>
        </xdr:sp>
      </mc:Choice>
      <mc:Fallback xmlns="">
        <xdr:sp macro="" textlink="">
          <xdr:nvSpPr>
            <xdr:cNvPr id="7" name="CaixaDeTexto 15">
              <a:extLst>
                <a:ext uri="{FF2B5EF4-FFF2-40B4-BE49-F238E27FC236}">
                  <a16:creationId xmlns:a16="http://schemas.microsoft.com/office/drawing/2014/main" id="{D1FFF3BD-523B-4DB4-B5EE-DCD3BED820E1}"/>
                </a:ext>
              </a:extLst>
            </xdr:cNvPr>
            <xdr:cNvSpPr txBox="1"/>
          </xdr:nvSpPr>
          <xdr:spPr>
            <a:xfrm>
              <a:off x="1670422" y="2400300"/>
              <a:ext cx="4406527" cy="56361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4572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b="0" i="0">
                  <a:latin typeface="Cambria Math" panose="02040503050406030204" pitchFamily="18" charset="0"/>
                </a:rPr>
                <a:t>𝑙𝑛𝑌_𝑖=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b="0" i="0">
                  <a:latin typeface="Cambria Math" panose="02040503050406030204" pitchFamily="18" charset="0"/>
                </a:rPr>
                <a:t>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2 𝑙𝑛𝑋_𝑖+𝑢_𝑖,  𝑒𝑚 𝑞𝑢𝑒 </a:t>
              </a:r>
              <a:r>
                <a:rPr lang="pt-BR" sz="18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pt-BR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=𝑙𝑛𝛽_1</a:t>
              </a:r>
              <a:endParaRPr lang="pt-BR">
                <a:effectLst/>
              </a:endParaRPr>
            </a:p>
            <a:p>
              <a:pPr/>
              <a:endParaRPr lang="pt-BR"/>
            </a:p>
          </xdr:txBody>
        </xdr:sp>
      </mc:Fallback>
    </mc:AlternateContent>
    <xdr:clientData/>
  </xdr:twoCellAnchor>
  <xdr:twoCellAnchor>
    <xdr:from>
      <xdr:col>2</xdr:col>
      <xdr:colOff>276225</xdr:colOff>
      <xdr:row>21</xdr:row>
      <xdr:rowOff>123825</xdr:rowOff>
    </xdr:from>
    <xdr:to>
      <xdr:col>5</xdr:col>
      <xdr:colOff>528379</xdr:colOff>
      <xdr:row>23</xdr:row>
      <xdr:rowOff>19824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14">
              <a:extLst>
                <a:ext uri="{FF2B5EF4-FFF2-40B4-BE49-F238E27FC236}">
                  <a16:creationId xmlns:a16="http://schemas.microsoft.com/office/drawing/2014/main" id="{2F6193DB-E366-4F25-B90A-D17C8627B450}"/>
                </a:ext>
              </a:extLst>
            </xdr:cNvPr>
            <xdr:cNvSpPr txBox="1"/>
          </xdr:nvSpPr>
          <xdr:spPr>
            <a:xfrm>
              <a:off x="1543050" y="3952875"/>
              <a:ext cx="2080954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5" name="CaixaDeTexto 14">
              <a:extLst>
                <a:ext uri="{FF2B5EF4-FFF2-40B4-BE49-F238E27FC236}">
                  <a16:creationId xmlns:a16="http://schemas.microsoft.com/office/drawing/2014/main" id="{2F6193DB-E366-4F25-B90A-D17C8627B450}"/>
                </a:ext>
              </a:extLst>
            </xdr:cNvPr>
            <xdr:cNvSpPr txBox="1"/>
          </xdr:nvSpPr>
          <xdr:spPr>
            <a:xfrm>
              <a:off x="1543050" y="3952875"/>
              <a:ext cx="2080954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𝑙𝑛𝑌_𝑡=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1+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2 𝑡+𝑢_𝑡</a:t>
              </a:r>
              <a:endParaRPr lang="pt-BR"/>
            </a:p>
          </xdr:txBody>
        </xdr:sp>
      </mc:Fallback>
    </mc:AlternateContent>
    <xdr:clientData/>
  </xdr:twoCellAnchor>
  <xdr:oneCellAnchor>
    <xdr:from>
      <xdr:col>2</xdr:col>
      <xdr:colOff>28575</xdr:colOff>
      <xdr:row>23</xdr:row>
      <xdr:rowOff>100012</xdr:rowOff>
    </xdr:from>
    <xdr:ext cx="277127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B177C688-AFB9-4008-AD50-22E1271DDC1B}"/>
                </a:ext>
              </a:extLst>
            </xdr:cNvPr>
            <xdr:cNvSpPr txBox="1"/>
          </xdr:nvSpPr>
          <xdr:spPr>
            <a:xfrm>
              <a:off x="1295400" y="4310062"/>
              <a:ext cx="277127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𝑎𝑟𝑎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𝐷𝐸𝑆𝑃𝑆𝐸𝑅𝑉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𝑇𝑒𝑚𝑝𝑜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B177C688-AFB9-4008-AD50-22E1271DDC1B}"/>
                </a:ext>
              </a:extLst>
            </xdr:cNvPr>
            <xdr:cNvSpPr txBox="1"/>
          </xdr:nvSpPr>
          <xdr:spPr>
            <a:xfrm>
              <a:off x="1295400" y="4310062"/>
              <a:ext cx="277127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𝑝</a:t>
              </a:r>
              <a:r>
                <a:rPr lang="pt-BR" sz="1400" b="0" i="0">
                  <a:latin typeface="Cambria Math" panose="02040503050406030204" pitchFamily="18" charset="0"/>
                </a:rPr>
                <a:t>𝑎𝑟𝑎 𝑌=𝐷𝐸𝑆𝑃𝑆𝐸𝑅𝑉 𝑒 𝑋=𝑇𝑒𝑚𝑝𝑜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</xdr:col>
      <xdr:colOff>647700</xdr:colOff>
      <xdr:row>34</xdr:row>
      <xdr:rowOff>138112</xdr:rowOff>
    </xdr:from>
    <xdr:ext cx="193476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8D6A67E4-08E1-4B22-88CD-2A49EC9D8275}"/>
                </a:ext>
              </a:extLst>
            </xdr:cNvPr>
            <xdr:cNvSpPr txBox="1"/>
          </xdr:nvSpPr>
          <xdr:spPr>
            <a:xfrm>
              <a:off x="1257300" y="6319837"/>
              <a:ext cx="19347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𝑎𝑟𝑎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𝑀𝐼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𝑃𝑁𝐵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8D6A67E4-08E1-4B22-88CD-2A49EC9D8275}"/>
                </a:ext>
              </a:extLst>
            </xdr:cNvPr>
            <xdr:cNvSpPr txBox="1"/>
          </xdr:nvSpPr>
          <xdr:spPr>
            <a:xfrm>
              <a:off x="1257300" y="6319837"/>
              <a:ext cx="19347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𝑝</a:t>
              </a:r>
              <a:r>
                <a:rPr lang="pt-BR" sz="1400" b="0" i="0">
                  <a:latin typeface="Cambria Math" panose="02040503050406030204" pitchFamily="18" charset="0"/>
                </a:rPr>
                <a:t>𝑎𝑟𝑎 𝑌=𝑀𝐼 𝑒 𝑋=𝑃𝑁𝐵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4</xdr:col>
      <xdr:colOff>0</xdr:colOff>
      <xdr:row>30</xdr:row>
      <xdr:rowOff>9525</xdr:rowOff>
    </xdr:from>
    <xdr:to>
      <xdr:col>7</xdr:col>
      <xdr:colOff>171748</xdr:colOff>
      <xdr:row>33</xdr:row>
      <xdr:rowOff>157696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7">
              <a:extLst>
                <a:ext uri="{FF2B5EF4-FFF2-40B4-BE49-F238E27FC236}">
                  <a16:creationId xmlns:a16="http://schemas.microsoft.com/office/drawing/2014/main" id="{DCAB97FD-4CF7-44C0-8234-D1D739BD1395}"/>
                </a:ext>
              </a:extLst>
            </xdr:cNvPr>
            <xdr:cNvSpPr txBox="1"/>
          </xdr:nvSpPr>
          <xdr:spPr>
            <a:xfrm>
              <a:off x="2486025" y="5581650"/>
              <a:ext cx="2000548" cy="5672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>
                      <m:f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12" name="CaixaDeTexto 7">
              <a:extLst>
                <a:ext uri="{FF2B5EF4-FFF2-40B4-BE49-F238E27FC236}">
                  <a16:creationId xmlns:a16="http://schemas.microsoft.com/office/drawing/2014/main" id="{DCAB97FD-4CF7-44C0-8234-D1D739BD1395}"/>
                </a:ext>
              </a:extLst>
            </xdr:cNvPr>
            <xdr:cNvSpPr txBox="1"/>
          </xdr:nvSpPr>
          <xdr:spPr>
            <a:xfrm>
              <a:off x="2486025" y="5581650"/>
              <a:ext cx="2000548" cy="5672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𝑌_𝑖=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1+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2  1/𝑋_𝑖 +𝑢_𝑖</a:t>
              </a:r>
              <a:endParaRPr lang="pt-BR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155948</xdr:colOff>
      <xdr:row>7</xdr:row>
      <xdr:rowOff>28575</xdr:rowOff>
    </xdr:from>
    <xdr:to>
      <xdr:col>13</xdr:col>
      <xdr:colOff>57150</xdr:colOff>
      <xdr:row>7</xdr:row>
      <xdr:rowOff>185093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15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7452098" y="1543050"/>
              <a:ext cx="1415677" cy="15651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15">
              <a:extLst>
                <a:ext uri="{FF2B5EF4-FFF2-40B4-BE49-F238E27FC236}">
                  <a16:creationId xmlns:a16="http://schemas.microsoft.com/office/drawing/2014/main" id="{D1FFF3BD-523B-4DB4-B5EE-DCD3BED820E1}"/>
                </a:ext>
              </a:extLst>
            </xdr:cNvPr>
            <xdr:cNvSpPr txBox="1"/>
          </xdr:nvSpPr>
          <xdr:spPr>
            <a:xfrm>
              <a:off x="7452098" y="1543050"/>
              <a:ext cx="1415677" cy="15651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𝑙𝑛𝑌_𝑖=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sz="1000" b="0" i="0">
                  <a:latin typeface="Cambria Math" panose="02040503050406030204" pitchFamily="18" charset="0"/>
                </a:rPr>
                <a:t>+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000" b="0" i="0">
                  <a:latin typeface="Cambria Math" panose="02040503050406030204" pitchFamily="18" charset="0"/>
                </a:rPr>
                <a:t>2 𝑙𝑛𝑋_𝑖+𝑢_𝑖</a:t>
              </a:r>
              <a:endParaRPr lang="pt-BR" sz="1000"/>
            </a:p>
          </xdr:txBody>
        </xdr:sp>
      </mc:Fallback>
    </mc:AlternateContent>
    <xdr:clientData/>
  </xdr:twoCellAnchor>
  <xdr:twoCellAnchor>
    <xdr:from>
      <xdr:col>10</xdr:col>
      <xdr:colOff>152400</xdr:colOff>
      <xdr:row>7</xdr:row>
      <xdr:rowOff>144689</xdr:rowOff>
    </xdr:from>
    <xdr:to>
      <xdr:col>11</xdr:col>
      <xdr:colOff>685800</xdr:colOff>
      <xdr:row>9</xdr:row>
      <xdr:rowOff>12540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7448550" y="1659164"/>
              <a:ext cx="723900" cy="24885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BFD34CEA-F3C8-40E6-92C1-23B705B4FDCB}"/>
                </a:ext>
              </a:extLst>
            </xdr:cNvPr>
            <xdr:cNvSpPr/>
          </xdr:nvSpPr>
          <xdr:spPr>
            <a:xfrm>
              <a:off x="7448550" y="1659164"/>
              <a:ext cx="723900" cy="24885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=𝑙𝑛𝛽_1</a:t>
              </a:r>
              <a:endParaRPr lang="pt-BR" sz="1000"/>
            </a:p>
          </xdr:txBody>
        </xdr:sp>
      </mc:Fallback>
    </mc:AlternateContent>
    <xdr:clientData/>
  </xdr:twoCellAnchor>
  <xdr:twoCellAnchor>
    <xdr:from>
      <xdr:col>8</xdr:col>
      <xdr:colOff>47625</xdr:colOff>
      <xdr:row>20</xdr:row>
      <xdr:rowOff>4762</xdr:rowOff>
    </xdr:from>
    <xdr:to>
      <xdr:col>15</xdr:col>
      <xdr:colOff>542925</xdr:colOff>
      <xdr:row>34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9F0183-D72A-4764-B166-3427DBE9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20</xdr:row>
      <xdr:rowOff>4762</xdr:rowOff>
    </xdr:from>
    <xdr:to>
      <xdr:col>15</xdr:col>
      <xdr:colOff>542925</xdr:colOff>
      <xdr:row>34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131A1C-1A79-4943-9AA4-98243697F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7</xdr:row>
      <xdr:rowOff>104775</xdr:rowOff>
    </xdr:from>
    <xdr:to>
      <xdr:col>13</xdr:col>
      <xdr:colOff>0</xdr:colOff>
      <xdr:row>8</xdr:row>
      <xdr:rowOff>102147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14">
              <a:extLst>
                <a:ext uri="{FF2B5EF4-FFF2-40B4-BE49-F238E27FC236}">
                  <a16:creationId xmlns:a16="http://schemas.microsoft.com/office/drawing/2014/main" id="{3576BC93-9C3E-418B-94EF-162EB09D4FBD}"/>
                </a:ext>
              </a:extLst>
            </xdr:cNvPr>
            <xdr:cNvSpPr txBox="1"/>
          </xdr:nvSpPr>
          <xdr:spPr>
            <a:xfrm>
              <a:off x="6381750" y="1314450"/>
              <a:ext cx="143827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6" name="CaixaDeTexto 14">
              <a:extLst>
                <a:ext uri="{FF2B5EF4-FFF2-40B4-BE49-F238E27FC236}">
                  <a16:creationId xmlns:a16="http://schemas.microsoft.com/office/drawing/2014/main" id="{3576BC93-9C3E-418B-94EF-162EB09D4FBD}"/>
                </a:ext>
              </a:extLst>
            </xdr:cNvPr>
            <xdr:cNvSpPr txBox="1"/>
          </xdr:nvSpPr>
          <xdr:spPr>
            <a:xfrm>
              <a:off x="6381750" y="1314450"/>
              <a:ext cx="143827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b="0" i="0">
                  <a:latin typeface="Cambria Math" panose="02040503050406030204" pitchFamily="18" charset="0"/>
                </a:rPr>
                <a:t>𝑙𝑛𝑌_𝑡=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1+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2 𝑡+𝑢_𝑡</a:t>
              </a:r>
              <a:endParaRPr lang="pt-BR" sz="12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105834</xdr:colOff>
      <xdr:row>7</xdr:row>
      <xdr:rowOff>8467</xdr:rowOff>
    </xdr:from>
    <xdr:to>
      <xdr:col>11</xdr:col>
      <xdr:colOff>32809</xdr:colOff>
      <xdr:row>9</xdr:row>
      <xdr:rowOff>5519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7">
              <a:extLst>
                <a:ext uri="{FF2B5EF4-FFF2-40B4-BE49-F238E27FC236}">
                  <a16:creationId xmlns:a16="http://schemas.microsoft.com/office/drawing/2014/main" id="{1BFEFE72-3D79-41BC-A338-A6876C8CDBA4}"/>
                </a:ext>
              </a:extLst>
            </xdr:cNvPr>
            <xdr:cNvSpPr txBox="1"/>
          </xdr:nvSpPr>
          <xdr:spPr>
            <a:xfrm>
              <a:off x="3386667" y="1257300"/>
              <a:ext cx="1419225" cy="3780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>
                      <m:f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pt-BR" sz="1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4" name="CaixaDeTexto 7">
              <a:extLst>
                <a:ext uri="{FF2B5EF4-FFF2-40B4-BE49-F238E27FC236}">
                  <a16:creationId xmlns:a16="http://schemas.microsoft.com/office/drawing/2014/main" id="{1BFEFE72-3D79-41BC-A338-A6876C8CDBA4}"/>
                </a:ext>
              </a:extLst>
            </xdr:cNvPr>
            <xdr:cNvSpPr txBox="1"/>
          </xdr:nvSpPr>
          <xdr:spPr>
            <a:xfrm>
              <a:off x="3386667" y="1257300"/>
              <a:ext cx="1419225" cy="3780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b="0" i="0">
                  <a:latin typeface="Cambria Math" panose="02040503050406030204" pitchFamily="18" charset="0"/>
                </a:rPr>
                <a:t>𝑌_𝑖=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1+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2  1/𝑋_𝑖 +𝑢_𝑖</a:t>
              </a:r>
              <a:endParaRPr lang="pt-BR" sz="1200"/>
            </a:p>
          </xdr:txBody>
        </xdr:sp>
      </mc:Fallback>
    </mc:AlternateContent>
    <xdr:clientData/>
  </xdr:twoCellAnchor>
  <xdr:twoCellAnchor>
    <xdr:from>
      <xdr:col>13</xdr:col>
      <xdr:colOff>115358</xdr:colOff>
      <xdr:row>1</xdr:row>
      <xdr:rowOff>16402</xdr:rowOff>
    </xdr:from>
    <xdr:to>
      <xdr:col>20</xdr:col>
      <xdr:colOff>420159</xdr:colOff>
      <xdr:row>15</xdr:row>
      <xdr:rowOff>142344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F5729EB-71CD-403A-9ED2-85BB8C828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02C2-D9E2-4522-A0E8-530D0472882C}">
  <dimension ref="B2:K38"/>
  <sheetViews>
    <sheetView showGridLines="0" topLeftCell="A2" workbookViewId="0">
      <pane xSplit="1" ySplit="1" topLeftCell="B26" activePane="bottomRight" state="frozen"/>
      <selection activeCell="A2" sqref="A2"/>
      <selection pane="topRight" activeCell="B2" sqref="B2"/>
      <selection pane="bottomLeft" activeCell="A3" sqref="A3"/>
      <selection pane="bottomRight" activeCell="H23" sqref="H23"/>
    </sheetView>
  </sheetViews>
  <sheetFormatPr defaultRowHeight="15" x14ac:dyDescent="0.25"/>
  <cols>
    <col min="2" max="2" width="9.85546875" bestFit="1" customWidth="1"/>
    <col min="11" max="11" width="12.7109375" customWidth="1"/>
  </cols>
  <sheetData>
    <row r="2" spans="2:11" ht="20.25" thickBot="1" x14ac:dyDescent="0.35">
      <c r="B2" s="13" t="s">
        <v>69</v>
      </c>
      <c r="C2" s="13"/>
      <c r="D2" s="13"/>
      <c r="E2" s="13"/>
      <c r="F2" s="13"/>
      <c r="G2" s="13"/>
      <c r="H2" s="13"/>
      <c r="I2" s="13"/>
      <c r="J2" s="13"/>
      <c r="K2" s="13"/>
    </row>
    <row r="3" spans="2:11" ht="7.5" customHeight="1" thickTop="1" x14ac:dyDescent="0.25"/>
    <row r="4" spans="2:11" ht="15.75" thickBot="1" x14ac:dyDescent="0.3">
      <c r="B4" s="1" t="s">
        <v>1</v>
      </c>
      <c r="C4" s="1"/>
      <c r="D4" s="1"/>
      <c r="E4" s="1"/>
      <c r="F4" s="1"/>
      <c r="G4" s="1"/>
      <c r="H4" s="1"/>
      <c r="I4" s="1"/>
      <c r="J4" s="1"/>
      <c r="K4" s="1"/>
    </row>
    <row r="5" spans="2:11" x14ac:dyDescent="0.25">
      <c r="B5" s="2"/>
      <c r="C5" s="55" t="s">
        <v>29</v>
      </c>
      <c r="D5" s="55"/>
      <c r="E5" s="55"/>
      <c r="F5" s="55"/>
      <c r="G5" s="55"/>
      <c r="H5" s="55"/>
      <c r="I5" s="55"/>
      <c r="J5" s="55"/>
      <c r="K5" s="55"/>
    </row>
    <row r="6" spans="2:11" x14ac:dyDescent="0.25">
      <c r="B6" s="2"/>
      <c r="C6" s="55"/>
      <c r="D6" s="55"/>
      <c r="E6" s="55"/>
      <c r="F6" s="55"/>
      <c r="G6" s="55"/>
      <c r="H6" s="55"/>
      <c r="I6" s="55"/>
      <c r="J6" s="55"/>
      <c r="K6" s="55"/>
    </row>
    <row r="7" spans="2:11" x14ac:dyDescent="0.25">
      <c r="B7" s="2"/>
      <c r="C7" s="55"/>
      <c r="D7" s="55"/>
      <c r="E7" s="55"/>
      <c r="F7" s="55"/>
      <c r="G7" s="55"/>
      <c r="H7" s="55"/>
      <c r="I7" s="55"/>
      <c r="J7" s="55"/>
      <c r="K7" s="55"/>
    </row>
    <row r="8" spans="2:11" ht="9" customHeight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ht="15" customHeight="1" x14ac:dyDescent="0.25">
      <c r="B9" s="2"/>
      <c r="C9" s="56" t="s">
        <v>65</v>
      </c>
      <c r="D9" s="56"/>
      <c r="E9" s="56"/>
      <c r="F9" s="56"/>
      <c r="G9" s="56"/>
      <c r="H9" s="56"/>
      <c r="I9" s="56"/>
      <c r="J9" s="56"/>
      <c r="K9" s="56"/>
    </row>
    <row r="10" spans="2:11" ht="15" customHeight="1" x14ac:dyDescent="0.25">
      <c r="B10" s="2"/>
      <c r="C10" s="56"/>
      <c r="D10" s="56"/>
      <c r="E10" s="56"/>
      <c r="F10" s="56"/>
      <c r="G10" s="56"/>
      <c r="H10" s="56"/>
      <c r="I10" s="56"/>
      <c r="J10" s="56"/>
      <c r="K10" s="56"/>
    </row>
    <row r="11" spans="2:11" x14ac:dyDescent="0.25">
      <c r="B11" s="2"/>
      <c r="C11" s="56"/>
      <c r="D11" s="56"/>
      <c r="E11" s="56"/>
      <c r="F11" s="56"/>
      <c r="G11" s="56"/>
      <c r="H11" s="56"/>
      <c r="I11" s="56"/>
      <c r="J11" s="56"/>
      <c r="K11" s="56"/>
    </row>
    <row r="12" spans="2:11" x14ac:dyDescent="0.25">
      <c r="B12" s="2"/>
      <c r="C12" s="56"/>
      <c r="D12" s="56"/>
      <c r="E12" s="56"/>
      <c r="F12" s="56"/>
      <c r="G12" s="56"/>
      <c r="H12" s="56"/>
      <c r="I12" s="56"/>
      <c r="J12" s="56"/>
      <c r="K12" s="56"/>
    </row>
    <row r="13" spans="2:11" ht="9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25">
      <c r="B14" s="3"/>
      <c r="C14" s="6"/>
      <c r="D14" s="6"/>
      <c r="E14" s="6"/>
      <c r="F14" s="6"/>
      <c r="G14" s="6"/>
      <c r="H14" s="6"/>
      <c r="I14" s="6"/>
      <c r="J14" s="6"/>
      <c r="K14" s="6"/>
    </row>
    <row r="15" spans="2:11" x14ac:dyDescent="0.25">
      <c r="B15" s="3"/>
      <c r="C15" s="6"/>
      <c r="D15" s="6"/>
      <c r="E15" s="6"/>
      <c r="F15" s="6"/>
      <c r="G15" s="6"/>
      <c r="H15" s="6"/>
      <c r="I15" s="6"/>
      <c r="J15" s="6"/>
      <c r="K15" s="6"/>
    </row>
    <row r="16" spans="2:11" x14ac:dyDescent="0.25">
      <c r="B16" s="3"/>
      <c r="C16" s="6"/>
      <c r="D16" s="6"/>
      <c r="E16" s="6"/>
      <c r="F16" s="6"/>
      <c r="G16" s="6"/>
      <c r="H16" s="6"/>
      <c r="I16" s="6"/>
      <c r="J16" s="6"/>
      <c r="K16" s="6"/>
    </row>
    <row r="17" spans="2:11" x14ac:dyDescent="0.25">
      <c r="B17" s="3"/>
      <c r="C17" s="6"/>
      <c r="D17" s="6"/>
      <c r="E17" s="6"/>
      <c r="F17" s="6"/>
      <c r="G17" s="6"/>
      <c r="H17" s="6"/>
      <c r="I17" s="6"/>
      <c r="J17" s="6"/>
      <c r="K17" s="6"/>
    </row>
    <row r="18" spans="2:11" x14ac:dyDescent="0.25">
      <c r="B18" s="3"/>
      <c r="C18" s="6"/>
      <c r="D18" s="6"/>
      <c r="E18" s="6"/>
      <c r="F18" s="6"/>
      <c r="G18" s="6"/>
      <c r="H18" s="6"/>
      <c r="I18" s="6"/>
      <c r="J18" s="6"/>
      <c r="K18" s="6"/>
    </row>
    <row r="19" spans="2:11" x14ac:dyDescent="0.25">
      <c r="B19" s="3"/>
      <c r="C19" s="56" t="s">
        <v>70</v>
      </c>
      <c r="D19" s="56"/>
      <c r="E19" s="56"/>
      <c r="F19" s="56"/>
      <c r="G19" s="56"/>
      <c r="H19" s="56"/>
      <c r="I19" s="56"/>
      <c r="J19" s="56"/>
      <c r="K19" s="56"/>
    </row>
    <row r="20" spans="2:11" x14ac:dyDescent="0.25">
      <c r="B20" s="3"/>
      <c r="C20" s="56"/>
      <c r="D20" s="56"/>
      <c r="E20" s="56"/>
      <c r="F20" s="56"/>
      <c r="G20" s="56"/>
      <c r="H20" s="56"/>
      <c r="I20" s="56"/>
      <c r="J20" s="56"/>
      <c r="K20" s="56"/>
    </row>
    <row r="21" spans="2:11" x14ac:dyDescent="0.25">
      <c r="B21" s="3"/>
      <c r="C21" s="56"/>
      <c r="D21" s="56"/>
      <c r="E21" s="56"/>
      <c r="F21" s="56"/>
      <c r="G21" s="56"/>
      <c r="H21" s="56"/>
      <c r="I21" s="56"/>
      <c r="J21" s="56"/>
      <c r="K21" s="56"/>
    </row>
    <row r="22" spans="2:11" x14ac:dyDescent="0.25">
      <c r="B22" s="3"/>
      <c r="C22" s="6"/>
      <c r="D22" s="6"/>
      <c r="E22" s="6"/>
      <c r="F22" s="6"/>
      <c r="G22" s="6"/>
      <c r="H22" s="6"/>
      <c r="I22" s="6"/>
      <c r="J22" s="6"/>
      <c r="K22" s="6"/>
    </row>
    <row r="23" spans="2:11" x14ac:dyDescent="0.25">
      <c r="B23" s="3"/>
      <c r="C23" s="6"/>
      <c r="D23" s="6"/>
      <c r="E23" s="6"/>
      <c r="F23" s="6"/>
      <c r="G23" s="6"/>
      <c r="H23" s="6"/>
      <c r="I23" s="6"/>
      <c r="J23" s="6"/>
      <c r="K23" s="6"/>
    </row>
    <row r="24" spans="2:11" x14ac:dyDescent="0.25">
      <c r="B24" s="3"/>
      <c r="C24" s="6"/>
      <c r="D24" s="6"/>
      <c r="E24" s="6"/>
      <c r="F24" s="6"/>
      <c r="G24" s="6"/>
      <c r="H24" s="6"/>
      <c r="I24" s="6"/>
      <c r="J24" s="6"/>
      <c r="K24" s="6"/>
    </row>
    <row r="25" spans="2:11" ht="15.75" thickBot="1" x14ac:dyDescent="0.3">
      <c r="B25" s="4"/>
      <c r="C25" s="5"/>
      <c r="D25" s="5"/>
      <c r="E25" s="5"/>
      <c r="F25" s="5"/>
      <c r="G25" s="5"/>
      <c r="H25" s="5"/>
      <c r="I25" s="5"/>
      <c r="J25" s="5"/>
      <c r="K25" s="5"/>
    </row>
    <row r="26" spans="2:11" ht="15.75" thickTop="1" x14ac:dyDescent="0.25"/>
    <row r="27" spans="2:11" ht="15.75" thickBot="1" x14ac:dyDescent="0.3">
      <c r="B27" s="1" t="s">
        <v>75</v>
      </c>
      <c r="C27" s="1"/>
      <c r="D27" s="1"/>
      <c r="E27" s="1"/>
      <c r="F27" s="1"/>
      <c r="G27" s="1"/>
      <c r="H27" s="1"/>
      <c r="I27" s="1"/>
      <c r="J27" s="1"/>
      <c r="K27" s="1"/>
    </row>
    <row r="28" spans="2:11" x14ac:dyDescent="0.25">
      <c r="B28" s="2"/>
      <c r="C28" s="55" t="s">
        <v>76</v>
      </c>
      <c r="D28" s="55"/>
      <c r="E28" s="55"/>
      <c r="F28" s="55"/>
      <c r="G28" s="55"/>
      <c r="H28" s="55"/>
      <c r="I28" s="55"/>
      <c r="J28" s="55"/>
      <c r="K28" s="55"/>
    </row>
    <row r="29" spans="2:11" x14ac:dyDescent="0.25">
      <c r="B29" s="2"/>
      <c r="C29" s="55"/>
      <c r="D29" s="55"/>
      <c r="E29" s="55"/>
      <c r="F29" s="55"/>
      <c r="G29" s="55"/>
      <c r="H29" s="55"/>
      <c r="I29" s="55"/>
      <c r="J29" s="55"/>
      <c r="K29" s="55"/>
    </row>
    <row r="30" spans="2:11" x14ac:dyDescent="0.25">
      <c r="B30" s="2"/>
      <c r="C30" s="55"/>
      <c r="D30" s="55"/>
      <c r="E30" s="55"/>
      <c r="F30" s="55"/>
      <c r="G30" s="55"/>
      <c r="H30" s="55"/>
      <c r="I30" s="55"/>
      <c r="J30" s="55"/>
      <c r="K30" s="55"/>
    </row>
    <row r="31" spans="2:11" ht="9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ht="9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5">
      <c r="B33" s="3"/>
      <c r="C33" s="6"/>
      <c r="D33" s="6"/>
      <c r="E33" s="6"/>
      <c r="F33" s="6"/>
      <c r="G33" s="6"/>
      <c r="H33" s="6"/>
      <c r="I33" s="6"/>
      <c r="J33" s="6"/>
      <c r="K33" s="6"/>
    </row>
    <row r="34" spans="2:11" x14ac:dyDescent="0.25">
      <c r="B34" s="3"/>
      <c r="C34" s="6"/>
      <c r="D34" s="6"/>
      <c r="E34" s="6"/>
      <c r="F34" s="6"/>
      <c r="G34" s="6"/>
      <c r="H34" s="6"/>
      <c r="I34" s="6"/>
      <c r="J34" s="6"/>
      <c r="K34" s="6"/>
    </row>
    <row r="35" spans="2:11" x14ac:dyDescent="0.25">
      <c r="B35" s="3"/>
      <c r="C35" s="6"/>
      <c r="D35" s="6"/>
      <c r="E35" s="6"/>
      <c r="F35" s="6"/>
      <c r="G35" s="6"/>
      <c r="H35" s="6"/>
      <c r="I35" s="6"/>
      <c r="J35" s="6"/>
      <c r="K35" s="6"/>
    </row>
    <row r="36" spans="2:11" x14ac:dyDescent="0.25">
      <c r="B36" s="3"/>
      <c r="C36" s="6"/>
      <c r="D36" s="6"/>
      <c r="E36" s="6"/>
      <c r="F36" s="6"/>
      <c r="G36" s="6"/>
      <c r="H36" s="6"/>
      <c r="I36" s="6"/>
      <c r="J36" s="6"/>
      <c r="K36" s="6"/>
    </row>
    <row r="37" spans="2:11" ht="15.75" thickBot="1" x14ac:dyDescent="0.3">
      <c r="B37" s="4"/>
      <c r="C37" s="5"/>
      <c r="D37" s="5"/>
      <c r="E37" s="5"/>
      <c r="F37" s="5"/>
      <c r="G37" s="5"/>
      <c r="H37" s="5"/>
      <c r="I37" s="5"/>
      <c r="J37" s="5"/>
      <c r="K37" s="5"/>
    </row>
    <row r="38" spans="2:11" ht="15.75" thickTop="1" x14ac:dyDescent="0.25"/>
  </sheetData>
  <mergeCells count="4">
    <mergeCell ref="C5:K7"/>
    <mergeCell ref="C9:K12"/>
    <mergeCell ref="C19:K21"/>
    <mergeCell ref="C28:K3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292A-D727-46E6-A6C5-E1CD2310304D}">
  <dimension ref="A1:I18"/>
  <sheetViews>
    <sheetView workbookViewId="0">
      <selection activeCell="E26" sqref="E26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30</v>
      </c>
    </row>
    <row r="2" spans="1:9" ht="15.75" thickBot="1" x14ac:dyDescent="0.3"/>
    <row r="3" spans="1:9" x14ac:dyDescent="0.25">
      <c r="A3" s="24" t="s">
        <v>31</v>
      </c>
      <c r="B3" s="24"/>
    </row>
    <row r="4" spans="1:9" x14ac:dyDescent="0.25">
      <c r="A4" s="21" t="s">
        <v>32</v>
      </c>
      <c r="B4" s="21">
        <v>0.98461295623458667</v>
      </c>
    </row>
    <row r="5" spans="1:9" x14ac:dyDescent="0.25">
      <c r="A5" s="21" t="s">
        <v>33</v>
      </c>
      <c r="B5" s="21">
        <v>0.96946267358501204</v>
      </c>
    </row>
    <row r="6" spans="1:9" x14ac:dyDescent="0.25">
      <c r="A6" s="21" t="s">
        <v>34</v>
      </c>
      <c r="B6" s="21">
        <v>0.96711364847616688</v>
      </c>
    </row>
    <row r="7" spans="1:9" x14ac:dyDescent="0.25">
      <c r="A7" s="21" t="s">
        <v>35</v>
      </c>
      <c r="B7" s="21">
        <v>1.1649361524586923E-2</v>
      </c>
    </row>
    <row r="8" spans="1:9" ht="15.75" thickBot="1" x14ac:dyDescent="0.3">
      <c r="A8" s="22" t="s">
        <v>36</v>
      </c>
      <c r="B8" s="22">
        <v>15</v>
      </c>
    </row>
    <row r="10" spans="1:9" ht="15.75" thickBot="1" x14ac:dyDescent="0.3">
      <c r="A10" t="s">
        <v>37</v>
      </c>
    </row>
    <row r="11" spans="1:9" x14ac:dyDescent="0.25">
      <c r="A11" s="23"/>
      <c r="B11" s="23" t="s">
        <v>42</v>
      </c>
      <c r="C11" s="23" t="s">
        <v>43</v>
      </c>
      <c r="D11" s="23" t="s">
        <v>44</v>
      </c>
      <c r="E11" s="23" t="s">
        <v>45</v>
      </c>
      <c r="F11" s="23" t="s">
        <v>46</v>
      </c>
    </row>
    <row r="12" spans="1:9" x14ac:dyDescent="0.25">
      <c r="A12" s="21" t="s">
        <v>38</v>
      </c>
      <c r="B12" s="21">
        <v>1</v>
      </c>
      <c r="C12" s="21">
        <v>5.6007692478959349E-2</v>
      </c>
      <c r="D12" s="21">
        <v>5.6007692478959349E-2</v>
      </c>
      <c r="E12" s="21">
        <v>412.70851892323896</v>
      </c>
      <c r="F12" s="21">
        <v>3.117833062485075E-11</v>
      </c>
    </row>
    <row r="13" spans="1:9" x14ac:dyDescent="0.25">
      <c r="A13" s="21" t="s">
        <v>39</v>
      </c>
      <c r="B13" s="21">
        <v>13</v>
      </c>
      <c r="C13" s="21">
        <v>1.76419911109684E-3</v>
      </c>
      <c r="D13" s="21">
        <v>1.3570762393052616E-4</v>
      </c>
      <c r="E13" s="21"/>
      <c r="F13" s="21"/>
    </row>
    <row r="14" spans="1:9" ht="15.75" thickBot="1" x14ac:dyDescent="0.3">
      <c r="A14" s="22" t="s">
        <v>40</v>
      </c>
      <c r="B14" s="22">
        <v>14</v>
      </c>
      <c r="C14" s="22">
        <v>5.777189159005619E-2</v>
      </c>
      <c r="D14" s="22"/>
      <c r="E14" s="22"/>
      <c r="F14" s="22"/>
    </row>
    <row r="15" spans="1:9" ht="15.75" thickBot="1" x14ac:dyDescent="0.3"/>
    <row r="16" spans="1:9" x14ac:dyDescent="0.25">
      <c r="A16" s="23"/>
      <c r="B16" s="23" t="s">
        <v>47</v>
      </c>
      <c r="C16" s="23" t="s">
        <v>35</v>
      </c>
      <c r="D16" s="23" t="s">
        <v>48</v>
      </c>
      <c r="E16" s="23" t="s">
        <v>49</v>
      </c>
      <c r="F16" s="23" t="s">
        <v>50</v>
      </c>
      <c r="G16" s="23" t="s">
        <v>51</v>
      </c>
      <c r="H16" s="23" t="s">
        <v>52</v>
      </c>
      <c r="I16" s="23" t="s">
        <v>53</v>
      </c>
    </row>
    <row r="17" spans="1:9" x14ac:dyDescent="0.25">
      <c r="A17" s="21" t="s">
        <v>41</v>
      </c>
      <c r="B17" s="21">
        <v>-7.5416576721735087</v>
      </c>
      <c r="C17" s="21">
        <v>0.71614890693229249</v>
      </c>
      <c r="D17" s="21">
        <v>-10.530851334367151</v>
      </c>
      <c r="E17" s="21">
        <v>9.8412705447290807E-8</v>
      </c>
      <c r="F17" s="21">
        <v>-9.0888033240701223</v>
      </c>
      <c r="G17" s="21">
        <v>-5.9945120202768942</v>
      </c>
      <c r="H17" s="21">
        <v>-9.0888033240701223</v>
      </c>
      <c r="I17" s="21">
        <v>-5.9945120202768942</v>
      </c>
    </row>
    <row r="18" spans="1:9" ht="15.75" thickBot="1" x14ac:dyDescent="0.3">
      <c r="A18" s="22" t="s">
        <v>55</v>
      </c>
      <c r="B18" s="22">
        <v>1.6266058877756493</v>
      </c>
      <c r="C18" s="22">
        <v>8.0068302861307117E-2</v>
      </c>
      <c r="D18" s="22">
        <v>20.315228744054021</v>
      </c>
      <c r="E18" s="22">
        <v>3.1178330624850976E-11</v>
      </c>
      <c r="F18" s="22">
        <v>1.4536288358979113</v>
      </c>
      <c r="G18" s="22">
        <v>1.7995829396533873</v>
      </c>
      <c r="H18" s="22">
        <v>1.4536288358979113</v>
      </c>
      <c r="I18" s="22">
        <v>1.7995829396533873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A4-4232-46CD-B0EF-E5E8BB0CE95A}">
  <dimension ref="B1:P26"/>
  <sheetViews>
    <sheetView showGridLines="0" workbookViewId="0">
      <selection activeCell="I1" sqref="I1:I1048576"/>
    </sheetView>
  </sheetViews>
  <sheetFormatPr defaultRowHeight="15" x14ac:dyDescent="0.25"/>
  <cols>
    <col min="1" max="1" width="2.140625" customWidth="1"/>
    <col min="2" max="2" width="14.5703125" customWidth="1"/>
    <col min="3" max="3" width="10.7109375" customWidth="1"/>
    <col min="4" max="4" width="12.140625" customWidth="1"/>
    <col min="5" max="5" width="14.5703125" customWidth="1"/>
    <col min="6" max="6" width="10.42578125" customWidth="1"/>
    <col min="7" max="7" width="2.140625" customWidth="1"/>
    <col min="8" max="8" width="2" customWidth="1"/>
    <col min="9" max="10" width="12" bestFit="1" customWidth="1"/>
    <col min="11" max="11" width="2.42578125" customWidth="1"/>
    <col min="12" max="12" width="10.7109375" bestFit="1" customWidth="1"/>
    <col min="13" max="13" width="11.42578125" customWidth="1"/>
    <col min="14" max="14" width="2.5703125" customWidth="1"/>
    <col min="15" max="15" width="10" bestFit="1" customWidth="1"/>
  </cols>
  <sheetData>
    <row r="1" spans="2:16" ht="9" customHeight="1" x14ac:dyDescent="0.25"/>
    <row r="2" spans="2:16" x14ac:dyDescent="0.25">
      <c r="B2" s="57" t="s">
        <v>1</v>
      </c>
      <c r="C2" s="57"/>
      <c r="D2" s="57"/>
      <c r="E2" s="57"/>
      <c r="F2" s="57"/>
      <c r="G2" s="12"/>
      <c r="I2" s="27" t="s">
        <v>56</v>
      </c>
      <c r="J2" s="27"/>
      <c r="L2" s="29" t="s">
        <v>62</v>
      </c>
      <c r="M2" s="29"/>
      <c r="O2" s="34" t="s">
        <v>64</v>
      </c>
      <c r="P2" s="34"/>
    </row>
    <row r="3" spans="2:16" ht="9.75" customHeight="1" x14ac:dyDescent="0.25"/>
    <row r="4" spans="2:16" ht="15.75" thickBot="1" x14ac:dyDescent="0.3"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19"/>
      <c r="I4" s="7" t="s">
        <v>54</v>
      </c>
      <c r="J4" s="7" t="s">
        <v>55</v>
      </c>
      <c r="L4" s="30" t="s">
        <v>60</v>
      </c>
      <c r="M4" s="30" t="s">
        <v>61</v>
      </c>
      <c r="O4" s="28" t="s">
        <v>59</v>
      </c>
      <c r="P4" s="28" t="s">
        <v>58</v>
      </c>
    </row>
    <row r="5" spans="2:16" x14ac:dyDescent="0.25">
      <c r="B5" s="8" t="s">
        <v>2</v>
      </c>
      <c r="C5" s="25">
        <v>4143.3</v>
      </c>
      <c r="D5" s="35">
        <v>971.4</v>
      </c>
      <c r="E5" s="25">
        <v>2072.5</v>
      </c>
      <c r="F5" s="25">
        <v>7184.9</v>
      </c>
      <c r="G5" s="9"/>
      <c r="I5" s="25">
        <f>LN(D5)</f>
        <v>6.878738329911644</v>
      </c>
      <c r="J5" s="25">
        <f>LN(F5)</f>
        <v>8.8797368805317891</v>
      </c>
      <c r="L5" s="31" t="s">
        <v>57</v>
      </c>
      <c r="M5" s="37">
        <f>INTERCEPT(I5:I19,J5:J19)</f>
        <v>-7.5416576721735105</v>
      </c>
      <c r="O5" s="25">
        <f>$M$5+$M$6*LN(F5)</f>
        <v>6.9021746195980764</v>
      </c>
      <c r="P5" s="25">
        <f>EXP(O5)</f>
        <v>994.43488356877003</v>
      </c>
    </row>
    <row r="6" spans="2:16" ht="15.75" thickBot="1" x14ac:dyDescent="0.3">
      <c r="B6" s="8" t="s">
        <v>3</v>
      </c>
      <c r="C6" s="25">
        <v>4161.3</v>
      </c>
      <c r="D6" s="35">
        <v>1009.8</v>
      </c>
      <c r="E6" s="25">
        <v>2084.1999999999998</v>
      </c>
      <c r="F6" s="25">
        <v>7249.3</v>
      </c>
      <c r="G6" s="9"/>
      <c r="I6" s="25">
        <f t="shared" ref="I6:I19" si="0">LN(D6)</f>
        <v>6.9175075704248155</v>
      </c>
      <c r="J6" s="25">
        <f t="shared" ref="J6:J19" si="1">LN(F6)</f>
        <v>8.8886601914631651</v>
      </c>
      <c r="L6" s="32" t="s">
        <v>63</v>
      </c>
      <c r="M6" s="38">
        <f>SLOPE(I5:I19,J5:J19)</f>
        <v>1.6266058877756495</v>
      </c>
      <c r="O6" s="25">
        <f t="shared" ref="O6:O19" si="2">$M$5+$M$6*LN(F6)</f>
        <v>6.9166893296975065</v>
      </c>
      <c r="P6" s="25">
        <f t="shared" ref="P6:P19" si="3">EXP(O6)</f>
        <v>1008.9740784609647</v>
      </c>
    </row>
    <row r="7" spans="2:16" x14ac:dyDescent="0.25">
      <c r="B7" s="8" t="s">
        <v>4</v>
      </c>
      <c r="C7" s="25">
        <v>4190.7</v>
      </c>
      <c r="D7" s="35">
        <v>1049.5999999999999</v>
      </c>
      <c r="E7" s="25">
        <v>2123</v>
      </c>
      <c r="F7" s="25">
        <v>7352.9</v>
      </c>
      <c r="G7" s="9"/>
      <c r="I7" s="25">
        <f t="shared" si="0"/>
        <v>6.9561644181898243</v>
      </c>
      <c r="J7" s="25">
        <f t="shared" si="1"/>
        <v>8.9028500722125425</v>
      </c>
      <c r="O7" s="25">
        <f t="shared" si="2"/>
        <v>6.9397706732712781</v>
      </c>
      <c r="P7" s="25">
        <f t="shared" si="3"/>
        <v>1032.5334003004839</v>
      </c>
    </row>
    <row r="8" spans="2:16" x14ac:dyDescent="0.25">
      <c r="B8" s="8" t="s">
        <v>5</v>
      </c>
      <c r="C8" s="25">
        <v>4220.2</v>
      </c>
      <c r="D8" s="35">
        <v>1051.4000000000001</v>
      </c>
      <c r="E8" s="25">
        <v>2132.5</v>
      </c>
      <c r="F8" s="25">
        <v>7394.3</v>
      </c>
      <c r="G8" s="9"/>
      <c r="I8" s="25">
        <f t="shared" si="0"/>
        <v>6.9578778883853474</v>
      </c>
      <c r="J8" s="25">
        <f t="shared" si="1"/>
        <v>8.9084647121114209</v>
      </c>
      <c r="L8" s="33"/>
      <c r="M8" s="33"/>
      <c r="O8" s="25">
        <f t="shared" si="2"/>
        <v>6.9489034795885338</v>
      </c>
      <c r="P8" s="25">
        <f t="shared" si="3"/>
        <v>1042.0065201011798</v>
      </c>
    </row>
    <row r="9" spans="2:16" x14ac:dyDescent="0.25">
      <c r="B9" s="8" t="s">
        <v>6</v>
      </c>
      <c r="C9" s="25">
        <v>4268.2</v>
      </c>
      <c r="D9" s="35">
        <v>1067</v>
      </c>
      <c r="E9" s="25">
        <v>2155.3000000000002</v>
      </c>
      <c r="F9" s="25">
        <v>7479.8</v>
      </c>
      <c r="G9" s="9"/>
      <c r="I9" s="25">
        <f t="shared" si="0"/>
        <v>6.9726062513017535</v>
      </c>
      <c r="J9" s="25">
        <f t="shared" si="1"/>
        <v>8.9199613326431422</v>
      </c>
      <c r="L9" s="33"/>
      <c r="M9" s="33"/>
      <c r="O9" s="25">
        <f t="shared" si="2"/>
        <v>6.9676039502349543</v>
      </c>
      <c r="P9" s="25">
        <f t="shared" si="3"/>
        <v>1061.67587230868</v>
      </c>
    </row>
    <row r="10" spans="2:16" x14ac:dyDescent="0.25">
      <c r="B10" s="8" t="s">
        <v>7</v>
      </c>
      <c r="C10" s="25">
        <v>4308.3999999999996</v>
      </c>
      <c r="D10" s="35">
        <v>1071.4000000000001</v>
      </c>
      <c r="E10" s="25">
        <v>2164.3000000000002</v>
      </c>
      <c r="F10" s="25">
        <v>7534.4</v>
      </c>
      <c r="G10" s="9"/>
      <c r="I10" s="25">
        <f t="shared" si="0"/>
        <v>6.9767214834468598</v>
      </c>
      <c r="J10" s="25">
        <f t="shared" si="1"/>
        <v>8.9272344794892895</v>
      </c>
      <c r="O10" s="25">
        <f t="shared" si="2"/>
        <v>6.9794344937175534</v>
      </c>
      <c r="P10" s="25">
        <f t="shared" si="3"/>
        <v>1074.3106657517494</v>
      </c>
    </row>
    <row r="11" spans="2:16" x14ac:dyDescent="0.25">
      <c r="B11" s="8" t="s">
        <v>8</v>
      </c>
      <c r="C11" s="25">
        <v>4341.5</v>
      </c>
      <c r="D11" s="35">
        <v>1093.9000000000001</v>
      </c>
      <c r="E11" s="25">
        <v>2184</v>
      </c>
      <c r="F11" s="25">
        <v>7607.1</v>
      </c>
      <c r="G11" s="9"/>
      <c r="I11" s="25">
        <f t="shared" si="0"/>
        <v>6.9975045711257451</v>
      </c>
      <c r="J11" s="25">
        <f t="shared" si="1"/>
        <v>8.9368373006976718</v>
      </c>
      <c r="O11" s="25">
        <f t="shared" si="2"/>
        <v>6.9950544992343655</v>
      </c>
      <c r="P11" s="25">
        <f t="shared" si="3"/>
        <v>1091.2231469383044</v>
      </c>
    </row>
    <row r="12" spans="2:16" x14ac:dyDescent="0.25">
      <c r="B12" s="8" t="s">
        <v>9</v>
      </c>
      <c r="C12" s="25">
        <v>4377.3999999999996</v>
      </c>
      <c r="D12" s="35">
        <v>1110.3</v>
      </c>
      <c r="E12" s="25">
        <v>2213.1</v>
      </c>
      <c r="F12" s="25">
        <v>7687.1</v>
      </c>
      <c r="G12" s="9"/>
      <c r="I12" s="25">
        <f t="shared" si="0"/>
        <v>7.0123855280602196</v>
      </c>
      <c r="J12" s="25">
        <f t="shared" si="1"/>
        <v>8.9472988782407104</v>
      </c>
      <c r="O12" s="25">
        <f t="shared" si="2"/>
        <v>7.0120713628612936</v>
      </c>
      <c r="P12" s="25">
        <f t="shared" si="3"/>
        <v>1109.951237167073</v>
      </c>
    </row>
    <row r="13" spans="2:16" x14ac:dyDescent="0.25">
      <c r="B13" s="8" t="s">
        <v>10</v>
      </c>
      <c r="C13" s="25">
        <v>4395.3</v>
      </c>
      <c r="D13" s="35">
        <v>1116.8</v>
      </c>
      <c r="E13" s="25">
        <v>2241.5</v>
      </c>
      <c r="F13" s="25">
        <v>7739.4</v>
      </c>
      <c r="G13" s="9"/>
      <c r="I13" s="25">
        <f t="shared" si="0"/>
        <v>7.0182227320081081</v>
      </c>
      <c r="J13" s="25">
        <f t="shared" si="1"/>
        <v>8.9540794441991451</v>
      </c>
      <c r="O13" s="25">
        <f t="shared" si="2"/>
        <v>7.0231006713717345</v>
      </c>
      <c r="P13" s="25">
        <f t="shared" si="3"/>
        <v>1122.2609910445244</v>
      </c>
    </row>
    <row r="14" spans="2:16" x14ac:dyDescent="0.25">
      <c r="B14" s="8" t="s">
        <v>11</v>
      </c>
      <c r="C14" s="25">
        <v>4420</v>
      </c>
      <c r="D14" s="35">
        <v>1150.8</v>
      </c>
      <c r="E14" s="25">
        <v>2268.4</v>
      </c>
      <c r="F14" s="25">
        <v>7819.8</v>
      </c>
      <c r="G14" s="9"/>
      <c r="I14" s="25">
        <f t="shared" si="0"/>
        <v>7.0482126316773925</v>
      </c>
      <c r="J14" s="25">
        <f t="shared" si="1"/>
        <v>8.9644142577647283</v>
      </c>
      <c r="O14" s="25">
        <f t="shared" si="2"/>
        <v>7.0399113399665758</v>
      </c>
      <c r="P14" s="25">
        <f t="shared" si="3"/>
        <v>1141.2864156514784</v>
      </c>
    </row>
    <row r="15" spans="2:16" x14ac:dyDescent="0.25">
      <c r="B15" s="8" t="s">
        <v>12</v>
      </c>
      <c r="C15" s="25">
        <v>4454.5</v>
      </c>
      <c r="D15" s="35">
        <v>1175.9000000000001</v>
      </c>
      <c r="E15" s="25">
        <v>2287.6</v>
      </c>
      <c r="F15" s="25">
        <v>7895.3</v>
      </c>
      <c r="G15" s="9"/>
      <c r="I15" s="25">
        <f t="shared" si="0"/>
        <v>7.0697890908293699</v>
      </c>
      <c r="J15" s="25">
        <f t="shared" si="1"/>
        <v>8.9740229247011847</v>
      </c>
      <c r="O15" s="25">
        <f t="shared" si="2"/>
        <v>7.0555408541790907</v>
      </c>
      <c r="P15" s="25">
        <f t="shared" si="3"/>
        <v>1159.2642946926762</v>
      </c>
    </row>
    <row r="16" spans="2:16" x14ac:dyDescent="0.25">
      <c r="B16" s="8" t="s">
        <v>13</v>
      </c>
      <c r="C16" s="25">
        <v>4476.7</v>
      </c>
      <c r="D16" s="35">
        <v>1137.9000000000001</v>
      </c>
      <c r="E16" s="25">
        <v>2309.6</v>
      </c>
      <c r="F16" s="25">
        <v>7910.2</v>
      </c>
      <c r="G16" s="9"/>
      <c r="I16" s="25">
        <f t="shared" si="0"/>
        <v>7.036939737362963</v>
      </c>
      <c r="J16" s="25">
        <f t="shared" si="1"/>
        <v>8.9759083448921171</v>
      </c>
      <c r="O16" s="25">
        <f t="shared" si="2"/>
        <v>7.0586076897625922</v>
      </c>
      <c r="P16" s="25">
        <f t="shared" si="3"/>
        <v>1162.8250249786302</v>
      </c>
    </row>
    <row r="17" spans="2:16" x14ac:dyDescent="0.25">
      <c r="B17" s="8" t="s">
        <v>14</v>
      </c>
      <c r="C17" s="25">
        <v>4494.5</v>
      </c>
      <c r="D17" s="35">
        <v>1190.5</v>
      </c>
      <c r="E17" s="25">
        <v>2342.8000000000002</v>
      </c>
      <c r="F17" s="25">
        <v>8003.8</v>
      </c>
      <c r="G17" s="9"/>
      <c r="I17" s="25">
        <f t="shared" si="0"/>
        <v>7.0821286659269171</v>
      </c>
      <c r="J17" s="25">
        <f t="shared" si="1"/>
        <v>8.987671707885184</v>
      </c>
      <c r="O17" s="25">
        <f t="shared" si="2"/>
        <v>7.0777420452671578</v>
      </c>
      <c r="P17" s="25">
        <f t="shared" si="3"/>
        <v>1185.289165437591</v>
      </c>
    </row>
    <row r="18" spans="2:16" x14ac:dyDescent="0.25">
      <c r="B18" s="8" t="s">
        <v>15</v>
      </c>
      <c r="C18" s="25">
        <v>4535.3999999999996</v>
      </c>
      <c r="D18" s="35">
        <v>1190.3</v>
      </c>
      <c r="E18" s="25">
        <v>2351.1</v>
      </c>
      <c r="F18" s="25">
        <v>8055</v>
      </c>
      <c r="G18" s="9"/>
      <c r="I18" s="25">
        <f t="shared" si="0"/>
        <v>7.0819606551738339</v>
      </c>
      <c r="J18" s="25">
        <f t="shared" si="1"/>
        <v>8.9940482956110746</v>
      </c>
      <c r="O18" s="25">
        <f t="shared" si="2"/>
        <v>7.0881142404060089</v>
      </c>
      <c r="P18" s="25">
        <f t="shared" si="3"/>
        <v>1197.6471951130968</v>
      </c>
    </row>
    <row r="19" spans="2:16" ht="15.75" thickBot="1" x14ac:dyDescent="0.3">
      <c r="B19" s="10" t="s">
        <v>16</v>
      </c>
      <c r="C19" s="26">
        <v>4566.6000000000004</v>
      </c>
      <c r="D19" s="36">
        <v>1208.8</v>
      </c>
      <c r="E19" s="26">
        <v>2360.1</v>
      </c>
      <c r="F19" s="26">
        <v>8111.2</v>
      </c>
      <c r="G19" s="11"/>
      <c r="I19" s="26">
        <f t="shared" si="0"/>
        <v>7.0973834109585301</v>
      </c>
      <c r="J19" s="26">
        <f t="shared" si="1"/>
        <v>9.0010011016383693</v>
      </c>
      <c r="O19" s="26">
        <f t="shared" si="2"/>
        <v>7.0994237156265694</v>
      </c>
      <c r="P19" s="26">
        <f t="shared" si="3"/>
        <v>1211.268838017143</v>
      </c>
    </row>
    <row r="21" spans="2:16" x14ac:dyDescent="0.25">
      <c r="B21" s="14" t="s">
        <v>0</v>
      </c>
      <c r="C21" s="15"/>
      <c r="D21" s="15"/>
      <c r="E21" s="15"/>
      <c r="F21" s="15"/>
      <c r="G21" s="15"/>
    </row>
    <row r="22" spans="2:16" ht="8.25" customHeight="1" x14ac:dyDescent="0.25"/>
    <row r="23" spans="2:16" x14ac:dyDescent="0.25">
      <c r="B23" s="16" t="s">
        <v>22</v>
      </c>
      <c r="C23" s="17" t="s">
        <v>26</v>
      </c>
      <c r="D23" s="17"/>
      <c r="E23" s="17"/>
      <c r="F23" s="17"/>
      <c r="G23" s="17"/>
    </row>
    <row r="24" spans="2:16" x14ac:dyDescent="0.25">
      <c r="B24" s="18" t="s">
        <v>23</v>
      </c>
      <c r="C24" s="17" t="s">
        <v>66</v>
      </c>
      <c r="D24" s="17"/>
      <c r="E24" s="17"/>
      <c r="F24" s="17"/>
      <c r="G24" s="17"/>
    </row>
    <row r="25" spans="2:16" x14ac:dyDescent="0.25">
      <c r="B25" s="16" t="s">
        <v>24</v>
      </c>
      <c r="C25" s="17" t="s">
        <v>27</v>
      </c>
      <c r="D25" s="17"/>
      <c r="E25" s="17"/>
      <c r="F25" s="17"/>
      <c r="G25" s="17"/>
    </row>
    <row r="26" spans="2:16" x14ac:dyDescent="0.25">
      <c r="B26" s="18" t="s">
        <v>25</v>
      </c>
      <c r="C26" s="17" t="s">
        <v>28</v>
      </c>
      <c r="D26" s="17"/>
      <c r="E26" s="17"/>
      <c r="F26" s="17"/>
      <c r="G26" s="17"/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1D70-7307-4242-B30A-BB99087EBA35}">
  <dimension ref="B1:P26"/>
  <sheetViews>
    <sheetView showGridLines="0" workbookViewId="0">
      <selection activeCell="L14" sqref="L14"/>
    </sheetView>
  </sheetViews>
  <sheetFormatPr defaultRowHeight="15" x14ac:dyDescent="0.25"/>
  <cols>
    <col min="1" max="1" width="2.140625" customWidth="1"/>
    <col min="2" max="2" width="14.5703125" customWidth="1"/>
    <col min="3" max="3" width="10.7109375" customWidth="1"/>
    <col min="4" max="4" width="12.140625" customWidth="1"/>
    <col min="5" max="5" width="14.5703125" customWidth="1"/>
    <col min="6" max="6" width="10.42578125" customWidth="1"/>
    <col min="7" max="7" width="2.140625" customWidth="1"/>
    <col min="8" max="8" width="2" customWidth="1"/>
    <col min="9" max="10" width="12" bestFit="1" customWidth="1"/>
    <col min="11" max="11" width="2.42578125" customWidth="1"/>
    <col min="12" max="12" width="10.7109375" bestFit="1" customWidth="1"/>
    <col min="13" max="13" width="11.42578125" customWidth="1"/>
    <col min="14" max="14" width="2.5703125" customWidth="1"/>
    <col min="15" max="15" width="10" bestFit="1" customWidth="1"/>
  </cols>
  <sheetData>
    <row r="1" spans="2:16" ht="9" customHeight="1" x14ac:dyDescent="0.25"/>
    <row r="2" spans="2:16" x14ac:dyDescent="0.25">
      <c r="B2" s="57" t="s">
        <v>1</v>
      </c>
      <c r="C2" s="57"/>
      <c r="D2" s="57"/>
      <c r="E2" s="57"/>
      <c r="F2" s="57"/>
      <c r="G2" s="20"/>
      <c r="I2" s="27" t="s">
        <v>56</v>
      </c>
      <c r="J2" s="27"/>
      <c r="L2" s="29" t="s">
        <v>67</v>
      </c>
      <c r="M2" s="29"/>
      <c r="O2" s="34" t="s">
        <v>64</v>
      </c>
      <c r="P2" s="34"/>
    </row>
    <row r="3" spans="2:16" ht="9.75" customHeight="1" x14ac:dyDescent="0.25"/>
    <row r="4" spans="2:16" ht="15.75" thickBot="1" x14ac:dyDescent="0.3"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19"/>
      <c r="I4" s="7" t="s">
        <v>71</v>
      </c>
      <c r="J4" s="7" t="s">
        <v>72</v>
      </c>
      <c r="L4" s="30" t="s">
        <v>60</v>
      </c>
      <c r="M4" s="30" t="s">
        <v>61</v>
      </c>
      <c r="O4" s="28" t="s">
        <v>73</v>
      </c>
      <c r="P4" s="28" t="s">
        <v>58</v>
      </c>
    </row>
    <row r="5" spans="2:16" x14ac:dyDescent="0.25">
      <c r="B5" s="8" t="s">
        <v>2</v>
      </c>
      <c r="C5" s="25">
        <v>4143.3</v>
      </c>
      <c r="D5" s="35">
        <v>971.4</v>
      </c>
      <c r="E5" s="25">
        <v>2072.5</v>
      </c>
      <c r="F5" s="25">
        <v>7184.9</v>
      </c>
      <c r="G5" s="9"/>
      <c r="I5" s="25">
        <f>LN(C5)</f>
        <v>8.329247850751992</v>
      </c>
      <c r="J5" s="40">
        <v>0</v>
      </c>
      <c r="L5" s="31" t="s">
        <v>74</v>
      </c>
      <c r="M5" s="42">
        <f>INTERCEPT(I5:I19,J5:J19)</f>
        <v>8.3296807516475617</v>
      </c>
      <c r="O5" s="25">
        <f>$M$5+$M$6*J5</f>
        <v>8.3296807516475617</v>
      </c>
      <c r="P5" s="25">
        <f>EXP(O5)</f>
        <v>4145.0940265704485</v>
      </c>
    </row>
    <row r="6" spans="2:16" ht="15.75" thickBot="1" x14ac:dyDescent="0.3">
      <c r="B6" s="8" t="s">
        <v>3</v>
      </c>
      <c r="C6" s="25">
        <v>4161.3</v>
      </c>
      <c r="D6" s="35">
        <v>1009.8</v>
      </c>
      <c r="E6" s="25">
        <v>2084.1999999999998</v>
      </c>
      <c r="F6" s="25">
        <v>7249.3</v>
      </c>
      <c r="G6" s="9"/>
      <c r="I6" s="25">
        <f t="shared" ref="I6:I19" si="0">LN(C6)</f>
        <v>8.3335828044373539</v>
      </c>
      <c r="J6" s="40">
        <v>1</v>
      </c>
      <c r="L6" s="32" t="s">
        <v>63</v>
      </c>
      <c r="M6" s="43">
        <f>SLOPE(I5:I19,J5:J19)</f>
        <v>7.0536675228892003E-3</v>
      </c>
      <c r="O6" s="25">
        <f t="shared" ref="O6:O19" si="1">$M$5+$M$6*J6</f>
        <v>8.3367344191704511</v>
      </c>
      <c r="P6" s="25">
        <f t="shared" ref="P6:P19" si="2">EXP(O6)</f>
        <v>4174.4355025379436</v>
      </c>
    </row>
    <row r="7" spans="2:16" x14ac:dyDescent="0.25">
      <c r="B7" s="8" t="s">
        <v>4</v>
      </c>
      <c r="C7" s="25">
        <v>4190.7</v>
      </c>
      <c r="D7" s="35">
        <v>1049.5999999999999</v>
      </c>
      <c r="E7" s="25">
        <v>2123</v>
      </c>
      <c r="F7" s="25">
        <v>7352.9</v>
      </c>
      <c r="G7" s="9"/>
      <c r="I7" s="25">
        <f t="shared" si="0"/>
        <v>8.3406230634016154</v>
      </c>
      <c r="J7" s="40">
        <v>2</v>
      </c>
      <c r="O7" s="25">
        <f t="shared" si="1"/>
        <v>8.3437880866933405</v>
      </c>
      <c r="P7" s="25">
        <f t="shared" si="2"/>
        <v>4203.9846751720124</v>
      </c>
    </row>
    <row r="8" spans="2:16" x14ac:dyDescent="0.25">
      <c r="B8" s="8" t="s">
        <v>5</v>
      </c>
      <c r="C8" s="25">
        <v>4220.2</v>
      </c>
      <c r="D8" s="35">
        <v>1051.4000000000001</v>
      </c>
      <c r="E8" s="25">
        <v>2132.5</v>
      </c>
      <c r="F8" s="25">
        <v>7394.3</v>
      </c>
      <c r="G8" s="9"/>
      <c r="I8" s="25">
        <f t="shared" si="0"/>
        <v>8.3476377992719559</v>
      </c>
      <c r="J8" s="40">
        <v>3</v>
      </c>
      <c r="L8" s="33"/>
      <c r="M8" s="33"/>
      <c r="O8" s="25">
        <f t="shared" si="1"/>
        <v>8.3508417542162299</v>
      </c>
      <c r="P8" s="25">
        <f t="shared" si="2"/>
        <v>4233.7430146749493</v>
      </c>
    </row>
    <row r="9" spans="2:16" x14ac:dyDescent="0.25">
      <c r="B9" s="8" t="s">
        <v>6</v>
      </c>
      <c r="C9" s="25">
        <v>4268.2</v>
      </c>
      <c r="D9" s="35">
        <v>1067</v>
      </c>
      <c r="E9" s="25">
        <v>2155.3000000000002</v>
      </c>
      <c r="F9" s="25">
        <v>7479.8</v>
      </c>
      <c r="G9" s="9"/>
      <c r="I9" s="25">
        <f t="shared" si="0"/>
        <v>8.3589474716798708</v>
      </c>
      <c r="J9" s="40">
        <v>4</v>
      </c>
      <c r="L9" s="33"/>
      <c r="M9" s="33"/>
      <c r="O9" s="25">
        <f t="shared" si="1"/>
        <v>8.3578954217391193</v>
      </c>
      <c r="P9" s="25">
        <f t="shared" si="2"/>
        <v>4263.7120016560275</v>
      </c>
    </row>
    <row r="10" spans="2:16" x14ac:dyDescent="0.25">
      <c r="B10" s="8" t="s">
        <v>7</v>
      </c>
      <c r="C10" s="25">
        <v>4308.3999999999996</v>
      </c>
      <c r="D10" s="35">
        <v>1071.4000000000001</v>
      </c>
      <c r="E10" s="25">
        <v>2164.3000000000002</v>
      </c>
      <c r="F10" s="25">
        <v>7534.4</v>
      </c>
      <c r="G10" s="9"/>
      <c r="I10" s="25">
        <f t="shared" si="0"/>
        <v>8.3683218844766145</v>
      </c>
      <c r="J10" s="40">
        <v>5</v>
      </c>
      <c r="O10" s="25">
        <f t="shared" si="1"/>
        <v>8.3649490892620069</v>
      </c>
      <c r="P10" s="25">
        <f t="shared" si="2"/>
        <v>4293.8931272051605</v>
      </c>
    </row>
    <row r="11" spans="2:16" x14ac:dyDescent="0.25">
      <c r="B11" s="8" t="s">
        <v>8</v>
      </c>
      <c r="C11" s="25">
        <v>4341.5</v>
      </c>
      <c r="D11" s="35">
        <v>1093.9000000000001</v>
      </c>
      <c r="E11" s="25">
        <v>2184</v>
      </c>
      <c r="F11" s="25">
        <v>7607.1</v>
      </c>
      <c r="G11" s="9"/>
      <c r="I11" s="25">
        <f t="shared" si="0"/>
        <v>8.3759751895007</v>
      </c>
      <c r="J11" s="40">
        <v>6</v>
      </c>
      <c r="O11" s="25">
        <f t="shared" si="1"/>
        <v>8.3720027567848962</v>
      </c>
      <c r="P11" s="25">
        <f t="shared" si="2"/>
        <v>4324.2878929671142</v>
      </c>
    </row>
    <row r="12" spans="2:16" x14ac:dyDescent="0.25">
      <c r="B12" s="8" t="s">
        <v>9</v>
      </c>
      <c r="C12" s="25">
        <v>4377.3999999999996</v>
      </c>
      <c r="D12" s="35">
        <v>1110.3</v>
      </c>
      <c r="E12" s="25">
        <v>2213.1</v>
      </c>
      <c r="F12" s="25">
        <v>7687.1</v>
      </c>
      <c r="G12" s="9"/>
      <c r="I12" s="25">
        <f t="shared" si="0"/>
        <v>8.3842102198099848</v>
      </c>
      <c r="J12" s="40">
        <v>7</v>
      </c>
      <c r="O12" s="25">
        <f t="shared" si="1"/>
        <v>8.3790564243077856</v>
      </c>
      <c r="P12" s="25">
        <f t="shared" si="2"/>
        <v>4354.8978112161831</v>
      </c>
    </row>
    <row r="13" spans="2:16" x14ac:dyDescent="0.25">
      <c r="B13" s="8" t="s">
        <v>10</v>
      </c>
      <c r="C13" s="25">
        <v>4395.3</v>
      </c>
      <c r="D13" s="35">
        <v>1116.8</v>
      </c>
      <c r="E13" s="25">
        <v>2241.5</v>
      </c>
      <c r="F13" s="25">
        <v>7739.4</v>
      </c>
      <c r="G13" s="9"/>
      <c r="I13" s="25">
        <f t="shared" si="0"/>
        <v>8.388291067175377</v>
      </c>
      <c r="J13" s="40">
        <v>8</v>
      </c>
      <c r="O13" s="25">
        <f t="shared" si="1"/>
        <v>8.386110091830675</v>
      </c>
      <c r="P13" s="25">
        <f t="shared" si="2"/>
        <v>4385.7244049314577</v>
      </c>
    </row>
    <row r="14" spans="2:16" x14ac:dyDescent="0.25">
      <c r="B14" s="8" t="s">
        <v>11</v>
      </c>
      <c r="C14" s="25">
        <v>4420</v>
      </c>
      <c r="D14" s="35">
        <v>1150.8</v>
      </c>
      <c r="E14" s="25">
        <v>2268.4</v>
      </c>
      <c r="F14" s="25">
        <v>7819.8</v>
      </c>
      <c r="G14" s="9"/>
      <c r="I14" s="25">
        <f t="shared" si="0"/>
        <v>8.3938949750717438</v>
      </c>
      <c r="J14" s="40">
        <v>9</v>
      </c>
      <c r="O14" s="25">
        <f t="shared" si="1"/>
        <v>8.3931637593535644</v>
      </c>
      <c r="P14" s="25">
        <f t="shared" si="2"/>
        <v>4416.7692078725922</v>
      </c>
    </row>
    <row r="15" spans="2:16" x14ac:dyDescent="0.25">
      <c r="B15" s="8" t="s">
        <v>12</v>
      </c>
      <c r="C15" s="25">
        <v>4454.5</v>
      </c>
      <c r="D15" s="35">
        <v>1175.9000000000001</v>
      </c>
      <c r="E15" s="25">
        <v>2287.6</v>
      </c>
      <c r="F15" s="25">
        <v>7895.3</v>
      </c>
      <c r="G15" s="9"/>
      <c r="I15" s="25">
        <f t="shared" si="0"/>
        <v>8.4016701001606986</v>
      </c>
      <c r="J15" s="40">
        <v>10</v>
      </c>
      <c r="O15" s="25">
        <f t="shared" si="1"/>
        <v>8.4002174268764538</v>
      </c>
      <c r="P15" s="25">
        <f t="shared" si="2"/>
        <v>4448.0337646561184</v>
      </c>
    </row>
    <row r="16" spans="2:16" x14ac:dyDescent="0.25">
      <c r="B16" s="8" t="s">
        <v>13</v>
      </c>
      <c r="C16" s="25">
        <v>4476.7</v>
      </c>
      <c r="D16" s="35">
        <v>1137.9000000000001</v>
      </c>
      <c r="E16" s="25">
        <v>2309.6</v>
      </c>
      <c r="F16" s="25">
        <v>7910.2</v>
      </c>
      <c r="G16" s="9"/>
      <c r="I16" s="25">
        <f t="shared" si="0"/>
        <v>8.406641446837833</v>
      </c>
      <c r="J16" s="40">
        <v>11</v>
      </c>
      <c r="O16" s="25">
        <f t="shared" si="1"/>
        <v>8.4072710943993432</v>
      </c>
      <c r="P16" s="25">
        <f t="shared" si="2"/>
        <v>4479.5196308322948</v>
      </c>
    </row>
    <row r="17" spans="2:16" x14ac:dyDescent="0.25">
      <c r="B17" s="8" t="s">
        <v>14</v>
      </c>
      <c r="C17" s="25">
        <v>4494.5</v>
      </c>
      <c r="D17" s="35">
        <v>1190.5</v>
      </c>
      <c r="E17" s="25">
        <v>2342.8000000000002</v>
      </c>
      <c r="F17" s="25">
        <v>8003.8</v>
      </c>
      <c r="G17" s="9"/>
      <c r="I17" s="25">
        <f t="shared" si="0"/>
        <v>8.4106097060134548</v>
      </c>
      <c r="J17" s="40">
        <v>12</v>
      </c>
      <c r="O17" s="25">
        <f t="shared" si="1"/>
        <v>8.4143247619222326</v>
      </c>
      <c r="P17" s="25">
        <f t="shared" si="2"/>
        <v>4511.2283729625033</v>
      </c>
    </row>
    <row r="18" spans="2:16" x14ac:dyDescent="0.25">
      <c r="B18" s="8" t="s">
        <v>15</v>
      </c>
      <c r="C18" s="25">
        <v>4535.3999999999996</v>
      </c>
      <c r="D18" s="35">
        <v>1190.3</v>
      </c>
      <c r="E18" s="25">
        <v>2351.1</v>
      </c>
      <c r="F18" s="25">
        <v>8055</v>
      </c>
      <c r="G18" s="9"/>
      <c r="I18" s="25">
        <f t="shared" si="0"/>
        <v>8.4196685615261853</v>
      </c>
      <c r="J18" s="40">
        <v>13</v>
      </c>
      <c r="O18" s="25">
        <f t="shared" si="1"/>
        <v>8.4213784294451219</v>
      </c>
      <c r="P18" s="25">
        <f t="shared" si="2"/>
        <v>4543.1615686971918</v>
      </c>
    </row>
    <row r="19" spans="2:16" ht="15.75" thickBot="1" x14ac:dyDescent="0.3">
      <c r="B19" s="10" t="s">
        <v>16</v>
      </c>
      <c r="C19" s="26">
        <v>4566.6000000000004</v>
      </c>
      <c r="D19" s="36">
        <v>1208.8</v>
      </c>
      <c r="E19" s="26">
        <v>2360.1</v>
      </c>
      <c r="F19" s="26">
        <v>8111.2</v>
      </c>
      <c r="G19" s="11"/>
      <c r="I19" s="26">
        <f t="shared" si="0"/>
        <v>8.4265242245014012</v>
      </c>
      <c r="J19" s="41">
        <v>14</v>
      </c>
      <c r="O19" s="26">
        <f t="shared" si="1"/>
        <v>8.4284320969680113</v>
      </c>
      <c r="P19" s="26">
        <f t="shared" si="2"/>
        <v>4575.3208068543709</v>
      </c>
    </row>
    <row r="21" spans="2:16" x14ac:dyDescent="0.25">
      <c r="B21" s="39" t="s">
        <v>0</v>
      </c>
      <c r="C21" s="15"/>
      <c r="D21" s="15"/>
      <c r="E21" s="15"/>
      <c r="F21" s="15"/>
      <c r="G21" s="15"/>
    </row>
    <row r="22" spans="2:16" ht="8.25" customHeight="1" x14ac:dyDescent="0.25"/>
    <row r="23" spans="2:16" x14ac:dyDescent="0.25">
      <c r="B23" s="58" t="s">
        <v>68</v>
      </c>
      <c r="C23" s="58"/>
      <c r="D23" s="58"/>
      <c r="E23" s="58"/>
      <c r="F23" s="58"/>
      <c r="G23" s="58"/>
    </row>
    <row r="24" spans="2:16" x14ac:dyDescent="0.25">
      <c r="B24" s="58"/>
      <c r="C24" s="58"/>
      <c r="D24" s="58"/>
      <c r="E24" s="58"/>
      <c r="F24" s="58"/>
      <c r="G24" s="58"/>
    </row>
    <row r="25" spans="2:16" x14ac:dyDescent="0.25">
      <c r="B25" s="58"/>
      <c r="C25" s="58"/>
      <c r="D25" s="58"/>
      <c r="E25" s="58"/>
      <c r="F25" s="58"/>
      <c r="G25" s="58"/>
    </row>
    <row r="26" spans="2:16" x14ac:dyDescent="0.25">
      <c r="B26" s="18"/>
      <c r="C26" s="17"/>
      <c r="D26" s="17"/>
      <c r="E26" s="17"/>
      <c r="F26" s="17"/>
      <c r="G26" s="17"/>
    </row>
  </sheetData>
  <mergeCells count="2">
    <mergeCell ref="B2:F2"/>
    <mergeCell ref="B23:G2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A984-F559-4C3D-AA8D-3840234C5AAD}">
  <dimension ref="B1:P75"/>
  <sheetViews>
    <sheetView showGridLines="0" tabSelected="1" zoomScale="90" zoomScaleNormal="90" workbookViewId="0">
      <selection activeCell="P24" sqref="P24"/>
    </sheetView>
  </sheetViews>
  <sheetFormatPr defaultRowHeight="15" x14ac:dyDescent="0.25"/>
  <cols>
    <col min="1" max="1" width="2.140625" customWidth="1"/>
    <col min="2" max="2" width="7" bestFit="1" customWidth="1"/>
    <col min="3" max="3" width="7.5703125" customWidth="1"/>
    <col min="4" max="4" width="4.28515625" bestFit="1" customWidth="1"/>
    <col min="5" max="5" width="6.7109375" bestFit="1" customWidth="1"/>
    <col min="6" max="6" width="4.85546875" bestFit="1" customWidth="1"/>
    <col min="7" max="7" width="1.85546875" customWidth="1"/>
    <col min="8" max="8" width="14.5703125" bestFit="1" customWidth="1"/>
    <col min="9" max="9" width="1.7109375" customWidth="1"/>
    <col min="10" max="10" width="10.7109375" bestFit="1" customWidth="1"/>
    <col min="11" max="11" width="11.140625" bestFit="1" customWidth="1"/>
    <col min="12" max="12" width="1.42578125" customWidth="1"/>
    <col min="13" max="13" width="11" bestFit="1" customWidth="1"/>
  </cols>
  <sheetData>
    <row r="1" spans="2:13" ht="9" customHeight="1" x14ac:dyDescent="0.25"/>
    <row r="2" spans="2:13" x14ac:dyDescent="0.25">
      <c r="B2" s="57" t="s">
        <v>75</v>
      </c>
      <c r="C2" s="57"/>
      <c r="D2" s="57"/>
      <c r="E2" s="57"/>
      <c r="F2" s="57"/>
      <c r="H2" s="51" t="s">
        <v>91</v>
      </c>
      <c r="J2" s="29" t="s">
        <v>81</v>
      </c>
      <c r="K2" s="29"/>
      <c r="M2" s="34" t="s">
        <v>64</v>
      </c>
    </row>
    <row r="3" spans="2:13" ht="9.75" customHeight="1" x14ac:dyDescent="0.25"/>
    <row r="4" spans="2:13" ht="18" thickBot="1" x14ac:dyDescent="0.3">
      <c r="B4" s="48" t="s">
        <v>92</v>
      </c>
      <c r="C4" s="48" t="s">
        <v>77</v>
      </c>
      <c r="D4" s="48" t="s">
        <v>78</v>
      </c>
      <c r="E4" s="48" t="s">
        <v>79</v>
      </c>
      <c r="F4" s="48" t="s">
        <v>80</v>
      </c>
      <c r="H4" s="7" t="s">
        <v>90</v>
      </c>
      <c r="J4" s="30" t="s">
        <v>60</v>
      </c>
      <c r="K4" s="30" t="s">
        <v>61</v>
      </c>
      <c r="M4" s="28" t="s">
        <v>93</v>
      </c>
    </row>
    <row r="5" spans="2:13" x14ac:dyDescent="0.25">
      <c r="B5" s="44">
        <v>1</v>
      </c>
      <c r="C5" s="44">
        <v>128</v>
      </c>
      <c r="D5" s="44">
        <v>37</v>
      </c>
      <c r="E5" s="44">
        <v>1870</v>
      </c>
      <c r="F5" s="45">
        <v>6.66</v>
      </c>
      <c r="H5" s="52">
        <f>1/E5</f>
        <v>5.3475935828877007E-4</v>
      </c>
      <c r="J5" s="31" t="s">
        <v>74</v>
      </c>
      <c r="K5" s="42">
        <f>INTERCEPT(C5:C68,H5:H68)</f>
        <v>81.794355305851866</v>
      </c>
      <c r="M5" s="49">
        <f>$K$5+$K$6*H5</f>
        <v>96.378935595217285</v>
      </c>
    </row>
    <row r="6" spans="2:13" ht="15.75" thickBot="1" x14ac:dyDescent="0.3">
      <c r="B6" s="44">
        <v>2</v>
      </c>
      <c r="C6" s="44">
        <v>204</v>
      </c>
      <c r="D6" s="44">
        <v>22</v>
      </c>
      <c r="E6" s="44">
        <v>130</v>
      </c>
      <c r="F6" s="45">
        <v>6.15</v>
      </c>
      <c r="H6" s="52">
        <f t="shared" ref="H6:H68" si="0">1/E6</f>
        <v>7.6923076923076927E-3</v>
      </c>
      <c r="J6" s="32" t="s">
        <v>63</v>
      </c>
      <c r="K6" s="54">
        <f>SLOPE(C5:C68,H5:H68)</f>
        <v>27273.165141113332</v>
      </c>
      <c r="M6" s="49">
        <f t="shared" ref="M6:M68" si="1">$K$5+$K$6*H6</f>
        <v>291.58793331441598</v>
      </c>
    </row>
    <row r="7" spans="2:13" x14ac:dyDescent="0.25">
      <c r="B7" s="44">
        <v>3</v>
      </c>
      <c r="C7" s="44">
        <v>202</v>
      </c>
      <c r="D7" s="44">
        <v>16</v>
      </c>
      <c r="E7" s="44">
        <v>310</v>
      </c>
      <c r="F7" s="45">
        <v>7</v>
      </c>
      <c r="H7" s="52">
        <f t="shared" si="0"/>
        <v>3.2258064516129032E-3</v>
      </c>
      <c r="M7" s="49">
        <f t="shared" si="1"/>
        <v>169.77230737395939</v>
      </c>
    </row>
    <row r="8" spans="2:13" x14ac:dyDescent="0.25">
      <c r="B8" s="44">
        <v>4</v>
      </c>
      <c r="C8" s="44">
        <v>197</v>
      </c>
      <c r="D8" s="44">
        <v>65</v>
      </c>
      <c r="E8" s="44">
        <v>570</v>
      </c>
      <c r="F8" s="45">
        <v>6.25</v>
      </c>
      <c r="H8" s="52">
        <f t="shared" si="0"/>
        <v>1.7543859649122807E-3</v>
      </c>
      <c r="J8" s="33"/>
      <c r="K8" s="33"/>
      <c r="M8" s="49">
        <f t="shared" si="1"/>
        <v>129.64201344815595</v>
      </c>
    </row>
    <row r="9" spans="2:13" x14ac:dyDescent="0.25">
      <c r="B9" s="44">
        <v>5</v>
      </c>
      <c r="C9" s="44">
        <v>96</v>
      </c>
      <c r="D9" s="44">
        <v>76</v>
      </c>
      <c r="E9" s="44">
        <v>2050</v>
      </c>
      <c r="F9" s="45">
        <v>3.81</v>
      </c>
      <c r="H9" s="52">
        <f t="shared" si="0"/>
        <v>4.8780487804878049E-4</v>
      </c>
      <c r="J9" s="33"/>
      <c r="K9" s="33"/>
      <c r="M9" s="49">
        <f t="shared" si="1"/>
        <v>95.098338301516904</v>
      </c>
    </row>
    <row r="10" spans="2:13" x14ac:dyDescent="0.25">
      <c r="B10" s="44">
        <v>6</v>
      </c>
      <c r="C10" s="44">
        <v>209</v>
      </c>
      <c r="D10" s="44">
        <v>26</v>
      </c>
      <c r="E10" s="44">
        <v>200</v>
      </c>
      <c r="F10" s="45">
        <v>6.44</v>
      </c>
      <c r="H10" s="52">
        <f t="shared" si="0"/>
        <v>5.0000000000000001E-3</v>
      </c>
      <c r="M10" s="49">
        <f t="shared" si="1"/>
        <v>218.16018101141853</v>
      </c>
    </row>
    <row r="11" spans="2:13" x14ac:dyDescent="0.25">
      <c r="B11" s="44">
        <v>7</v>
      </c>
      <c r="C11" s="44">
        <v>170</v>
      </c>
      <c r="D11" s="44">
        <v>45</v>
      </c>
      <c r="E11" s="44">
        <v>670</v>
      </c>
      <c r="F11" s="45">
        <v>6.19</v>
      </c>
      <c r="H11" s="52">
        <f t="shared" si="0"/>
        <v>1.4925373134328358E-3</v>
      </c>
      <c r="M11" s="49">
        <f t="shared" si="1"/>
        <v>122.50057193437922</v>
      </c>
    </row>
    <row r="12" spans="2:13" x14ac:dyDescent="0.25">
      <c r="B12" s="44">
        <v>8</v>
      </c>
      <c r="C12" s="44">
        <v>240</v>
      </c>
      <c r="D12" s="44">
        <v>29</v>
      </c>
      <c r="E12" s="44">
        <v>300</v>
      </c>
      <c r="F12" s="45">
        <v>5.89</v>
      </c>
      <c r="H12" s="52">
        <f t="shared" si="0"/>
        <v>3.3333333333333335E-3</v>
      </c>
      <c r="M12" s="49">
        <f t="shared" si="1"/>
        <v>172.70490577622962</v>
      </c>
    </row>
    <row r="13" spans="2:13" x14ac:dyDescent="0.25">
      <c r="B13" s="44">
        <v>9</v>
      </c>
      <c r="C13" s="44">
        <v>241</v>
      </c>
      <c r="D13" s="44">
        <v>11</v>
      </c>
      <c r="E13" s="44">
        <v>120</v>
      </c>
      <c r="F13" s="45">
        <v>5.89</v>
      </c>
      <c r="H13" s="52">
        <f t="shared" si="0"/>
        <v>8.3333333333333332E-3</v>
      </c>
      <c r="M13" s="49">
        <f t="shared" si="1"/>
        <v>309.07073148179632</v>
      </c>
    </row>
    <row r="14" spans="2:13" x14ac:dyDescent="0.25">
      <c r="B14" s="44">
        <v>10</v>
      </c>
      <c r="C14" s="44">
        <v>55</v>
      </c>
      <c r="D14" s="44">
        <v>55</v>
      </c>
      <c r="E14" s="44">
        <v>290</v>
      </c>
      <c r="F14" s="45">
        <v>2.36</v>
      </c>
      <c r="H14" s="52">
        <f t="shared" si="0"/>
        <v>3.4482758620689655E-3</v>
      </c>
      <c r="M14" s="49">
        <f t="shared" si="1"/>
        <v>175.83975234417369</v>
      </c>
    </row>
    <row r="15" spans="2:13" x14ac:dyDescent="0.25">
      <c r="B15" s="44">
        <v>11</v>
      </c>
      <c r="C15" s="44">
        <v>75</v>
      </c>
      <c r="D15" s="44">
        <v>87</v>
      </c>
      <c r="E15" s="44">
        <v>1180</v>
      </c>
      <c r="F15" s="45">
        <v>3.93</v>
      </c>
      <c r="H15" s="52">
        <f t="shared" si="0"/>
        <v>8.4745762711864404E-4</v>
      </c>
      <c r="M15" s="49">
        <f t="shared" si="1"/>
        <v>104.90720712035468</v>
      </c>
    </row>
    <row r="16" spans="2:13" x14ac:dyDescent="0.25">
      <c r="B16" s="44">
        <v>12</v>
      </c>
      <c r="C16" s="44">
        <v>129</v>
      </c>
      <c r="D16" s="44">
        <v>55</v>
      </c>
      <c r="E16" s="44">
        <v>900</v>
      </c>
      <c r="F16" s="45">
        <v>5.99</v>
      </c>
      <c r="H16" s="52">
        <f t="shared" si="0"/>
        <v>1.1111111111111111E-3</v>
      </c>
      <c r="M16" s="49">
        <f t="shared" si="1"/>
        <v>112.09787212931113</v>
      </c>
    </row>
    <row r="17" spans="2:13" x14ac:dyDescent="0.25">
      <c r="B17" s="44">
        <v>13</v>
      </c>
      <c r="C17" s="44">
        <v>24</v>
      </c>
      <c r="D17" s="44">
        <v>93</v>
      </c>
      <c r="E17" s="44">
        <v>1730</v>
      </c>
      <c r="F17" s="45">
        <v>3.5</v>
      </c>
      <c r="H17" s="52">
        <f t="shared" si="0"/>
        <v>5.7803468208092489E-4</v>
      </c>
      <c r="M17" s="49">
        <f t="shared" si="1"/>
        <v>97.559190647535871</v>
      </c>
    </row>
    <row r="18" spans="2:13" x14ac:dyDescent="0.25">
      <c r="B18" s="44">
        <v>14</v>
      </c>
      <c r="C18" s="44">
        <v>165</v>
      </c>
      <c r="D18" s="44">
        <v>31</v>
      </c>
      <c r="E18" s="44">
        <v>1150</v>
      </c>
      <c r="F18" s="45">
        <v>7.41</v>
      </c>
      <c r="H18" s="52">
        <f t="shared" si="0"/>
        <v>8.6956521739130438E-4</v>
      </c>
      <c r="M18" s="49">
        <f t="shared" si="1"/>
        <v>105.51015108073302</v>
      </c>
    </row>
    <row r="19" spans="2:13" x14ac:dyDescent="0.25">
      <c r="B19" s="44">
        <v>15</v>
      </c>
      <c r="C19" s="44">
        <v>94</v>
      </c>
      <c r="D19" s="44">
        <v>77</v>
      </c>
      <c r="E19" s="44">
        <v>1160</v>
      </c>
      <c r="F19" s="45">
        <v>4.21</v>
      </c>
      <c r="H19" s="52">
        <f t="shared" si="0"/>
        <v>8.6206896551724137E-4</v>
      </c>
      <c r="M19" s="49">
        <f t="shared" si="1"/>
        <v>105.30570456543232</v>
      </c>
    </row>
    <row r="20" spans="2:13" x14ac:dyDescent="0.25">
      <c r="B20" s="44">
        <v>16</v>
      </c>
      <c r="C20" s="44">
        <v>96</v>
      </c>
      <c r="D20" s="44">
        <v>80</v>
      </c>
      <c r="E20" s="44">
        <v>1270</v>
      </c>
      <c r="F20" s="45">
        <v>5</v>
      </c>
      <c r="H20" s="52">
        <f t="shared" si="0"/>
        <v>7.874015748031496E-4</v>
      </c>
      <c r="M20" s="49">
        <f t="shared" si="1"/>
        <v>103.26928848783086</v>
      </c>
    </row>
    <row r="21" spans="2:13" x14ac:dyDescent="0.25">
      <c r="B21" s="44">
        <v>17</v>
      </c>
      <c r="C21" s="44">
        <v>148</v>
      </c>
      <c r="D21" s="44">
        <v>30</v>
      </c>
      <c r="E21" s="44">
        <v>580</v>
      </c>
      <c r="F21" s="45">
        <v>5.27</v>
      </c>
      <c r="H21" s="52">
        <f t="shared" si="0"/>
        <v>1.7241379310344827E-3</v>
      </c>
      <c r="M21" s="49">
        <f t="shared" si="1"/>
        <v>128.81705382501278</v>
      </c>
    </row>
    <row r="22" spans="2:13" x14ac:dyDescent="0.25">
      <c r="B22" s="44">
        <v>18</v>
      </c>
      <c r="C22" s="44">
        <v>98</v>
      </c>
      <c r="D22" s="44">
        <v>69</v>
      </c>
      <c r="E22" s="44">
        <v>660</v>
      </c>
      <c r="F22" s="45">
        <v>5.21</v>
      </c>
      <c r="H22" s="52">
        <f t="shared" si="0"/>
        <v>1.5151515151515152E-3</v>
      </c>
      <c r="M22" s="49">
        <f t="shared" si="1"/>
        <v>123.11733279238722</v>
      </c>
    </row>
    <row r="23" spans="2:13" x14ac:dyDescent="0.25">
      <c r="B23" s="44">
        <v>19</v>
      </c>
      <c r="C23" s="44">
        <v>161</v>
      </c>
      <c r="D23" s="44">
        <v>43</v>
      </c>
      <c r="E23" s="44">
        <v>420</v>
      </c>
      <c r="F23" s="45">
        <v>6.5</v>
      </c>
      <c r="H23" s="52">
        <f t="shared" si="0"/>
        <v>2.3809523809523812E-3</v>
      </c>
      <c r="M23" s="49">
        <f t="shared" si="1"/>
        <v>146.73046278469315</v>
      </c>
    </row>
    <row r="24" spans="2:13" x14ac:dyDescent="0.25">
      <c r="B24" s="44">
        <v>20</v>
      </c>
      <c r="C24" s="44">
        <v>118</v>
      </c>
      <c r="D24" s="44">
        <v>47</v>
      </c>
      <c r="E24" s="44">
        <v>1080</v>
      </c>
      <c r="F24" s="45">
        <v>6.12</v>
      </c>
      <c r="H24" s="52">
        <f t="shared" si="0"/>
        <v>9.2592592592592596E-4</v>
      </c>
      <c r="M24" s="49">
        <f t="shared" si="1"/>
        <v>107.04728599206791</v>
      </c>
    </row>
    <row r="25" spans="2:13" x14ac:dyDescent="0.25">
      <c r="B25" s="44">
        <v>21</v>
      </c>
      <c r="C25" s="44">
        <v>269</v>
      </c>
      <c r="D25" s="44">
        <v>17</v>
      </c>
      <c r="E25" s="44">
        <v>290</v>
      </c>
      <c r="F25" s="45">
        <v>6.19</v>
      </c>
      <c r="H25" s="52">
        <f t="shared" si="0"/>
        <v>3.4482758620689655E-3</v>
      </c>
      <c r="M25" s="49">
        <f t="shared" si="1"/>
        <v>175.83975234417369</v>
      </c>
    </row>
    <row r="26" spans="2:13" x14ac:dyDescent="0.25">
      <c r="B26" s="44">
        <v>22</v>
      </c>
      <c r="C26" s="44">
        <v>189</v>
      </c>
      <c r="D26" s="44">
        <v>35</v>
      </c>
      <c r="E26" s="44">
        <v>270</v>
      </c>
      <c r="F26" s="45">
        <v>5.05</v>
      </c>
      <c r="H26" s="52">
        <f t="shared" si="0"/>
        <v>3.7037037037037038E-3</v>
      </c>
      <c r="M26" s="49">
        <f t="shared" si="1"/>
        <v>182.80607805071605</v>
      </c>
    </row>
    <row r="27" spans="2:13" x14ac:dyDescent="0.25">
      <c r="B27" s="44">
        <v>23</v>
      </c>
      <c r="C27" s="44">
        <v>126</v>
      </c>
      <c r="D27" s="44">
        <v>58</v>
      </c>
      <c r="E27" s="44">
        <v>560</v>
      </c>
      <c r="F27" s="45">
        <v>6.16</v>
      </c>
      <c r="H27" s="52">
        <f t="shared" si="0"/>
        <v>1.7857142857142857E-3</v>
      </c>
      <c r="M27" s="49">
        <f t="shared" si="1"/>
        <v>130.49643591498281</v>
      </c>
    </row>
    <row r="28" spans="2:13" x14ac:dyDescent="0.25">
      <c r="B28" s="44">
        <v>24</v>
      </c>
      <c r="C28" s="44">
        <v>12</v>
      </c>
      <c r="D28" s="44">
        <v>81</v>
      </c>
      <c r="E28" s="44">
        <v>4240</v>
      </c>
      <c r="F28" s="45">
        <v>1.8</v>
      </c>
      <c r="H28" s="52">
        <f t="shared" si="0"/>
        <v>2.3584905660377359E-4</v>
      </c>
      <c r="M28" s="49">
        <f t="shared" si="1"/>
        <v>88.226705574982375</v>
      </c>
    </row>
    <row r="29" spans="2:13" x14ac:dyDescent="0.25">
      <c r="B29" s="44">
        <v>25</v>
      </c>
      <c r="C29" s="44">
        <v>167</v>
      </c>
      <c r="D29" s="44">
        <v>29</v>
      </c>
      <c r="E29" s="44">
        <v>240</v>
      </c>
      <c r="F29" s="45">
        <v>4.75</v>
      </c>
      <c r="H29" s="52">
        <f t="shared" si="0"/>
        <v>4.1666666666666666E-3</v>
      </c>
      <c r="M29" s="49">
        <f t="shared" si="1"/>
        <v>195.43254339382406</v>
      </c>
    </row>
    <row r="30" spans="2:13" x14ac:dyDescent="0.25">
      <c r="B30" s="44">
        <v>26</v>
      </c>
      <c r="C30" s="44">
        <v>135</v>
      </c>
      <c r="D30" s="44">
        <v>65</v>
      </c>
      <c r="E30" s="44">
        <v>430</v>
      </c>
      <c r="F30" s="45">
        <v>4.0999999999999996</v>
      </c>
      <c r="H30" s="52">
        <f t="shared" si="0"/>
        <v>2.3255813953488372E-3</v>
      </c>
      <c r="M30" s="49">
        <f t="shared" si="1"/>
        <v>145.22032075030148</v>
      </c>
    </row>
    <row r="31" spans="2:13" x14ac:dyDescent="0.25">
      <c r="B31" s="44">
        <v>27</v>
      </c>
      <c r="C31" s="44">
        <v>107</v>
      </c>
      <c r="D31" s="44">
        <v>87</v>
      </c>
      <c r="E31" s="44">
        <v>3020</v>
      </c>
      <c r="F31" s="45">
        <v>6.66</v>
      </c>
      <c r="H31" s="52">
        <f t="shared" si="0"/>
        <v>3.3112582781456954E-4</v>
      </c>
      <c r="M31" s="49">
        <f t="shared" si="1"/>
        <v>90.825204690326473</v>
      </c>
    </row>
    <row r="32" spans="2:13" x14ac:dyDescent="0.25">
      <c r="B32" s="44">
        <v>28</v>
      </c>
      <c r="C32" s="44">
        <v>72</v>
      </c>
      <c r="D32" s="44">
        <v>63</v>
      </c>
      <c r="E32" s="44">
        <v>1420</v>
      </c>
      <c r="F32" s="45">
        <v>7.28</v>
      </c>
      <c r="H32" s="52">
        <f t="shared" si="0"/>
        <v>7.0422535211267609E-4</v>
      </c>
      <c r="M32" s="49">
        <f t="shared" si="1"/>
        <v>101.00080963057957</v>
      </c>
    </row>
    <row r="33" spans="2:13" x14ac:dyDescent="0.25">
      <c r="B33" s="44">
        <v>29</v>
      </c>
      <c r="C33" s="44">
        <v>128</v>
      </c>
      <c r="D33" s="44">
        <v>49</v>
      </c>
      <c r="E33" s="44">
        <v>420</v>
      </c>
      <c r="F33" s="45">
        <v>8.1199999999999992</v>
      </c>
      <c r="H33" s="52">
        <f t="shared" si="0"/>
        <v>2.3809523809523812E-3</v>
      </c>
      <c r="M33" s="49">
        <f t="shared" si="1"/>
        <v>146.73046278469315</v>
      </c>
    </row>
    <row r="34" spans="2:13" x14ac:dyDescent="0.25">
      <c r="B34" s="44">
        <v>30</v>
      </c>
      <c r="C34" s="44">
        <v>27</v>
      </c>
      <c r="D34" s="44">
        <v>63</v>
      </c>
      <c r="E34" s="44">
        <v>19830</v>
      </c>
      <c r="F34" s="45">
        <v>5.23</v>
      </c>
      <c r="H34" s="52">
        <f t="shared" si="0"/>
        <v>5.0428643469490669E-5</v>
      </c>
      <c r="M34" s="49">
        <f t="shared" si="1"/>
        <v>83.169704027037611</v>
      </c>
    </row>
    <row r="35" spans="2:13" x14ac:dyDescent="0.25">
      <c r="B35" s="44">
        <v>31</v>
      </c>
      <c r="C35" s="44">
        <v>152</v>
      </c>
      <c r="D35" s="44">
        <v>84</v>
      </c>
      <c r="E35" s="44">
        <v>420</v>
      </c>
      <c r="F35" s="45">
        <v>5.79</v>
      </c>
      <c r="H35" s="52">
        <f t="shared" si="0"/>
        <v>2.3809523809523812E-3</v>
      </c>
      <c r="M35" s="49">
        <f t="shared" si="1"/>
        <v>146.73046278469315</v>
      </c>
    </row>
    <row r="36" spans="2:13" x14ac:dyDescent="0.25">
      <c r="B36" s="44">
        <v>32</v>
      </c>
      <c r="C36" s="44">
        <v>224</v>
      </c>
      <c r="D36" s="44">
        <v>23</v>
      </c>
      <c r="E36" s="44">
        <v>530</v>
      </c>
      <c r="F36" s="45">
        <v>6.5</v>
      </c>
      <c r="H36" s="52">
        <f t="shared" si="0"/>
        <v>1.8867924528301887E-3</v>
      </c>
      <c r="M36" s="49">
        <f t="shared" si="1"/>
        <v>133.25315745889588</v>
      </c>
    </row>
    <row r="37" spans="2:13" x14ac:dyDescent="0.25">
      <c r="B37" s="44">
        <v>33</v>
      </c>
      <c r="C37" s="44">
        <v>142</v>
      </c>
      <c r="D37" s="44">
        <v>50</v>
      </c>
      <c r="E37" s="44">
        <v>8640</v>
      </c>
      <c r="F37" s="45">
        <v>7.17</v>
      </c>
      <c r="H37" s="52">
        <f t="shared" si="0"/>
        <v>1.1574074074074075E-4</v>
      </c>
      <c r="M37" s="49">
        <f t="shared" si="1"/>
        <v>84.950971641628868</v>
      </c>
    </row>
    <row r="38" spans="2:13" x14ac:dyDescent="0.25">
      <c r="B38" s="44">
        <v>34</v>
      </c>
      <c r="C38" s="44">
        <v>104</v>
      </c>
      <c r="D38" s="44">
        <v>62</v>
      </c>
      <c r="E38" s="44">
        <v>350</v>
      </c>
      <c r="F38" s="45">
        <v>6.6</v>
      </c>
      <c r="H38" s="52">
        <f t="shared" si="0"/>
        <v>2.8571428571428571E-3</v>
      </c>
      <c r="M38" s="49">
        <f t="shared" si="1"/>
        <v>159.71768428046138</v>
      </c>
    </row>
    <row r="39" spans="2:13" x14ac:dyDescent="0.25">
      <c r="B39" s="44">
        <v>35</v>
      </c>
      <c r="C39" s="44">
        <v>287</v>
      </c>
      <c r="D39" s="44">
        <v>31</v>
      </c>
      <c r="E39" s="44">
        <v>230</v>
      </c>
      <c r="F39" s="45">
        <v>7</v>
      </c>
      <c r="H39" s="52">
        <f t="shared" si="0"/>
        <v>4.3478260869565218E-3</v>
      </c>
      <c r="M39" s="49">
        <f t="shared" si="1"/>
        <v>200.37333418025764</v>
      </c>
    </row>
    <row r="40" spans="2:13" x14ac:dyDescent="0.25">
      <c r="B40" s="44">
        <v>36</v>
      </c>
      <c r="C40" s="44">
        <v>41</v>
      </c>
      <c r="D40" s="44">
        <v>66</v>
      </c>
      <c r="E40" s="44">
        <v>1620</v>
      </c>
      <c r="F40" s="45">
        <v>3.91</v>
      </c>
      <c r="H40" s="52">
        <f t="shared" si="0"/>
        <v>6.1728395061728394E-4</v>
      </c>
      <c r="M40" s="49">
        <f t="shared" si="1"/>
        <v>98.629642429995897</v>
      </c>
    </row>
    <row r="41" spans="2:13" x14ac:dyDescent="0.25">
      <c r="B41" s="44">
        <v>37</v>
      </c>
      <c r="C41" s="44">
        <v>312</v>
      </c>
      <c r="D41" s="44">
        <v>11</v>
      </c>
      <c r="E41" s="44">
        <v>190</v>
      </c>
      <c r="F41" s="45">
        <v>6.7</v>
      </c>
      <c r="H41" s="52">
        <f t="shared" si="0"/>
        <v>5.263157894736842E-3</v>
      </c>
      <c r="M41" s="49">
        <f t="shared" si="1"/>
        <v>225.33732973276415</v>
      </c>
    </row>
    <row r="42" spans="2:13" x14ac:dyDescent="0.25">
      <c r="B42" s="44">
        <v>38</v>
      </c>
      <c r="C42" s="44">
        <v>77</v>
      </c>
      <c r="D42" s="44">
        <v>88</v>
      </c>
      <c r="E42" s="44">
        <v>2090</v>
      </c>
      <c r="F42" s="45">
        <v>4.2</v>
      </c>
      <c r="H42" s="52">
        <f t="shared" si="0"/>
        <v>4.7846889952153111E-4</v>
      </c>
      <c r="M42" s="49">
        <f t="shared" si="1"/>
        <v>94.843716617389347</v>
      </c>
    </row>
    <row r="43" spans="2:13" x14ac:dyDescent="0.25">
      <c r="B43" s="44">
        <v>39</v>
      </c>
      <c r="C43" s="44">
        <v>142</v>
      </c>
      <c r="D43" s="44">
        <v>22</v>
      </c>
      <c r="E43" s="44">
        <v>900</v>
      </c>
      <c r="F43" s="45">
        <v>5.43</v>
      </c>
      <c r="H43" s="52">
        <f t="shared" si="0"/>
        <v>1.1111111111111111E-3</v>
      </c>
      <c r="M43" s="49">
        <f t="shared" si="1"/>
        <v>112.09787212931113</v>
      </c>
    </row>
    <row r="44" spans="2:13" x14ac:dyDescent="0.25">
      <c r="B44" s="44">
        <v>40</v>
      </c>
      <c r="C44" s="44">
        <v>262</v>
      </c>
      <c r="D44" s="44">
        <v>22</v>
      </c>
      <c r="E44" s="44">
        <v>230</v>
      </c>
      <c r="F44" s="45">
        <v>6.5</v>
      </c>
      <c r="H44" s="52">
        <f t="shared" si="0"/>
        <v>4.3478260869565218E-3</v>
      </c>
      <c r="M44" s="49">
        <f t="shared" si="1"/>
        <v>200.37333418025764</v>
      </c>
    </row>
    <row r="45" spans="2:13" x14ac:dyDescent="0.25">
      <c r="B45" s="44">
        <v>41</v>
      </c>
      <c r="C45" s="44">
        <v>215</v>
      </c>
      <c r="D45" s="44">
        <v>12</v>
      </c>
      <c r="E45" s="44">
        <v>140</v>
      </c>
      <c r="F45" s="45">
        <v>6.25</v>
      </c>
      <c r="H45" s="52">
        <f t="shared" si="0"/>
        <v>7.1428571428571426E-3</v>
      </c>
      <c r="M45" s="49">
        <f t="shared" si="1"/>
        <v>276.60267774237565</v>
      </c>
    </row>
    <row r="46" spans="2:13" x14ac:dyDescent="0.25">
      <c r="B46" s="44">
        <v>42</v>
      </c>
      <c r="C46" s="44">
        <v>246</v>
      </c>
      <c r="D46" s="44">
        <v>9</v>
      </c>
      <c r="E46" s="44">
        <v>330</v>
      </c>
      <c r="F46" s="45">
        <v>7.1</v>
      </c>
      <c r="H46" s="52">
        <f t="shared" si="0"/>
        <v>3.0303030303030303E-3</v>
      </c>
      <c r="M46" s="49">
        <f t="shared" si="1"/>
        <v>164.44031027892257</v>
      </c>
    </row>
    <row r="47" spans="2:13" x14ac:dyDescent="0.25">
      <c r="B47" s="44">
        <v>43</v>
      </c>
      <c r="C47" s="44">
        <v>191</v>
      </c>
      <c r="D47" s="44">
        <v>31</v>
      </c>
      <c r="E47" s="44">
        <v>1010</v>
      </c>
      <c r="F47" s="45">
        <v>7.1</v>
      </c>
      <c r="H47" s="52">
        <f t="shared" si="0"/>
        <v>9.9009900990099011E-4</v>
      </c>
      <c r="M47" s="49">
        <f t="shared" si="1"/>
        <v>108.79748910893437</v>
      </c>
    </row>
    <row r="48" spans="2:13" x14ac:dyDescent="0.25">
      <c r="B48" s="44">
        <v>44</v>
      </c>
      <c r="C48" s="44">
        <v>182</v>
      </c>
      <c r="D48" s="44">
        <v>19</v>
      </c>
      <c r="E48" s="44">
        <v>300</v>
      </c>
      <c r="F48" s="45">
        <v>7</v>
      </c>
      <c r="H48" s="52">
        <f t="shared" si="0"/>
        <v>3.3333333333333335E-3</v>
      </c>
      <c r="M48" s="49">
        <f t="shared" si="1"/>
        <v>172.70490577622962</v>
      </c>
    </row>
    <row r="49" spans="2:13" x14ac:dyDescent="0.25">
      <c r="B49" s="44">
        <v>45</v>
      </c>
      <c r="C49" s="44">
        <v>37</v>
      </c>
      <c r="D49" s="44">
        <v>88</v>
      </c>
      <c r="E49" s="44">
        <v>1730</v>
      </c>
      <c r="F49" s="45">
        <v>3.46</v>
      </c>
      <c r="H49" s="52">
        <f t="shared" si="0"/>
        <v>5.7803468208092489E-4</v>
      </c>
      <c r="M49" s="49">
        <f t="shared" si="1"/>
        <v>97.559190647535871</v>
      </c>
    </row>
    <row r="50" spans="2:13" x14ac:dyDescent="0.25">
      <c r="B50" s="44">
        <v>46</v>
      </c>
      <c r="C50" s="44">
        <v>103</v>
      </c>
      <c r="D50" s="44">
        <v>35</v>
      </c>
      <c r="E50" s="44">
        <v>780</v>
      </c>
      <c r="F50" s="45">
        <v>5.66</v>
      </c>
      <c r="H50" s="52">
        <f t="shared" si="0"/>
        <v>1.2820512820512821E-3</v>
      </c>
      <c r="M50" s="49">
        <f t="shared" si="1"/>
        <v>116.75995164061254</v>
      </c>
    </row>
    <row r="51" spans="2:13" x14ac:dyDescent="0.25">
      <c r="B51" s="44">
        <v>47</v>
      </c>
      <c r="C51" s="44">
        <v>67</v>
      </c>
      <c r="D51" s="44">
        <v>85</v>
      </c>
      <c r="E51" s="44">
        <v>1300</v>
      </c>
      <c r="F51" s="45">
        <v>4.82</v>
      </c>
      <c r="H51" s="52">
        <f t="shared" si="0"/>
        <v>7.6923076923076923E-4</v>
      </c>
      <c r="M51" s="49">
        <f t="shared" si="1"/>
        <v>102.77371310670827</v>
      </c>
    </row>
    <row r="52" spans="2:13" x14ac:dyDescent="0.25">
      <c r="B52" s="44">
        <v>48</v>
      </c>
      <c r="C52" s="44">
        <v>143</v>
      </c>
      <c r="D52" s="44">
        <v>78</v>
      </c>
      <c r="E52" s="44">
        <v>930</v>
      </c>
      <c r="F52" s="45">
        <v>5</v>
      </c>
      <c r="H52" s="52">
        <f t="shared" si="0"/>
        <v>1.0752688172043011E-3</v>
      </c>
      <c r="M52" s="49">
        <f t="shared" si="1"/>
        <v>111.12033932855437</v>
      </c>
    </row>
    <row r="53" spans="2:13" x14ac:dyDescent="0.25">
      <c r="B53" s="44">
        <v>49</v>
      </c>
      <c r="C53" s="44">
        <v>83</v>
      </c>
      <c r="D53" s="44">
        <v>85</v>
      </c>
      <c r="E53" s="44">
        <v>690</v>
      </c>
      <c r="F53" s="45">
        <v>4.74</v>
      </c>
      <c r="H53" s="52">
        <f t="shared" si="0"/>
        <v>1.4492753623188406E-3</v>
      </c>
      <c r="M53" s="49">
        <f t="shared" si="1"/>
        <v>121.32068159732046</v>
      </c>
    </row>
    <row r="54" spans="2:13" x14ac:dyDescent="0.25">
      <c r="B54" s="44">
        <v>50</v>
      </c>
      <c r="C54" s="44">
        <v>223</v>
      </c>
      <c r="D54" s="44">
        <v>33</v>
      </c>
      <c r="E54" s="44">
        <v>200</v>
      </c>
      <c r="F54" s="45">
        <v>8.49</v>
      </c>
      <c r="H54" s="52">
        <f t="shared" si="0"/>
        <v>5.0000000000000001E-3</v>
      </c>
      <c r="M54" s="49">
        <f t="shared" si="1"/>
        <v>218.16018101141853</v>
      </c>
    </row>
    <row r="55" spans="2:13" x14ac:dyDescent="0.25">
      <c r="B55" s="44">
        <v>51</v>
      </c>
      <c r="C55" s="44">
        <v>240</v>
      </c>
      <c r="D55" s="44">
        <v>19</v>
      </c>
      <c r="E55" s="44">
        <v>450</v>
      </c>
      <c r="F55" s="45">
        <v>6.5</v>
      </c>
      <c r="H55" s="52">
        <f t="shared" si="0"/>
        <v>2.2222222222222222E-3</v>
      </c>
      <c r="M55" s="49">
        <f t="shared" si="1"/>
        <v>142.40138895277039</v>
      </c>
    </row>
    <row r="56" spans="2:13" x14ac:dyDescent="0.25">
      <c r="B56" s="44">
        <v>52</v>
      </c>
      <c r="C56" s="44">
        <v>312</v>
      </c>
      <c r="D56" s="44">
        <v>21</v>
      </c>
      <c r="E56" s="44">
        <v>280</v>
      </c>
      <c r="F56" s="45">
        <v>6.5</v>
      </c>
      <c r="H56" s="52">
        <f t="shared" si="0"/>
        <v>3.5714285714285713E-3</v>
      </c>
      <c r="M56" s="49">
        <f t="shared" si="1"/>
        <v>179.19851652411376</v>
      </c>
    </row>
    <row r="57" spans="2:13" x14ac:dyDescent="0.25">
      <c r="B57" s="44">
        <v>53</v>
      </c>
      <c r="C57" s="44">
        <v>12</v>
      </c>
      <c r="D57" s="44">
        <v>79</v>
      </c>
      <c r="E57" s="44">
        <v>4430</v>
      </c>
      <c r="F57" s="45">
        <v>1.69</v>
      </c>
      <c r="H57" s="52">
        <f t="shared" si="0"/>
        <v>2.257336343115124E-4</v>
      </c>
      <c r="M57" s="49">
        <f t="shared" si="1"/>
        <v>87.950825992333435</v>
      </c>
    </row>
    <row r="58" spans="2:13" x14ac:dyDescent="0.25">
      <c r="B58" s="44">
        <v>54</v>
      </c>
      <c r="C58" s="44">
        <v>52</v>
      </c>
      <c r="D58" s="44">
        <v>83</v>
      </c>
      <c r="E58" s="44">
        <v>270</v>
      </c>
      <c r="F58" s="45">
        <v>3.25</v>
      </c>
      <c r="H58" s="52">
        <f t="shared" si="0"/>
        <v>3.7037037037037038E-3</v>
      </c>
      <c r="M58" s="49">
        <f t="shared" si="1"/>
        <v>182.80607805071605</v>
      </c>
    </row>
    <row r="59" spans="2:13" x14ac:dyDescent="0.25">
      <c r="B59" s="44">
        <v>55</v>
      </c>
      <c r="C59" s="44">
        <v>79</v>
      </c>
      <c r="D59" s="44">
        <v>43</v>
      </c>
      <c r="E59" s="44">
        <v>1340</v>
      </c>
      <c r="F59" s="45">
        <v>7.17</v>
      </c>
      <c r="H59" s="52">
        <f t="shared" si="0"/>
        <v>7.4626865671641792E-4</v>
      </c>
      <c r="M59" s="49">
        <f t="shared" si="1"/>
        <v>102.14746362011554</v>
      </c>
    </row>
    <row r="60" spans="2:13" x14ac:dyDescent="0.25">
      <c r="B60" s="44">
        <v>56</v>
      </c>
      <c r="C60" s="44">
        <v>61</v>
      </c>
      <c r="D60" s="44">
        <v>88</v>
      </c>
      <c r="E60" s="44">
        <v>670</v>
      </c>
      <c r="F60" s="45">
        <v>3.52</v>
      </c>
      <c r="H60" s="52">
        <f t="shared" si="0"/>
        <v>1.4925373134328358E-3</v>
      </c>
      <c r="M60" s="49">
        <f t="shared" si="1"/>
        <v>122.50057193437922</v>
      </c>
    </row>
    <row r="61" spans="2:13" x14ac:dyDescent="0.25">
      <c r="B61" s="44">
        <v>57</v>
      </c>
      <c r="C61" s="44">
        <v>168</v>
      </c>
      <c r="D61" s="44">
        <v>28</v>
      </c>
      <c r="E61" s="44">
        <v>410</v>
      </c>
      <c r="F61" s="45">
        <v>6.09</v>
      </c>
      <c r="H61" s="52">
        <f t="shared" si="0"/>
        <v>2.4390243902439024E-3</v>
      </c>
      <c r="M61" s="49">
        <f t="shared" si="1"/>
        <v>148.31427028417707</v>
      </c>
    </row>
    <row r="62" spans="2:13" x14ac:dyDescent="0.25">
      <c r="B62" s="44">
        <v>58</v>
      </c>
      <c r="C62" s="44">
        <v>28</v>
      </c>
      <c r="D62" s="44">
        <v>95</v>
      </c>
      <c r="E62" s="44">
        <v>4370</v>
      </c>
      <c r="F62" s="45">
        <v>2.86</v>
      </c>
      <c r="H62" s="52">
        <f t="shared" si="0"/>
        <v>2.288329519450801E-4</v>
      </c>
      <c r="M62" s="49">
        <f t="shared" si="1"/>
        <v>88.035354193978492</v>
      </c>
    </row>
    <row r="63" spans="2:13" x14ac:dyDescent="0.25">
      <c r="B63" s="44">
        <v>59</v>
      </c>
      <c r="C63" s="44">
        <v>121</v>
      </c>
      <c r="D63" s="44">
        <v>41</v>
      </c>
      <c r="E63" s="44">
        <v>1310</v>
      </c>
      <c r="F63" s="45">
        <v>4.88</v>
      </c>
      <c r="H63" s="52">
        <f t="shared" si="0"/>
        <v>7.6335877862595419E-4</v>
      </c>
      <c r="M63" s="49">
        <f t="shared" si="1"/>
        <v>102.61356533723608</v>
      </c>
    </row>
    <row r="64" spans="2:13" x14ac:dyDescent="0.25">
      <c r="B64" s="44">
        <v>60</v>
      </c>
      <c r="C64" s="44">
        <v>115</v>
      </c>
      <c r="D64" s="44">
        <v>62</v>
      </c>
      <c r="E64" s="44">
        <v>1470</v>
      </c>
      <c r="F64" s="45">
        <v>3.89</v>
      </c>
      <c r="H64" s="52">
        <f t="shared" si="0"/>
        <v>6.8027210884353737E-4</v>
      </c>
      <c r="M64" s="49">
        <f t="shared" si="1"/>
        <v>100.34752887123508</v>
      </c>
    </row>
    <row r="65" spans="2:16" x14ac:dyDescent="0.25">
      <c r="B65" s="44">
        <v>61</v>
      </c>
      <c r="C65" s="44">
        <v>186</v>
      </c>
      <c r="D65" s="44">
        <v>45</v>
      </c>
      <c r="E65" s="44">
        <v>300</v>
      </c>
      <c r="F65" s="45">
        <v>6.9</v>
      </c>
      <c r="H65" s="52">
        <f t="shared" si="0"/>
        <v>3.3333333333333335E-3</v>
      </c>
      <c r="M65" s="49">
        <f t="shared" si="1"/>
        <v>172.70490577622962</v>
      </c>
    </row>
    <row r="66" spans="2:16" x14ac:dyDescent="0.25">
      <c r="B66" s="44">
        <v>62</v>
      </c>
      <c r="C66" s="44">
        <v>47</v>
      </c>
      <c r="D66" s="44">
        <v>85</v>
      </c>
      <c r="E66" s="44">
        <v>3630</v>
      </c>
      <c r="F66" s="45">
        <v>4.0999999999999996</v>
      </c>
      <c r="H66" s="52">
        <f t="shared" si="0"/>
        <v>2.7548209366391182E-4</v>
      </c>
      <c r="M66" s="49">
        <f t="shared" si="1"/>
        <v>89.307623939767382</v>
      </c>
    </row>
    <row r="67" spans="2:16" x14ac:dyDescent="0.25">
      <c r="B67" s="44">
        <v>63</v>
      </c>
      <c r="C67" s="44">
        <v>178</v>
      </c>
      <c r="D67" s="44">
        <v>45</v>
      </c>
      <c r="E67" s="44">
        <v>220</v>
      </c>
      <c r="F67" s="45">
        <v>6.09</v>
      </c>
      <c r="H67" s="52">
        <f t="shared" si="0"/>
        <v>4.5454545454545452E-3</v>
      </c>
      <c r="M67" s="49">
        <f t="shared" si="1"/>
        <v>205.7632877654579</v>
      </c>
    </row>
    <row r="68" spans="2:16" ht="15.75" thickBot="1" x14ac:dyDescent="0.3">
      <c r="B68" s="46">
        <v>64</v>
      </c>
      <c r="C68" s="46">
        <v>142</v>
      </c>
      <c r="D68" s="46">
        <v>67</v>
      </c>
      <c r="E68" s="46">
        <v>560</v>
      </c>
      <c r="F68" s="47">
        <v>7.2</v>
      </c>
      <c r="H68" s="53">
        <f t="shared" si="0"/>
        <v>1.7857142857142857E-3</v>
      </c>
      <c r="M68" s="50">
        <f t="shared" si="1"/>
        <v>130.49643591498281</v>
      </c>
    </row>
    <row r="70" spans="2:16" x14ac:dyDescent="0.25">
      <c r="B70" s="14" t="s">
        <v>0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2:16" ht="7.5" customHeight="1" x14ac:dyDescent="0.25"/>
    <row r="72" spans="2:16" x14ac:dyDescent="0.25">
      <c r="B72" s="16" t="s">
        <v>82</v>
      </c>
      <c r="C72" s="17" t="s">
        <v>86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2:16" x14ac:dyDescent="0.25">
      <c r="B73" s="18" t="s">
        <v>83</v>
      </c>
      <c r="C73" s="17" t="s">
        <v>87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2:16" x14ac:dyDescent="0.25">
      <c r="B74" s="16" t="s">
        <v>84</v>
      </c>
      <c r="C74" s="17" t="s">
        <v>88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2:16" x14ac:dyDescent="0.25">
      <c r="B75" s="18" t="s">
        <v>85</v>
      </c>
      <c r="C75" s="17" t="s">
        <v>89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</sheetData>
  <mergeCells count="1">
    <mergeCell ref="B2:F2"/>
  </mergeCells>
  <phoneticPr fontId="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Capa</vt:lpstr>
      <vt:lpstr>Resultados Log-linear</vt:lpstr>
      <vt:lpstr>Modelo Log-linear</vt:lpstr>
      <vt:lpstr>Modelo Semi-log</vt:lpstr>
      <vt:lpstr>Modelo Reciproco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2019-08-08T20:49:54Z</dcterms:created>
  <dcterms:modified xsi:type="dcterms:W3CDTF">2019-08-12T04:46:30Z</dcterms:modified>
</cp:coreProperties>
</file>