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Métodos Exatos\Cursos\Curso017_Econometria_I\Curso-ECON_Material_apoio\Anexos_Econ-I\Anexos_Econ-I_Sec_07\"/>
    </mc:Choice>
  </mc:AlternateContent>
  <xr:revisionPtr revIDLastSave="0" documentId="13_ncr:1_{0EF9C00A-CDC3-48DE-873C-0AA13F891E7F}" xr6:coauthVersionLast="43" xr6:coauthVersionMax="43" xr10:uidLastSave="{00000000-0000-0000-0000-000000000000}"/>
  <bookViews>
    <workbookView xWindow="-120" yWindow="-120" windowWidth="20730" windowHeight="11160" tabRatio="747" firstSheet="2" activeTab="6" xr2:uid="{773E27BB-8E20-4A51-A736-10D3F44FF3AE}"/>
  </bookViews>
  <sheets>
    <sheet name="Capa" sheetId="2" r:id="rId1"/>
    <sheet name="Resultados Log-linear" sheetId="4" r:id="rId2"/>
    <sheet name="Modelo Log-linear" sheetId="1" r:id="rId3"/>
    <sheet name="Modelo Semi-log" sheetId="6" r:id="rId4"/>
    <sheet name="Modelo Reciproco" sheetId="7" r:id="rId5"/>
    <sheet name="Regressão Múltipla" sheetId="8" r:id="rId6"/>
    <sheet name="Cobb-Douglas" sheetId="9" r:id="rId7"/>
    <sheet name="Resultados Cobb-Douglas" sheetId="1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" i="9" l="1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8" i="9"/>
  <c r="M10" i="9"/>
  <c r="M9" i="9"/>
  <c r="M8" i="9"/>
  <c r="H9" i="9"/>
  <c r="I9" i="9"/>
  <c r="J9" i="9"/>
  <c r="H10" i="9"/>
  <c r="I10" i="9"/>
  <c r="J10" i="9"/>
  <c r="H11" i="9"/>
  <c r="I11" i="9"/>
  <c r="J11" i="9"/>
  <c r="H12" i="9"/>
  <c r="I12" i="9"/>
  <c r="J12" i="9"/>
  <c r="H13" i="9"/>
  <c r="I13" i="9"/>
  <c r="J13" i="9"/>
  <c r="H14" i="9"/>
  <c r="I14" i="9"/>
  <c r="J14" i="9"/>
  <c r="H15" i="9"/>
  <c r="I15" i="9"/>
  <c r="J15" i="9"/>
  <c r="H16" i="9"/>
  <c r="I16" i="9"/>
  <c r="J16" i="9"/>
  <c r="H17" i="9"/>
  <c r="I17" i="9"/>
  <c r="J17" i="9"/>
  <c r="H18" i="9"/>
  <c r="I18" i="9"/>
  <c r="J18" i="9"/>
  <c r="H19" i="9"/>
  <c r="I19" i="9"/>
  <c r="J19" i="9"/>
  <c r="H20" i="9"/>
  <c r="I20" i="9"/>
  <c r="J20" i="9"/>
  <c r="H21" i="9"/>
  <c r="I21" i="9"/>
  <c r="J21" i="9"/>
  <c r="H22" i="9"/>
  <c r="I22" i="9"/>
  <c r="J22" i="9"/>
  <c r="H23" i="9"/>
  <c r="I23" i="9"/>
  <c r="J23" i="9"/>
  <c r="H24" i="9"/>
  <c r="I24" i="9"/>
  <c r="J24" i="9"/>
  <c r="H25" i="9"/>
  <c r="I25" i="9"/>
  <c r="J25" i="9"/>
  <c r="H26" i="9"/>
  <c r="I26" i="9"/>
  <c r="J26" i="9"/>
  <c r="H27" i="9"/>
  <c r="I27" i="9"/>
  <c r="J27" i="9"/>
  <c r="H28" i="9"/>
  <c r="I28" i="9"/>
  <c r="J28" i="9"/>
  <c r="H29" i="9"/>
  <c r="I29" i="9"/>
  <c r="J29" i="9"/>
  <c r="H30" i="9"/>
  <c r="I30" i="9"/>
  <c r="J30" i="9"/>
  <c r="H31" i="9"/>
  <c r="I31" i="9"/>
  <c r="J31" i="9"/>
  <c r="H32" i="9"/>
  <c r="I32" i="9"/>
  <c r="J32" i="9"/>
  <c r="H33" i="9"/>
  <c r="I33" i="9"/>
  <c r="J33" i="9"/>
  <c r="H34" i="9"/>
  <c r="I34" i="9"/>
  <c r="J34" i="9"/>
  <c r="H35" i="9"/>
  <c r="I35" i="9"/>
  <c r="J35" i="9"/>
  <c r="H36" i="9"/>
  <c r="I36" i="9"/>
  <c r="J36" i="9"/>
  <c r="H37" i="9"/>
  <c r="I37" i="9"/>
  <c r="J37" i="9"/>
  <c r="H38" i="9"/>
  <c r="I38" i="9"/>
  <c r="J38" i="9"/>
  <c r="H39" i="9"/>
  <c r="I39" i="9"/>
  <c r="J39" i="9"/>
  <c r="H40" i="9"/>
  <c r="I40" i="9"/>
  <c r="J40" i="9"/>
  <c r="H41" i="9"/>
  <c r="I41" i="9"/>
  <c r="J41" i="9"/>
  <c r="H42" i="9"/>
  <c r="I42" i="9"/>
  <c r="J42" i="9"/>
  <c r="H43" i="9"/>
  <c r="I43" i="9"/>
  <c r="J43" i="9"/>
  <c r="H44" i="9"/>
  <c r="I44" i="9"/>
  <c r="J44" i="9"/>
  <c r="H45" i="9"/>
  <c r="I45" i="9"/>
  <c r="J45" i="9"/>
  <c r="H46" i="9"/>
  <c r="I46" i="9"/>
  <c r="J46" i="9"/>
  <c r="H47" i="9"/>
  <c r="I47" i="9"/>
  <c r="J47" i="9"/>
  <c r="H48" i="9"/>
  <c r="I48" i="9"/>
  <c r="J48" i="9"/>
  <c r="H49" i="9"/>
  <c r="I49" i="9"/>
  <c r="J49" i="9"/>
  <c r="H50" i="9"/>
  <c r="I50" i="9"/>
  <c r="J50" i="9"/>
  <c r="H51" i="9"/>
  <c r="I51" i="9"/>
  <c r="J51" i="9"/>
  <c r="H52" i="9"/>
  <c r="I52" i="9"/>
  <c r="J52" i="9"/>
  <c r="H53" i="9"/>
  <c r="I53" i="9"/>
  <c r="J53" i="9"/>
  <c r="H54" i="9"/>
  <c r="I54" i="9"/>
  <c r="J54" i="9"/>
  <c r="H55" i="9"/>
  <c r="I55" i="9"/>
  <c r="J55" i="9"/>
  <c r="H56" i="9"/>
  <c r="I56" i="9"/>
  <c r="J56" i="9"/>
  <c r="H57" i="9"/>
  <c r="I57" i="9"/>
  <c r="J57" i="9"/>
  <c r="H58" i="9"/>
  <c r="I58" i="9"/>
  <c r="J58" i="9"/>
  <c r="J8" i="9"/>
  <c r="I8" i="9"/>
  <c r="H8" i="9"/>
  <c r="M6" i="7" l="1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5" i="7"/>
  <c r="K6" i="7"/>
  <c r="K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5" i="7"/>
  <c r="O6" i="6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5" i="6"/>
  <c r="M5" i="6" l="1"/>
  <c r="P6" i="6" s="1"/>
  <c r="M6" i="6"/>
  <c r="P19" i="6" l="1"/>
  <c r="P13" i="6"/>
  <c r="P18" i="6"/>
  <c r="P10" i="6"/>
  <c r="P17" i="6"/>
  <c r="P9" i="6"/>
  <c r="P14" i="6"/>
  <c r="P5" i="6"/>
  <c r="P16" i="6"/>
  <c r="P12" i="6"/>
  <c r="P8" i="6"/>
  <c r="P15" i="6"/>
  <c r="P11" i="6"/>
  <c r="P7" i="6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5" i="1"/>
  <c r="M6" i="1"/>
  <c r="M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J5" i="1"/>
  <c r="I5" i="1"/>
</calcChain>
</file>

<file path=xl/sharedStrings.xml><?xml version="1.0" encoding="utf-8"?>
<sst xmlns="http://schemas.openxmlformats.org/spreadsheetml/2006/main" count="292" uniqueCount="177">
  <si>
    <t>Nota:</t>
  </si>
  <si>
    <t>Tabela 6.3</t>
  </si>
  <si>
    <t xml:space="preserve">2003-I </t>
  </si>
  <si>
    <t xml:space="preserve">2003-II </t>
  </si>
  <si>
    <t xml:space="preserve">2003-III </t>
  </si>
  <si>
    <t>2003-IV</t>
  </si>
  <si>
    <t xml:space="preserve">2004-I </t>
  </si>
  <si>
    <t xml:space="preserve">2004-II </t>
  </si>
  <si>
    <t xml:space="preserve">2004-III </t>
  </si>
  <si>
    <t>2004-IV</t>
  </si>
  <si>
    <t xml:space="preserve">2005-I </t>
  </si>
  <si>
    <t xml:space="preserve">2005-II </t>
  </si>
  <si>
    <t xml:space="preserve">2005-III </t>
  </si>
  <si>
    <t xml:space="preserve">2005-IV  </t>
  </si>
  <si>
    <t xml:space="preserve">2006-I </t>
  </si>
  <si>
    <t xml:space="preserve">2006-II </t>
  </si>
  <si>
    <t xml:space="preserve">2006-III </t>
  </si>
  <si>
    <t>Ano-Trimestre</t>
  </si>
  <si>
    <t>DESPSERV</t>
  </si>
  <si>
    <t>DESPDUR</t>
  </si>
  <si>
    <t>DESPNAODUR</t>
  </si>
  <si>
    <t>DESPTCP</t>
  </si>
  <si>
    <t>DESPSERV =</t>
  </si>
  <si>
    <t>DESPDUR =</t>
  </si>
  <si>
    <t>DESPNAODUR =</t>
  </si>
  <si>
    <t>DESPTCP =</t>
  </si>
  <si>
    <t>despesas com serviços.</t>
  </si>
  <si>
    <t>despesas com bens não duráveis.</t>
  </si>
  <si>
    <t>despesas totais de consumo pessoal.</t>
  </si>
  <si>
    <t>A Tabela 6.3 apresenta dados relativos às despesas totais de consumo pessoal (DESPTCP), despesas com bens duráveis (DESPDUR), com bens não duráveis (DESPNAODUR) e despesas com serviços (DESPSERV), todas medidas em bilhões de dólares de 2000.</t>
  </si>
  <si>
    <t>RESUMO DOS RESULTADOS</t>
  </si>
  <si>
    <t>Estatística de regressão</t>
  </si>
  <si>
    <t>R múltiplo</t>
  </si>
  <si>
    <t>R-Quadrado</t>
  </si>
  <si>
    <t>R-quadrado ajustado</t>
  </si>
  <si>
    <t>Erro padrão</t>
  </si>
  <si>
    <t>Observações</t>
  </si>
  <si>
    <t>ANOVA</t>
  </si>
  <si>
    <t>Regressão</t>
  </si>
  <si>
    <t>Resíduo</t>
  </si>
  <si>
    <t>Total</t>
  </si>
  <si>
    <t>Interseção</t>
  </si>
  <si>
    <t>gl</t>
  </si>
  <si>
    <t>SQ</t>
  </si>
  <si>
    <t>MQ</t>
  </si>
  <si>
    <t>F</t>
  </si>
  <si>
    <t>F de significação</t>
  </si>
  <si>
    <t>Coeficientes</t>
  </si>
  <si>
    <t>Stat t</t>
  </si>
  <si>
    <t>valor-P</t>
  </si>
  <si>
    <t>95% inferiores</t>
  </si>
  <si>
    <t>95% superiores</t>
  </si>
  <si>
    <t>Inferior 95,0%</t>
  </si>
  <si>
    <t>Superior 95,0%</t>
  </si>
  <si>
    <t>ln(DESPDUR)</t>
  </si>
  <si>
    <t>ln(DESPTCP)</t>
  </si>
  <si>
    <t>ln das variáveis</t>
  </si>
  <si>
    <t>α =</t>
  </si>
  <si>
    <t>E(Y|X)</t>
  </si>
  <si>
    <t>E(lnY|lnX)</t>
  </si>
  <si>
    <t>Estimador</t>
  </si>
  <si>
    <t>Resultado</t>
  </si>
  <si>
    <t>Modelo log-linear</t>
  </si>
  <si>
    <t>β2 =</t>
  </si>
  <si>
    <t>Estimativas</t>
  </si>
  <si>
    <t>Suponha que queiramos encontrar a elasticidade das despesas com bens duráveis em relação às despesas totais de consumo pessoal. Representando graficamente o ln das despesas com bens duráveis contra o ln das despesas totais de consumo, você verá que a relação entre as duas variáveis é linear. Portanto, o modelo log-log pode ser apropriado.</t>
  </si>
  <si>
    <t>despesas com bens duráveis.</t>
  </si>
  <si>
    <t>Modelo semilogarítmico</t>
  </si>
  <si>
    <t>Em um período que vai do 1º trimestre de 2003 ao 3º trimestre de 2006, implica que as despesas com serviços aumentaram a uma taxa (trimestral) de 0,705%.</t>
  </si>
  <si>
    <t>Suponha que queiramos conhecer a taxa de crescimento das despesas pessoais com serviços para os dados fornecidos na Tabela 6.3. Denotemos por Yt as despesas reais com serviços no período t.</t>
  </si>
  <si>
    <t>ln(DESPSERV)</t>
  </si>
  <si>
    <t>Período</t>
  </si>
  <si>
    <t>E(lnY|X)</t>
  </si>
  <si>
    <t>β1 =</t>
  </si>
  <si>
    <t>Tabela 6.4</t>
  </si>
  <si>
    <t>A Tabela 6.4 apresentada dados de corte transversal relativos à mortalidade infantil e algumas outras variáveis em 64 países. Vamos examinar as variáveis mortalidade infantil (MI) e PNB per capita.</t>
  </si>
  <si>
    <t>MI</t>
  </si>
  <si>
    <t>TAF</t>
  </si>
  <si>
    <t>PNBpc</t>
  </si>
  <si>
    <t>TFT</t>
  </si>
  <si>
    <t>Modelo recíproco</t>
  </si>
  <si>
    <t>MI =</t>
  </si>
  <si>
    <t>TAF =</t>
  </si>
  <si>
    <t>PNBpc =</t>
  </si>
  <si>
    <t>TFT =</t>
  </si>
  <si>
    <t>mortalidade infantil: número anual de óbitos de crianças menores de 5 anos por 1.000 nascidos vivos.</t>
  </si>
  <si>
    <t>taxa de alfabetização feminina (em %)</t>
  </si>
  <si>
    <t>PNB per capita em 1980</t>
  </si>
  <si>
    <t>taxa de fecundidade total, 1980-1985: número médio de filhos por mulher, com base em taxas de fecundidade segundo a idade, em determinado ano.</t>
  </si>
  <si>
    <r>
      <t>(PNBpc)</t>
    </r>
    <r>
      <rPr>
        <vertAlign val="superscript"/>
        <sz val="11"/>
        <color theme="1"/>
        <rFont val="Calibri"/>
        <family val="2"/>
        <scheme val="minor"/>
      </rPr>
      <t>-1</t>
    </r>
  </si>
  <si>
    <r>
      <t>1/X</t>
    </r>
    <r>
      <rPr>
        <b/>
        <vertAlign val="subscript"/>
        <sz val="10"/>
        <color theme="0"/>
        <rFont val="Cambria"/>
        <family val="1"/>
      </rPr>
      <t>i</t>
    </r>
  </si>
  <si>
    <t>OBS</t>
  </si>
  <si>
    <t>E(Y|1/X)</t>
  </si>
  <si>
    <t>Regressão Múltipla</t>
  </si>
  <si>
    <t>A Tabela 6.4 apresentada dados de corte transversal relativos à mortalidade infantil (MI), Produto Nacional Bruto per capita (PNBpc) e taxa de alfabetização feminina (TAF) e outra variável em 64 países. Vamos examinar as variáveis mortalidade infantil (MI), PNB per capita (PNBpc) e taxa de alfabetização feminina (TAF).</t>
  </si>
  <si>
    <t>Tabela 7.3</t>
  </si>
  <si>
    <t>Para ilustrar a função de produção Cobb-Douglas, apresentamos os dados da Tabela 7.3, que se referem ao setor de transformação para todos os 50 Estados e a capital, Washington, DC, dos Estados Unidos em 2005.</t>
  </si>
  <si>
    <t>Supondo que o Modelo da equação a seguir atenda às hipóteses do modelo clássico de regressão linear, obtivemos a seguinte regressão pelo método dos MQO.</t>
  </si>
  <si>
    <t>Y</t>
  </si>
  <si>
    <t>X2</t>
  </si>
  <si>
    <t>X3</t>
  </si>
  <si>
    <t>Alabama</t>
  </si>
  <si>
    <t>Alasca</t>
  </si>
  <si>
    <t>Arizona</t>
  </si>
  <si>
    <t>Arkansas</t>
  </si>
  <si>
    <t>Califórnia</t>
  </si>
  <si>
    <t>Colorado</t>
  </si>
  <si>
    <t>Connecticut</t>
  </si>
  <si>
    <t>Delaware</t>
  </si>
  <si>
    <t>Distrito de Colúmbia</t>
  </si>
  <si>
    <t>Florida</t>
  </si>
  <si>
    <t>Geórgia</t>
  </si>
  <si>
    <t>Havaí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</si>
  <si>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</si>
  <si>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</si>
  <si>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</si>
  <si>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</si>
  <si>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</si>
  <si>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</si>
  <si>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</si>
  <si>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</si>
  <si>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</si>
  <si>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</si>
  <si>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Michigam</t>
  </si>
  <si>
    <t>Minnesota</t>
  </si>
  <si>
    <t>Mississipi</t>
  </si>
  <si>
    <t>Missouri</t>
  </si>
  <si>
    <t>Montana</t>
  </si>
  <si>
    <t>Nebraska</t>
  </si>
  <si>
    <t>Nevada</t>
  </si>
  <si>
    <t>New Hampshire</t>
  </si>
  <si>
    <t>Nova Jersey</t>
  </si>
  <si>
    <t>Novo México</t>
  </si>
  <si>
    <t>Nova York</t>
  </si>
  <si>
    <t>Carolina do Norte</t>
  </si>
  <si>
    <t>Dakota do Norte</t>
  </si>
  <si>
    <t>Ohio</t>
  </si>
  <si>
    <t>Oklahoma</t>
  </si>
  <si>
    <t>Oregon</t>
  </si>
  <si>
    <t>Pensilvânia</t>
  </si>
  <si>
    <t>Rhode Island</t>
  </si>
  <si>
    <t>Carolina do Sul</t>
  </si>
  <si>
    <t>Dakota do Sul</t>
  </si>
  <si>
    <t>Tennessee</t>
  </si>
  <si>
    <t>Texas</t>
  </si>
  <si>
    <t>Utha</t>
  </si>
  <si>
    <t>Vermont</t>
  </si>
  <si>
    <t>Virgínia</t>
  </si>
  <si>
    <t>Washington</t>
  </si>
  <si>
    <t>West Virgínia</t>
  </si>
  <si>
    <t>Wisconsin</t>
  </si>
  <si>
    <t>Wyoming</t>
  </si>
  <si>
    <t>Fonte: 2005 Annual Survey of Manufacturers, Sector 31: Suplemental Statistics for U.S.</t>
  </si>
  <si>
    <t>Produto</t>
  </si>
  <si>
    <t>Valor agregado</t>
  </si>
  <si>
    <t>(em milhares $)</t>
  </si>
  <si>
    <t>Insumo trabalho</t>
  </si>
  <si>
    <t>Horas trabalhadas</t>
  </si>
  <si>
    <t>Insumo capital</t>
  </si>
  <si>
    <t>Despesa capital</t>
  </si>
  <si>
    <t>Área</t>
  </si>
  <si>
    <t>em que</t>
  </si>
  <si>
    <t>Y =</t>
  </si>
  <si>
    <t>X2 =</t>
  </si>
  <si>
    <t>X3 =</t>
  </si>
  <si>
    <t>- Valor agregado, horas de trabalho e insumo capital no setor de transformação</t>
  </si>
  <si>
    <t>lnY</t>
  </si>
  <si>
    <t>E(Y|X2,X3)</t>
  </si>
  <si>
    <t>Variáveis com transformação logarítmica</t>
  </si>
  <si>
    <t>lnX2</t>
  </si>
  <si>
    <t>lnX3</t>
  </si>
  <si>
    <t>Obs</t>
  </si>
  <si>
    <t>EXTENSÕES DO MODELO DE REGRESSÃO LINEAR</t>
  </si>
  <si>
    <r>
      <t>Interseção (</t>
    </r>
    <r>
      <rPr>
        <sz val="11"/>
        <color theme="1"/>
        <rFont val="Calibri"/>
        <family val="2"/>
      </rPr>
      <t>β</t>
    </r>
    <r>
      <rPr>
        <vertAlign val="subscript"/>
        <sz val="9.9"/>
        <color theme="1"/>
        <rFont val="Calibri"/>
        <family val="2"/>
      </rPr>
      <t>0</t>
    </r>
    <r>
      <rPr>
        <sz val="11"/>
        <color theme="1"/>
        <rFont val="Calibri"/>
        <family val="2"/>
        <scheme val="minor"/>
      </rPr>
      <t>)</t>
    </r>
  </si>
  <si>
    <r>
      <t>X2 (β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</si>
  <si>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r>
      <t>X3 (β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)</t>
    </r>
  </si>
  <si>
    <t>E(lnY|lnX2,lnX3)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</si>
</sst>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#,##0.0000000"/>
    <numFmt numFmtId="167" formatCode="#,##0.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0"/>
      <color theme="0"/>
      <name val="Cambria"/>
      <family val="1"/>
    </font>
    <font>
      <b/>
      <vertAlign val="subscript"/>
      <sz val="10"/>
      <color theme="0"/>
      <name val="Cambria"/>
      <family val="1"/>
    </font>
    <font>
      <b/>
      <i/>
      <sz val="11"/>
      <color theme="1"/>
      <name val="Cambria"/>
      <family val="1"/>
    </font>
    <font>
      <sz val="11"/>
      <color theme="1"/>
      <name val="Calibri"/>
      <family val="2"/>
    </font>
    <font>
      <vertAlign val="subscript"/>
      <sz val="9.9"/>
      <color theme="1"/>
      <name val="Calibri"/>
      <family val="2"/>
    </font>
    <font>
      <vertAlign val="subscript"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2">
    <xf numFmtId="0" fontId="0" fillId="0" borderId="0"/>
    <xf numFmtId="0" fontId="1" fillId="0" borderId="1" applyNumberFormat="0" applyFill="0" applyAlignment="0" applyProtection="0"/>
    <xf numFmtId="0" fontId="3" fillId="0" borderId="4" applyNumberFormat="0" applyFill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5" fillId="12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</cellStyleXfs>
  <cellXfs count="90">
    <xf numFmtId="0" fontId="0" fillId="0" borderId="0" xfId="0"/>
    <xf numFmtId="0" fontId="1" fillId="2" borderId="2" xfId="1" applyFill="1" applyBorder="1"/>
    <xf numFmtId="0" fontId="0" fillId="3" borderId="0" xfId="0" applyFill="1"/>
    <xf numFmtId="0" fontId="0" fillId="3" borderId="0" xfId="0" applyFill="1" applyAlignment="1">
      <alignment horizontal="right" indent="1"/>
    </xf>
    <xf numFmtId="0" fontId="0" fillId="3" borderId="3" xfId="0" applyFill="1" applyBorder="1" applyAlignment="1">
      <alignment horizontal="right" indent="1"/>
    </xf>
    <xf numFmtId="0" fontId="1" fillId="3" borderId="3" xfId="0" applyFont="1" applyFill="1" applyBorder="1"/>
    <xf numFmtId="0" fontId="1" fillId="3" borderId="0" xfId="0" applyFont="1" applyFill="1" applyAlignment="1">
      <alignment horizontal="left" wrapText="1"/>
    </xf>
    <xf numFmtId="0" fontId="0" fillId="3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4" fontId="0" fillId="6" borderId="0" xfId="0" applyNumberFormat="1" applyFill="1" applyAlignment="1">
      <alignment horizontal="right"/>
    </xf>
    <xf numFmtId="0" fontId="0" fillId="6" borderId="5" xfId="0" applyFill="1" applyBorder="1" applyAlignment="1">
      <alignment horizontal="center"/>
    </xf>
    <xf numFmtId="4" fontId="0" fillId="6" borderId="5" xfId="0" applyNumberFormat="1" applyFill="1" applyBorder="1" applyAlignment="1">
      <alignment horizontal="right"/>
    </xf>
    <xf numFmtId="0" fontId="0" fillId="7" borderId="0" xfId="0" applyFill="1" applyAlignment="1">
      <alignment horizontal="center"/>
    </xf>
    <xf numFmtId="0" fontId="3" fillId="7" borderId="4" xfId="2" applyFill="1"/>
    <xf numFmtId="0" fontId="2" fillId="5" borderId="0" xfId="4" applyBorder="1" applyAlignment="1">
      <alignment horizontal="center"/>
    </xf>
    <xf numFmtId="0" fontId="2" fillId="5" borderId="0" xfId="4"/>
    <xf numFmtId="0" fontId="4" fillId="4" borderId="0" xfId="3" applyFont="1" applyBorder="1" applyAlignment="1">
      <alignment horizontal="right"/>
    </xf>
    <xf numFmtId="0" fontId="4" fillId="4" borderId="0" xfId="3" applyFont="1" applyAlignment="1">
      <alignment horizontal="left"/>
    </xf>
    <xf numFmtId="0" fontId="4" fillId="4" borderId="0" xfId="3" applyFont="1" applyAlignment="1">
      <alignment horizontal="right"/>
    </xf>
    <xf numFmtId="0" fontId="0" fillId="3" borderId="2" xfId="0" applyFill="1" applyBorder="1" applyAlignment="1">
      <alignment horizontal="right" indent="2"/>
    </xf>
    <xf numFmtId="0" fontId="0" fillId="7" borderId="0" xfId="0" applyFill="1" applyAlignment="1">
      <alignment horizont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6" fillId="0" borderId="6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Continuous"/>
    </xf>
    <xf numFmtId="4" fontId="0" fillId="6" borderId="0" xfId="0" applyNumberFormat="1" applyFill="1" applyAlignment="1">
      <alignment horizontal="center"/>
    </xf>
    <xf numFmtId="4" fontId="0" fillId="6" borderId="5" xfId="0" applyNumberFormat="1" applyFill="1" applyBorder="1" applyAlignment="1">
      <alignment horizontal="center"/>
    </xf>
    <xf numFmtId="0" fontId="5" fillId="8" borderId="0" xfId="5"/>
    <xf numFmtId="0" fontId="0" fillId="13" borderId="2" xfId="0" applyFill="1" applyBorder="1" applyAlignment="1">
      <alignment horizontal="center"/>
    </xf>
    <xf numFmtId="0" fontId="5" fillId="9" borderId="0" xfId="6"/>
    <xf numFmtId="0" fontId="2" fillId="11" borderId="2" xfId="8" applyBorder="1" applyAlignment="1">
      <alignment horizontal="center" vertical="center"/>
    </xf>
    <xf numFmtId="0" fontId="2" fillId="10" borderId="0" xfId="7" applyAlignment="1">
      <alignment horizontal="center"/>
    </xf>
    <xf numFmtId="0" fontId="2" fillId="10" borderId="5" xfId="7" applyBorder="1" applyAlignment="1">
      <alignment horizontal="center"/>
    </xf>
    <xf numFmtId="0" fontId="2" fillId="10" borderId="0" xfId="7"/>
    <xf numFmtId="0" fontId="5" fillId="12" borderId="0" xfId="9"/>
    <xf numFmtId="4" fontId="0" fillId="6" borderId="0" xfId="0" applyNumberFormat="1" applyFill="1" applyAlignment="1">
      <alignment horizontal="right" indent="1"/>
    </xf>
    <xf numFmtId="4" fontId="0" fillId="6" borderId="5" xfId="0" applyNumberFormat="1" applyFill="1" applyBorder="1" applyAlignment="1">
      <alignment horizontal="right" indent="1"/>
    </xf>
    <xf numFmtId="164" fontId="2" fillId="10" borderId="0" xfId="7" applyNumberFormat="1" applyAlignment="1">
      <alignment horizontal="right" indent="1"/>
    </xf>
    <xf numFmtId="164" fontId="2" fillId="10" borderId="5" xfId="7" applyNumberFormat="1" applyBorder="1" applyAlignment="1">
      <alignment horizontal="right" indent="1"/>
    </xf>
    <xf numFmtId="0" fontId="2" fillId="5" borderId="0" xfId="4" applyBorder="1" applyAlignment="1">
      <alignment horizontal="left"/>
    </xf>
    <xf numFmtId="3" fontId="0" fillId="6" borderId="0" xfId="0" applyNumberFormat="1" applyFill="1" applyAlignment="1">
      <alignment horizontal="center"/>
    </xf>
    <xf numFmtId="3" fontId="0" fillId="6" borderId="5" xfId="0" applyNumberFormat="1" applyFill="1" applyBorder="1" applyAlignment="1">
      <alignment horizontal="center"/>
    </xf>
    <xf numFmtId="165" fontId="2" fillId="10" borderId="0" xfId="7" applyNumberFormat="1" applyAlignment="1">
      <alignment horizontal="right" indent="1"/>
    </xf>
    <xf numFmtId="165" fontId="2" fillId="10" borderId="5" xfId="7" applyNumberFormat="1" applyBorder="1" applyAlignment="1">
      <alignment horizontal="right" indent="1"/>
    </xf>
    <xf numFmtId="0" fontId="0" fillId="14" borderId="0" xfId="0" applyFill="1" applyAlignment="1">
      <alignment horizontal="center"/>
    </xf>
    <xf numFmtId="4" fontId="0" fillId="14" borderId="0" xfId="0" applyNumberFormat="1" applyFill="1" applyAlignment="1">
      <alignment horizontal="center"/>
    </xf>
    <xf numFmtId="0" fontId="0" fillId="14" borderId="5" xfId="0" applyFill="1" applyBorder="1" applyAlignment="1">
      <alignment horizontal="center"/>
    </xf>
    <xf numFmtId="4" fontId="0" fillId="14" borderId="5" xfId="0" applyNumberForma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4" fontId="0" fillId="16" borderId="0" xfId="0" applyNumberFormat="1" applyFill="1" applyAlignment="1">
      <alignment horizontal="center"/>
    </xf>
    <xf numFmtId="4" fontId="0" fillId="16" borderId="5" xfId="0" applyNumberFormat="1" applyFill="1" applyBorder="1" applyAlignment="1">
      <alignment horizontal="center"/>
    </xf>
    <xf numFmtId="0" fontId="10" fillId="8" borderId="0" xfId="5" applyFont="1" applyAlignment="1">
      <alignment horizontal="center"/>
    </xf>
    <xf numFmtId="166" fontId="0" fillId="6" borderId="0" xfId="0" applyNumberFormat="1" applyFill="1" applyAlignment="1">
      <alignment horizontal="center"/>
    </xf>
    <xf numFmtId="166" fontId="0" fillId="6" borderId="5" xfId="0" applyNumberFormat="1" applyFill="1" applyBorder="1" applyAlignment="1">
      <alignment horizontal="center"/>
    </xf>
    <xf numFmtId="4" fontId="2" fillId="10" borderId="5" xfId="7" applyNumberFormat="1" applyBorder="1" applyAlignment="1">
      <alignment horizontal="right" indent="1"/>
    </xf>
    <xf numFmtId="0" fontId="1" fillId="3" borderId="0" xfId="0" applyFont="1" applyFill="1" applyAlignment="1">
      <alignment horizontal="left"/>
    </xf>
    <xf numFmtId="0" fontId="2" fillId="17" borderId="0" xfId="10" applyAlignment="1">
      <alignment horizontal="center"/>
    </xf>
    <xf numFmtId="0" fontId="2" fillId="17" borderId="0" xfId="10"/>
    <xf numFmtId="3" fontId="2" fillId="17" borderId="0" xfId="10" applyNumberFormat="1"/>
    <xf numFmtId="0" fontId="2" fillId="17" borderId="3" xfId="10" applyBorder="1" applyAlignment="1">
      <alignment horizontal="center"/>
    </xf>
    <xf numFmtId="0" fontId="2" fillId="17" borderId="3" xfId="10" applyBorder="1"/>
    <xf numFmtId="3" fontId="2" fillId="17" borderId="3" xfId="10" applyNumberFormat="1" applyBorder="1"/>
    <xf numFmtId="0" fontId="1" fillId="18" borderId="8" xfId="11" applyFont="1" applyBorder="1" applyAlignment="1">
      <alignment horizontal="center"/>
    </xf>
    <xf numFmtId="0" fontId="1" fillId="18" borderId="0" xfId="11" applyFont="1" applyBorder="1" applyAlignment="1">
      <alignment horizontal="center"/>
    </xf>
    <xf numFmtId="0" fontId="1" fillId="18" borderId="5" xfId="11" applyFont="1" applyBorder="1" applyAlignment="1">
      <alignment horizontal="center"/>
    </xf>
    <xf numFmtId="0" fontId="12" fillId="3" borderId="0" xfId="0" applyFont="1" applyFill="1" applyAlignment="1">
      <alignment horizontal="left" wrapText="1"/>
    </xf>
    <xf numFmtId="0" fontId="12" fillId="3" borderId="0" xfId="0" applyFont="1" applyFill="1" applyAlignment="1">
      <alignment horizontal="right" wrapText="1" indent="1"/>
    </xf>
    <xf numFmtId="0" fontId="12" fillId="3" borderId="0" xfId="0" applyFont="1" applyFill="1" applyAlignment="1">
      <alignment horizontal="left"/>
    </xf>
    <xf numFmtId="0" fontId="1" fillId="2" borderId="2" xfId="1" quotePrefix="1" applyFill="1" applyBorder="1"/>
    <xf numFmtId="167" fontId="2" fillId="17" borderId="0" xfId="10" applyNumberFormat="1" applyAlignment="1">
      <alignment horizontal="center"/>
    </xf>
    <xf numFmtId="167" fontId="2" fillId="17" borderId="3" xfId="10" applyNumberFormat="1" applyBorder="1" applyAlignment="1">
      <alignment horizontal="center"/>
    </xf>
    <xf numFmtId="3" fontId="2" fillId="17" borderId="0" xfId="10" applyNumberFormat="1" applyAlignment="1">
      <alignment horizontal="right" indent="1"/>
    </xf>
    <xf numFmtId="3" fontId="2" fillId="17" borderId="3" xfId="10" applyNumberFormat="1" applyBorder="1" applyAlignment="1">
      <alignment horizontal="right" indent="1"/>
    </xf>
    <xf numFmtId="0" fontId="5" fillId="12" borderId="6" xfId="9" applyBorder="1" applyAlignment="1">
      <alignment horizontal="center"/>
    </xf>
    <xf numFmtId="0" fontId="2" fillId="17" borderId="0" xfId="10" applyBorder="1" applyAlignment="1"/>
    <xf numFmtId="0" fontId="2" fillId="17" borderId="5" xfId="10" applyBorder="1" applyAlignment="1"/>
    <xf numFmtId="0" fontId="0" fillId="17" borderId="0" xfId="10" applyFont="1" applyBorder="1" applyAlignment="1"/>
    <xf numFmtId="0" fontId="0" fillId="17" borderId="5" xfId="10" applyFont="1" applyBorder="1" applyAlignment="1"/>
    <xf numFmtId="0" fontId="0" fillId="3" borderId="7" xfId="0" applyFill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0" fillId="3" borderId="0" xfId="0" applyFill="1" applyAlignment="1">
      <alignment horizontal="left" wrapText="1"/>
    </xf>
    <xf numFmtId="0" fontId="0" fillId="7" borderId="0" xfId="0" applyFill="1" applyAlignment="1">
      <alignment horizontal="center"/>
    </xf>
    <xf numFmtId="0" fontId="7" fillId="7" borderId="0" xfId="3" applyFont="1" applyFill="1" applyBorder="1" applyAlignment="1">
      <alignment horizontal="center" vertical="center" wrapText="1"/>
    </xf>
    <xf numFmtId="0" fontId="1" fillId="18" borderId="8" xfId="11" applyFont="1" applyBorder="1" applyAlignment="1">
      <alignment horizontal="center" vertical="center" wrapText="1"/>
    </xf>
    <xf numFmtId="0" fontId="1" fillId="18" borderId="0" xfId="11" applyFont="1" applyBorder="1" applyAlignment="1">
      <alignment horizontal="center" vertical="center" wrapText="1"/>
    </xf>
    <xf numFmtId="0" fontId="1" fillId="18" borderId="5" xfId="11" applyFont="1" applyBorder="1" applyAlignment="1">
      <alignment horizontal="center" vertical="center" wrapText="1"/>
    </xf>
    <xf numFmtId="0" fontId="5" fillId="12" borderId="0" xfId="9" applyAlignment="1">
      <alignment horizontal="center"/>
    </xf>
    <xf numFmtId="0" fontId="1" fillId="18" borderId="8" xfId="11" applyFont="1" applyBorder="1" applyAlignment="1">
      <alignment horizontal="center" vertical="center"/>
    </xf>
    <xf numFmtId="0" fontId="1" fillId="18" borderId="0" xfId="11" applyFont="1" applyBorder="1" applyAlignment="1">
      <alignment horizontal="center" vertical="center"/>
    </xf>
  </cellXfs>
  <cellStyles count="12">
    <cellStyle name="20% - Ênfase3" xfId="3" builtinId="38"/>
    <cellStyle name="40% - Ênfase5" xfId="7" builtinId="47"/>
    <cellStyle name="40% - Ênfase6" xfId="10" builtinId="51"/>
    <cellStyle name="60% - Ênfase3" xfId="4" builtinId="40"/>
    <cellStyle name="60% - Ênfase5" xfId="8" builtinId="48"/>
    <cellStyle name="60% - Ênfase6" xfId="11" builtinId="52"/>
    <cellStyle name="Ênfase2" xfId="5" builtinId="33"/>
    <cellStyle name="Ênfase5" xfId="6" builtinId="45"/>
    <cellStyle name="Ênfase6" xfId="9" builtinId="49"/>
    <cellStyle name="Normal" xfId="0" builtinId="0"/>
    <cellStyle name="Título 1" xfId="2" builtinId="16"/>
    <cellStyle name="Total" xfId="1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Log-linear'!$L$2</c:f>
              <c:strCache>
                <c:ptCount val="1"/>
                <c:pt idx="0">
                  <c:v>Modelo log-linear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Log-linear'!$J$5:$J$19</c:f>
              <c:numCache>
                <c:formatCode>#,##0.00</c:formatCode>
                <c:ptCount val="15"/>
                <c:pt idx="0">
                  <c:v>8.8797368805317891</c:v>
                </c:pt>
                <c:pt idx="1">
                  <c:v>8.8886601914631651</c:v>
                </c:pt>
                <c:pt idx="2">
                  <c:v>8.9028500722125425</c:v>
                </c:pt>
                <c:pt idx="3">
                  <c:v>8.9084647121114209</c:v>
                </c:pt>
                <c:pt idx="4">
                  <c:v>8.9199613326431422</c:v>
                </c:pt>
                <c:pt idx="5">
                  <c:v>8.9272344794892895</c:v>
                </c:pt>
                <c:pt idx="6">
                  <c:v>8.9368373006976718</c:v>
                </c:pt>
                <c:pt idx="7">
                  <c:v>8.9472988782407104</c:v>
                </c:pt>
                <c:pt idx="8">
                  <c:v>8.9540794441991451</c:v>
                </c:pt>
                <c:pt idx="9">
                  <c:v>8.9644142577647283</c:v>
                </c:pt>
                <c:pt idx="10">
                  <c:v>8.9740229247011847</c:v>
                </c:pt>
                <c:pt idx="11">
                  <c:v>8.9759083448921171</c:v>
                </c:pt>
                <c:pt idx="12">
                  <c:v>8.987671707885184</c:v>
                </c:pt>
                <c:pt idx="13">
                  <c:v>8.9940482956110746</c:v>
                </c:pt>
                <c:pt idx="14">
                  <c:v>9.0010011016383693</c:v>
                </c:pt>
              </c:numCache>
            </c:numRef>
          </c:xVal>
          <c:yVal>
            <c:numRef>
              <c:f>'Modelo Log-linear'!$I$5:$I$19</c:f>
              <c:numCache>
                <c:formatCode>#,##0.00</c:formatCode>
                <c:ptCount val="15"/>
                <c:pt idx="0">
                  <c:v>6.878738329911644</c:v>
                </c:pt>
                <c:pt idx="1">
                  <c:v>6.9175075704248155</c:v>
                </c:pt>
                <c:pt idx="2">
                  <c:v>6.9561644181898243</c:v>
                </c:pt>
                <c:pt idx="3">
                  <c:v>6.9578778883853474</c:v>
                </c:pt>
                <c:pt idx="4">
                  <c:v>6.9726062513017535</c:v>
                </c:pt>
                <c:pt idx="5">
                  <c:v>6.9767214834468598</c:v>
                </c:pt>
                <c:pt idx="6">
                  <c:v>6.9975045711257451</c:v>
                </c:pt>
                <c:pt idx="7">
                  <c:v>7.0123855280602196</c:v>
                </c:pt>
                <c:pt idx="8">
                  <c:v>7.0182227320081081</c:v>
                </c:pt>
                <c:pt idx="9">
                  <c:v>7.0482126316773925</c:v>
                </c:pt>
                <c:pt idx="10">
                  <c:v>7.0697890908293699</c:v>
                </c:pt>
                <c:pt idx="11">
                  <c:v>7.036939737362963</c:v>
                </c:pt>
                <c:pt idx="12">
                  <c:v>7.0821286659269171</c:v>
                </c:pt>
                <c:pt idx="13">
                  <c:v>7.0819606551738339</c:v>
                </c:pt>
                <c:pt idx="14">
                  <c:v>7.0973834109585301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2-44AB-9515-A699E7BD75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ln(DESPTCP)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ln(DESPDUR)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Semi-log'!$L$2</c:f>
              <c:strCache>
                <c:ptCount val="1"/>
                <c:pt idx="0">
                  <c:v>Modelo semilogarítmico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'Modelo Semi-log'!$J$5:$J$19</c:f>
              <c:numCache>
                <c:formatCode>#,##0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'Modelo Semi-log'!$I$5:$I$19</c:f>
              <c:numCache>
                <c:formatCode>#,##0.00</c:formatCode>
                <c:ptCount val="15"/>
                <c:pt idx="0">
                  <c:v>8.329247850751992</c:v>
                </c:pt>
                <c:pt idx="1">
                  <c:v>8.3335828044373539</c:v>
                </c:pt>
                <c:pt idx="2">
                  <c:v>8.3406230634016154</c:v>
                </c:pt>
                <c:pt idx="3">
                  <c:v>8.3476377992719559</c:v>
                </c:pt>
                <c:pt idx="4">
                  <c:v>8.3589474716798708</c:v>
                </c:pt>
                <c:pt idx="5">
                  <c:v>8.3683218844766145</c:v>
                </c:pt>
                <c:pt idx="6">
                  <c:v>8.3759751895007</c:v>
                </c:pt>
                <c:pt idx="7">
                  <c:v>8.3842102198099848</c:v>
                </c:pt>
                <c:pt idx="8">
                  <c:v>8.388291067175377</c:v>
                </c:pt>
                <c:pt idx="9">
                  <c:v>8.3938949750717438</c:v>
                </c:pt>
                <c:pt idx="10">
                  <c:v>8.4016701001606986</c:v>
                </c:pt>
                <c:pt idx="11">
                  <c:v>8.406641446837833</c:v>
                </c:pt>
                <c:pt idx="12">
                  <c:v>8.4106097060134548</c:v>
                </c:pt>
                <c:pt idx="13">
                  <c:v>8.4196685615261853</c:v>
                </c:pt>
                <c:pt idx="14">
                  <c:v>8.4265242245014012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8-461D-B12D-55BA66403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772287"/>
        <c:axId val="1507399247"/>
      </c:scatterChart>
      <c:valAx>
        <c:axId val="151977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7399247"/>
        <c:crosses val="autoZero"/>
        <c:crossBetween val="midCat"/>
      </c:valAx>
      <c:valAx>
        <c:axId val="150739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ln(DESPSERV)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977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'Modelo Reciproco'!$J$2</c:f>
              <c:strCache>
                <c:ptCount val="1"/>
                <c:pt idx="0">
                  <c:v>Modelo recíproco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'Modelo Reciproco'!$E$5:$E$68</c:f>
              <c:numCache>
                <c:formatCode>General</c:formatCode>
                <c:ptCount val="64"/>
                <c:pt idx="0">
                  <c:v>1870</c:v>
                </c:pt>
                <c:pt idx="1">
                  <c:v>130</c:v>
                </c:pt>
                <c:pt idx="2">
                  <c:v>310</c:v>
                </c:pt>
                <c:pt idx="3">
                  <c:v>570</c:v>
                </c:pt>
                <c:pt idx="4">
                  <c:v>2050</c:v>
                </c:pt>
                <c:pt idx="5">
                  <c:v>200</c:v>
                </c:pt>
                <c:pt idx="6">
                  <c:v>670</c:v>
                </c:pt>
                <c:pt idx="7">
                  <c:v>300</c:v>
                </c:pt>
                <c:pt idx="8">
                  <c:v>120</c:v>
                </c:pt>
                <c:pt idx="9">
                  <c:v>290</c:v>
                </c:pt>
                <c:pt idx="10">
                  <c:v>1180</c:v>
                </c:pt>
                <c:pt idx="11">
                  <c:v>900</c:v>
                </c:pt>
                <c:pt idx="12">
                  <c:v>1730</c:v>
                </c:pt>
                <c:pt idx="13">
                  <c:v>1150</c:v>
                </c:pt>
                <c:pt idx="14">
                  <c:v>1160</c:v>
                </c:pt>
                <c:pt idx="15">
                  <c:v>1270</c:v>
                </c:pt>
                <c:pt idx="16">
                  <c:v>580</c:v>
                </c:pt>
                <c:pt idx="17">
                  <c:v>660</c:v>
                </c:pt>
                <c:pt idx="18">
                  <c:v>420</c:v>
                </c:pt>
                <c:pt idx="19">
                  <c:v>1080</c:v>
                </c:pt>
                <c:pt idx="20">
                  <c:v>290</c:v>
                </c:pt>
                <c:pt idx="21">
                  <c:v>270</c:v>
                </c:pt>
                <c:pt idx="22">
                  <c:v>560</c:v>
                </c:pt>
                <c:pt idx="23">
                  <c:v>4240</c:v>
                </c:pt>
                <c:pt idx="24">
                  <c:v>240</c:v>
                </c:pt>
                <c:pt idx="25">
                  <c:v>430</c:v>
                </c:pt>
                <c:pt idx="26">
                  <c:v>3020</c:v>
                </c:pt>
                <c:pt idx="27">
                  <c:v>1420</c:v>
                </c:pt>
                <c:pt idx="28">
                  <c:v>420</c:v>
                </c:pt>
                <c:pt idx="29">
                  <c:v>19830</c:v>
                </c:pt>
                <c:pt idx="30">
                  <c:v>420</c:v>
                </c:pt>
                <c:pt idx="31">
                  <c:v>530</c:v>
                </c:pt>
                <c:pt idx="32">
                  <c:v>8640</c:v>
                </c:pt>
                <c:pt idx="33">
                  <c:v>350</c:v>
                </c:pt>
                <c:pt idx="34">
                  <c:v>230</c:v>
                </c:pt>
                <c:pt idx="35">
                  <c:v>1620</c:v>
                </c:pt>
                <c:pt idx="36">
                  <c:v>190</c:v>
                </c:pt>
                <c:pt idx="37">
                  <c:v>2090</c:v>
                </c:pt>
                <c:pt idx="38">
                  <c:v>900</c:v>
                </c:pt>
                <c:pt idx="39">
                  <c:v>230</c:v>
                </c:pt>
                <c:pt idx="40">
                  <c:v>140</c:v>
                </c:pt>
                <c:pt idx="41">
                  <c:v>330</c:v>
                </c:pt>
                <c:pt idx="42">
                  <c:v>1010</c:v>
                </c:pt>
                <c:pt idx="43">
                  <c:v>300</c:v>
                </c:pt>
                <c:pt idx="44">
                  <c:v>1730</c:v>
                </c:pt>
                <c:pt idx="45">
                  <c:v>780</c:v>
                </c:pt>
                <c:pt idx="46">
                  <c:v>1300</c:v>
                </c:pt>
                <c:pt idx="47">
                  <c:v>930</c:v>
                </c:pt>
                <c:pt idx="48">
                  <c:v>690</c:v>
                </c:pt>
                <c:pt idx="49">
                  <c:v>200</c:v>
                </c:pt>
                <c:pt idx="50">
                  <c:v>450</c:v>
                </c:pt>
                <c:pt idx="51">
                  <c:v>280</c:v>
                </c:pt>
                <c:pt idx="52">
                  <c:v>4430</c:v>
                </c:pt>
                <c:pt idx="53">
                  <c:v>270</c:v>
                </c:pt>
                <c:pt idx="54">
                  <c:v>1340</c:v>
                </c:pt>
                <c:pt idx="55">
                  <c:v>670</c:v>
                </c:pt>
                <c:pt idx="56">
                  <c:v>410</c:v>
                </c:pt>
                <c:pt idx="57">
                  <c:v>4370</c:v>
                </c:pt>
                <c:pt idx="58">
                  <c:v>1310</c:v>
                </c:pt>
                <c:pt idx="59">
                  <c:v>1470</c:v>
                </c:pt>
                <c:pt idx="60">
                  <c:v>300</c:v>
                </c:pt>
                <c:pt idx="61">
                  <c:v>3630</c:v>
                </c:pt>
                <c:pt idx="62">
                  <c:v>220</c:v>
                </c:pt>
                <c:pt idx="63">
                  <c:v>560</c:v>
                </c:pt>
              </c:numCache>
            </c:numRef>
          </c:xVal>
          <c:yVal>
            <c:numRef>
              <c:f>'Modelo Reciproco'!$C$5:$C$68</c:f>
              <c:numCache>
                <c:formatCode>General</c:formatCode>
                <c:ptCount val="64"/>
                <c:pt idx="0">
                  <c:v>128</c:v>
                </c:pt>
                <c:pt idx="1">
                  <c:v>204</c:v>
                </c:pt>
                <c:pt idx="2">
                  <c:v>202</c:v>
                </c:pt>
                <c:pt idx="3">
                  <c:v>197</c:v>
                </c:pt>
                <c:pt idx="4">
                  <c:v>96</c:v>
                </c:pt>
                <c:pt idx="5">
                  <c:v>209</c:v>
                </c:pt>
                <c:pt idx="6">
                  <c:v>170</c:v>
                </c:pt>
                <c:pt idx="7">
                  <c:v>240</c:v>
                </c:pt>
                <c:pt idx="8">
                  <c:v>241</c:v>
                </c:pt>
                <c:pt idx="9">
                  <c:v>55</c:v>
                </c:pt>
                <c:pt idx="10">
                  <c:v>75</c:v>
                </c:pt>
                <c:pt idx="11">
                  <c:v>129</c:v>
                </c:pt>
                <c:pt idx="12">
                  <c:v>24</c:v>
                </c:pt>
                <c:pt idx="13">
                  <c:v>165</c:v>
                </c:pt>
                <c:pt idx="14">
                  <c:v>94</c:v>
                </c:pt>
                <c:pt idx="15">
                  <c:v>96</c:v>
                </c:pt>
                <c:pt idx="16">
                  <c:v>148</c:v>
                </c:pt>
                <c:pt idx="17">
                  <c:v>98</c:v>
                </c:pt>
                <c:pt idx="18">
                  <c:v>161</c:v>
                </c:pt>
                <c:pt idx="19">
                  <c:v>118</c:v>
                </c:pt>
                <c:pt idx="20">
                  <c:v>269</c:v>
                </c:pt>
                <c:pt idx="21">
                  <c:v>189</c:v>
                </c:pt>
                <c:pt idx="22">
                  <c:v>126</c:v>
                </c:pt>
                <c:pt idx="23">
                  <c:v>12</c:v>
                </c:pt>
                <c:pt idx="24">
                  <c:v>167</c:v>
                </c:pt>
                <c:pt idx="25">
                  <c:v>135</c:v>
                </c:pt>
                <c:pt idx="26">
                  <c:v>107</c:v>
                </c:pt>
                <c:pt idx="27">
                  <c:v>72</c:v>
                </c:pt>
                <c:pt idx="28">
                  <c:v>128</c:v>
                </c:pt>
                <c:pt idx="29">
                  <c:v>27</c:v>
                </c:pt>
                <c:pt idx="30">
                  <c:v>152</c:v>
                </c:pt>
                <c:pt idx="31">
                  <c:v>224</c:v>
                </c:pt>
                <c:pt idx="32">
                  <c:v>142</c:v>
                </c:pt>
                <c:pt idx="33">
                  <c:v>104</c:v>
                </c:pt>
                <c:pt idx="34">
                  <c:v>287</c:v>
                </c:pt>
                <c:pt idx="35">
                  <c:v>41</c:v>
                </c:pt>
                <c:pt idx="36">
                  <c:v>312</c:v>
                </c:pt>
                <c:pt idx="37">
                  <c:v>77</c:v>
                </c:pt>
                <c:pt idx="38">
                  <c:v>142</c:v>
                </c:pt>
                <c:pt idx="39">
                  <c:v>262</c:v>
                </c:pt>
                <c:pt idx="40">
                  <c:v>215</c:v>
                </c:pt>
                <c:pt idx="41">
                  <c:v>246</c:v>
                </c:pt>
                <c:pt idx="42">
                  <c:v>191</c:v>
                </c:pt>
                <c:pt idx="43">
                  <c:v>182</c:v>
                </c:pt>
                <c:pt idx="44">
                  <c:v>37</c:v>
                </c:pt>
                <c:pt idx="45">
                  <c:v>103</c:v>
                </c:pt>
                <c:pt idx="46">
                  <c:v>67</c:v>
                </c:pt>
                <c:pt idx="47">
                  <c:v>143</c:v>
                </c:pt>
                <c:pt idx="48">
                  <c:v>83</c:v>
                </c:pt>
                <c:pt idx="49">
                  <c:v>223</c:v>
                </c:pt>
                <c:pt idx="50">
                  <c:v>240</c:v>
                </c:pt>
                <c:pt idx="51">
                  <c:v>312</c:v>
                </c:pt>
                <c:pt idx="52">
                  <c:v>12</c:v>
                </c:pt>
                <c:pt idx="53">
                  <c:v>52</c:v>
                </c:pt>
                <c:pt idx="54">
                  <c:v>79</c:v>
                </c:pt>
                <c:pt idx="55">
                  <c:v>61</c:v>
                </c:pt>
                <c:pt idx="56">
                  <c:v>168</c:v>
                </c:pt>
                <c:pt idx="57">
                  <c:v>28</c:v>
                </c:pt>
                <c:pt idx="58">
                  <c:v>121</c:v>
                </c:pt>
                <c:pt idx="59">
                  <c:v>115</c:v>
                </c:pt>
                <c:pt idx="60">
                  <c:v>186</c:v>
                </c:pt>
                <c:pt idx="61">
                  <c:v>47</c:v>
                </c:pt>
                <c:pt idx="62">
                  <c:v>178</c:v>
                </c:pt>
                <c:pt idx="63">
                  <c:v>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7-41DD-A84A-A363D59638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690767"/>
        <c:axId val="1831781967"/>
      </c:scatterChart>
      <c:valAx>
        <c:axId val="1396690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PNB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1781967"/>
        <c:crosses val="autoZero"/>
        <c:crossBetween val="midCat"/>
      </c:valAx>
      <c:valAx>
        <c:axId val="183178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MI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6690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Estimativas</a:t>
            </a:r>
            <a:r>
              <a:rPr lang="pt-BR" baseline="0"/>
              <a:t> da </a:t>
            </a:r>
            <a:r>
              <a:rPr lang="pt-BR"/>
              <a:t>Função de Produção Cobb-Douglas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'Cobb-Douglas'!$H$7</c:f>
              <c:strCache>
                <c:ptCount val="1"/>
                <c:pt idx="0">
                  <c:v>lnY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'Cobb-Douglas'!$H$8:$H$58</c:f>
              <c:numCache>
                <c:formatCode>#,##0.0</c:formatCode>
                <c:ptCount val="51"/>
                <c:pt idx="0">
                  <c:v>17.462860475642533</c:v>
                </c:pt>
                <c:pt idx="1">
                  <c:v>14.406307686868962</c:v>
                </c:pt>
                <c:pt idx="2">
                  <c:v>16.982508875720637</c:v>
                </c:pt>
                <c:pt idx="3">
                  <c:v>17.11067990493104</c:v>
                </c:pt>
                <c:pt idx="4">
                  <c:v>19.197921027479445</c:v>
                </c:pt>
                <c:pt idx="5">
                  <c:v>16.784012991637248</c:v>
                </c:pt>
                <c:pt idx="6">
                  <c:v>17.181867050359575</c:v>
                </c:pt>
                <c:pt idx="7">
                  <c:v>16.476689742155312</c:v>
                </c:pt>
                <c:pt idx="8">
                  <c:v>11.982435222281294</c:v>
                </c:pt>
                <c:pt idx="9">
                  <c:v>17.671806158112325</c:v>
                </c:pt>
                <c:pt idx="10">
                  <c:v>17.958885334906448</c:v>
                </c:pt>
                <c:pt idx="11">
                  <c:v>14.408313509127371</c:v>
                </c:pt>
                <c:pt idx="12">
                  <c:v>16.168007661812855</c:v>
                </c:pt>
                <c:pt idx="13">
                  <c:v>18.472560093575993</c:v>
                </c:pt>
                <c:pt idx="14">
                  <c:v>18.316657766724401</c:v>
                </c:pt>
                <c:pt idx="15">
                  <c:v>17.481109870231208</c:v>
                </c:pt>
                <c:pt idx="16">
                  <c:v>16.94344408990634</c:v>
                </c:pt>
                <c:pt idx="17">
                  <c:v>17.470997124114653</c:v>
                </c:pt>
                <c:pt idx="18">
                  <c:v>18.062727197235084</c:v>
                </c:pt>
                <c:pt idx="19">
                  <c:v>15.876908666558014</c:v>
                </c:pt>
                <c:pt idx="20">
                  <c:v>16.876701210706667</c:v>
                </c:pt>
                <c:pt idx="21">
                  <c:v>17.645114360757038</c:v>
                </c:pt>
                <c:pt idx="22">
                  <c:v>18.340939544154093</c:v>
                </c:pt>
                <c:pt idx="23">
                  <c:v>17.69303060332075</c:v>
                </c:pt>
                <c:pt idx="24">
                  <c:v>16.660879313000752</c:v>
                </c:pt>
                <c:pt idx="25">
                  <c:v>17.672869478478919</c:v>
                </c:pt>
                <c:pt idx="26">
                  <c:v>14.788017904769424</c:v>
                </c:pt>
                <c:pt idx="27">
                  <c:v>16.499956354163295</c:v>
                </c:pt>
                <c:pt idx="28">
                  <c:v>15.802063485481604</c:v>
                </c:pt>
                <c:pt idx="29">
                  <c:v>16.033443887888836</c:v>
                </c:pt>
                <c:pt idx="30">
                  <c:v>17.753172381847335</c:v>
                </c:pt>
                <c:pt idx="31">
                  <c:v>16.831114574072988</c:v>
                </c:pt>
                <c:pt idx="32">
                  <c:v>18.290072264024968</c:v>
                </c:pt>
                <c:pt idx="33">
                  <c:v>18.433285291827289</c:v>
                </c:pt>
                <c:pt idx="34">
                  <c:v>15.084153905962422</c:v>
                </c:pt>
                <c:pt idx="35">
                  <c:v>18.643713617141977</c:v>
                </c:pt>
                <c:pt idx="36">
                  <c:v>16.833551922850535</c:v>
                </c:pt>
                <c:pt idx="37">
                  <c:v>17.365360934841782</c:v>
                </c:pt>
                <c:pt idx="38">
                  <c:v>18.468120682691858</c:v>
                </c:pt>
                <c:pt idx="39">
                  <c:v>15.69365504139107</c:v>
                </c:pt>
                <c:pt idx="40">
                  <c:v>17.444324830620833</c:v>
                </c:pt>
                <c:pt idx="41">
                  <c:v>15.422727004769712</c:v>
                </c:pt>
                <c:pt idx="42">
                  <c:v>17.955912983590828</c:v>
                </c:pt>
                <c:pt idx="43">
                  <c:v>18.96857181957909</c:v>
                </c:pt>
                <c:pt idx="44">
                  <c:v>16.569339217997975</c:v>
                </c:pt>
                <c:pt idx="45">
                  <c:v>15.505382363087536</c:v>
                </c:pt>
                <c:pt idx="46">
                  <c:v>17.710733041664451</c:v>
                </c:pt>
                <c:pt idx="47">
                  <c:v>17.647720081111402</c:v>
                </c:pt>
                <c:pt idx="48">
                  <c:v>16.033187551438171</c:v>
                </c:pt>
                <c:pt idx="49">
                  <c:v>18.019680324273477</c:v>
                </c:pt>
                <c:pt idx="50">
                  <c:v>14.907257668464393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6-4EDE-9811-CC664A1F5D79}"/>
            </c:ext>
          </c:extLst>
        </c:ser>
        <c:ser>
          <c:idx val="1"/>
          <c:order val="1"/>
          <c:tx>
            <c:strRef>
              <c:f>'Cobb-Douglas'!$O$7</c:f>
              <c:strCache>
                <c:ptCount val="1"/>
                <c:pt idx="0">
                  <c:v>E(lnY|lnX2,lnX3)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'Cobb-Douglas'!$O$8:$O$58</c:f>
              <c:numCache>
                <c:formatCode>#,##0.0</c:formatCode>
                <c:ptCount val="51"/>
                <c:pt idx="0">
                  <c:v>17.67391391638402</c:v>
                </c:pt>
                <c:pt idx="1">
                  <c:v>14.240722182820546</c:v>
                </c:pt>
                <c:pt idx="2">
                  <c:v>17.257752242621024</c:v>
                </c:pt>
                <c:pt idx="3">
                  <c:v>17.168485065828325</c:v>
                </c:pt>
                <c:pt idx="4">
                  <c:v>19.196209264082661</c:v>
                </c:pt>
                <c:pt idx="5">
                  <c:v>17.061156622927538</c:v>
                </c:pt>
                <c:pt idx="6">
                  <c:v>16.95893197005973</c:v>
                </c:pt>
                <c:pt idx="7">
                  <c:v>15.745669152843471</c:v>
                </c:pt>
                <c:pt idx="8">
                  <c:v>12.083135218959619</c:v>
                </c:pt>
                <c:pt idx="9">
                  <c:v>17.736649335628684</c:v>
                </c:pt>
                <c:pt idx="10">
                  <c:v>18.023577813428407</c:v>
                </c:pt>
                <c:pt idx="11">
                  <c:v>14.663974897604261</c:v>
                </c:pt>
                <c:pt idx="12">
                  <c:v>16.263247206569616</c:v>
                </c:pt>
                <c:pt idx="13">
                  <c:v>18.464628578616477</c:v>
                </c:pt>
                <c:pt idx="14">
                  <c:v>18.394428057474173</c:v>
                </c:pt>
                <c:pt idx="15">
                  <c:v>17.354257204993818</c:v>
                </c:pt>
                <c:pt idx="16">
                  <c:v>17.146469094815387</c:v>
                </c:pt>
                <c:pt idx="17">
                  <c:v>17.590341036636332</c:v>
                </c:pt>
                <c:pt idx="18">
                  <c:v>17.651856492395446</c:v>
                </c:pt>
                <c:pt idx="19">
                  <c:v>15.930101003622017</c:v>
                </c:pt>
                <c:pt idx="20">
                  <c:v>17.028366086503787</c:v>
                </c:pt>
                <c:pt idx="21">
                  <c:v>17.594417670687235</c:v>
                </c:pt>
                <c:pt idx="22">
                  <c:v>18.40103249495635</c:v>
                </c:pt>
                <c:pt idx="23">
                  <c:v>17.735312464424887</c:v>
                </c:pt>
                <c:pt idx="24">
                  <c:v>17.042909165074381</c:v>
                </c:pt>
                <c:pt idx="25">
                  <c:v>17.631741312677395</c:v>
                </c:pt>
                <c:pt idx="26">
                  <c:v>15.244463728217148</c:v>
                </c:pt>
                <c:pt idx="27">
                  <c:v>16.469186829635646</c:v>
                </c:pt>
                <c:pt idx="28">
                  <c:v>15.901374224395393</c:v>
                </c:pt>
                <c:pt idx="29">
                  <c:v>16.109034614501574</c:v>
                </c:pt>
                <c:pt idx="30">
                  <c:v>17.76025434368497</c:v>
                </c:pt>
                <c:pt idx="31">
                  <c:v>15.615320875170205</c:v>
                </c:pt>
                <c:pt idx="32">
                  <c:v>18.165898292498678</c:v>
                </c:pt>
                <c:pt idx="33">
                  <c:v>18.200457799778039</c:v>
                </c:pt>
                <c:pt idx="34">
                  <c:v>15.105371523390577</c:v>
                </c:pt>
                <c:pt idx="35">
                  <c:v>18.594486471873132</c:v>
                </c:pt>
                <c:pt idx="36">
                  <c:v>16.956449947983089</c:v>
                </c:pt>
                <c:pt idx="37">
                  <c:v>17.120849189364272</c:v>
                </c:pt>
                <c:pt idx="38">
                  <c:v>18.458017148781945</c:v>
                </c:pt>
                <c:pt idx="39">
                  <c:v>15.675579720337524</c:v>
                </c:pt>
                <c:pt idx="40">
                  <c:v>17.608485714382308</c:v>
                </c:pt>
                <c:pt idx="41">
                  <c:v>15.605610744027654</c:v>
                </c:pt>
                <c:pt idx="42">
                  <c:v>18.045149933898795</c:v>
                </c:pt>
                <c:pt idx="43">
                  <c:v>18.889951284873611</c:v>
                </c:pt>
                <c:pt idx="44">
                  <c:v>16.529967028189098</c:v>
                </c:pt>
                <c:pt idx="45">
                  <c:v>15.468256718540058</c:v>
                </c:pt>
                <c:pt idx="46">
                  <c:v>17.683070310683725</c:v>
                </c:pt>
                <c:pt idx="47">
                  <c:v>17.363027775938896</c:v>
                </c:pt>
                <c:pt idx="48">
                  <c:v>16.233211982357329</c:v>
                </c:pt>
                <c:pt idx="49">
                  <c:v>18.098760642643288</c:v>
                </c:pt>
                <c:pt idx="50">
                  <c:v>15.069231697569371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6-4EDE-9811-CC664A1F5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378383"/>
        <c:axId val="1235636895"/>
      </c:lineChart>
      <c:catAx>
        <c:axId val="12873783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5636895"/>
        <c:crosses val="autoZero"/>
        <c:auto val="1"/>
        <c:lblAlgn val="ctr"/>
        <c:lblOffset val="100"/>
        <c:noMultiLvlLbl val="0"/>
      </c:catAx>
      <c:valAx>
        <c:axId val="12356368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87378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647700</xdr:colOff>
      <xdr:row>15</xdr:row>
      <xdr:rowOff>138112</xdr:rowOff>
    </xdr:from>
    <xdr:ext cx="2925736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𝐷𝐸𝑆𝑃𝐷𝑈𝑅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𝐷𝐸𝑆𝑃𝑇𝐶𝑃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4B06165-EBC2-40CB-BA14-8AF932A01674}"/>
                </a:ext>
              </a:extLst>
            </xdr:cNvPr>
            <xdr:cNvSpPr txBox="1"/>
          </xdr:nvSpPr>
          <xdr:spPr>
            <a:xfrm>
              <a:off x="1257300" y="2824162"/>
              <a:ext cx="2925736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𝑌=𝐷𝐸𝑆𝑃𝐷𝑈𝑅 𝑒 𝑋=𝐷𝐸𝑆𝑃𝑇𝐶𝑃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2</xdr:col>
      <xdr:colOff>403597</xdr:colOff>
      <xdr:row>13</xdr:row>
      <xdr:rowOff>95250</xdr:rowOff>
    </xdr:from>
    <xdr:to>
      <xdr:col>9</xdr:col>
      <xdr:colOff>542924</xdr:colOff>
      <xdr:row>16</xdr:row>
      <xdr:rowOff>87366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, 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𝑒𝑚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80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𝛼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pt-BR" sz="1800" b="0" i="1" kern="120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𝑙𝑛</m:t>
                    </m:r>
                    <m:sSub>
                      <m:sSubPr>
                        <m:ctrlP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𝛽</m:t>
                        </m:r>
                      </m:e>
                      <m:sub>
                        <m:r>
                          <a:rPr lang="pt-BR" sz="18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>
                <a:effectLst/>
              </a:endParaRPr>
            </a:p>
            <a:p>
              <a:endParaRPr lang="pt-BR"/>
            </a:p>
          </xdr:txBody>
        </xdr:sp>
      </mc:Choice>
      <mc:Fallback xmlns="">
        <xdr:sp macro="" textlink="">
          <xdr:nvSpPr>
            <xdr:cNvPr id="7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1670422" y="2400300"/>
              <a:ext cx="4406527" cy="563616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lvl="0" indent="0" algn="l" defTabSz="4572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b="0" i="0">
                  <a:latin typeface="Cambria Math" panose="02040503050406030204" pitchFamily="18" charset="0"/>
                </a:rPr>
                <a:t>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𝑙𝑛𝑋_𝑖+𝑢_𝑖,  𝑒𝑚 𝑞𝑢𝑒 </a:t>
              </a:r>
              <a:r>
                <a:rPr lang="pt-BR" sz="180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pt-BR" sz="1800" b="0" i="0" kern="12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=𝑙𝑛𝛽_1</a:t>
              </a:r>
              <a:endParaRPr lang="pt-BR">
                <a:effectLst/>
              </a:endParaRPr>
            </a:p>
            <a:p>
              <a:pPr/>
              <a:endParaRPr lang="pt-BR"/>
            </a:p>
          </xdr:txBody>
        </xdr:sp>
      </mc:Fallback>
    </mc:AlternateContent>
    <xdr:clientData/>
  </xdr:twoCellAnchor>
  <xdr:twoCellAnchor>
    <xdr:from>
      <xdr:col>2</xdr:col>
      <xdr:colOff>276225</xdr:colOff>
      <xdr:row>21</xdr:row>
      <xdr:rowOff>123825</xdr:rowOff>
    </xdr:from>
    <xdr:to>
      <xdr:col>5</xdr:col>
      <xdr:colOff>528379</xdr:colOff>
      <xdr:row>23</xdr:row>
      <xdr:rowOff>19824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5" name="CaixaDeTexto 14">
              <a:extLst>
                <a:ext uri="{FF2B5EF4-FFF2-40B4-BE49-F238E27FC236}">
                  <a16:creationId xmlns:a16="http://schemas.microsoft.com/office/drawing/2014/main" id="{2F6193DB-E366-4F25-B90A-D17C8627B450}"/>
                </a:ext>
              </a:extLst>
            </xdr:cNvPr>
            <xdr:cNvSpPr txBox="1"/>
          </xdr:nvSpPr>
          <xdr:spPr>
            <a:xfrm>
              <a:off x="1543050" y="3952875"/>
              <a:ext cx="2080954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𝑙𝑛𝑌_𝑡=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𝑡+𝑢_𝑡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28575</xdr:colOff>
      <xdr:row>23</xdr:row>
      <xdr:rowOff>100012</xdr:rowOff>
    </xdr:from>
    <xdr:ext cx="2771271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𝐷𝐸𝑆𝑃𝑆𝐸𝑅𝑉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𝑇𝑒𝑚𝑝𝑜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B177C688-AFB9-4008-AD50-22E1271DDC1B}"/>
                </a:ext>
              </a:extLst>
            </xdr:cNvPr>
            <xdr:cNvSpPr txBox="1"/>
          </xdr:nvSpPr>
          <xdr:spPr>
            <a:xfrm>
              <a:off x="1295400" y="4310062"/>
              <a:ext cx="2771271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𝑌=𝐷𝐸𝑆𝑃𝑆𝐸𝑅𝑉 𝑒 𝑋=𝑇𝑒𝑚𝑝𝑜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1</xdr:col>
      <xdr:colOff>647700</xdr:colOff>
      <xdr:row>34</xdr:row>
      <xdr:rowOff>138112</xdr:rowOff>
    </xdr:from>
    <xdr:ext cx="1934760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D6A67E4-08E1-4B22-88CD-2A49EC9D8275}"/>
                </a:ext>
              </a:extLst>
            </xdr:cNvPr>
            <xdr:cNvSpPr txBox="1"/>
          </xdr:nvSpPr>
          <xdr:spPr>
            <a:xfrm>
              <a:off x="1257300" y="6319837"/>
              <a:ext cx="19347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𝑀𝐼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𝑋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𝑃𝑁𝐵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8" name="CaixaDeTexto 7">
              <a:extLst>
                <a:ext uri="{FF2B5EF4-FFF2-40B4-BE49-F238E27FC236}">
                  <a16:creationId xmlns:a16="http://schemas.microsoft.com/office/drawing/2014/main" id="{8D6A67E4-08E1-4B22-88CD-2A49EC9D8275}"/>
                </a:ext>
              </a:extLst>
            </xdr:cNvPr>
            <xdr:cNvSpPr txBox="1"/>
          </xdr:nvSpPr>
          <xdr:spPr>
            <a:xfrm>
              <a:off x="1257300" y="6319837"/>
              <a:ext cx="1934760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𝑌=𝑀𝐼 𝑒 𝑋=𝑃𝑁𝐵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4</xdr:col>
      <xdr:colOff>0</xdr:colOff>
      <xdr:row>30</xdr:row>
      <xdr:rowOff>9525</xdr:rowOff>
    </xdr:from>
    <xdr:to>
      <xdr:col>7</xdr:col>
      <xdr:colOff>171748</xdr:colOff>
      <xdr:row>33</xdr:row>
      <xdr:rowOff>157696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aixaDeTexto 7">
              <a:extLst>
                <a:ext uri="{FF2B5EF4-FFF2-40B4-BE49-F238E27FC236}">
                  <a16:creationId xmlns:a16="http://schemas.microsoft.com/office/drawing/2014/main" id="{DCAB97FD-4CF7-44C0-8234-D1D739BD1395}"/>
                </a:ext>
              </a:extLst>
            </xdr:cNvPr>
            <xdr:cNvSpPr txBox="1"/>
          </xdr:nvSpPr>
          <xdr:spPr>
            <a:xfrm>
              <a:off x="2486025" y="5581650"/>
              <a:ext cx="2000548" cy="567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2" name="CaixaDeTexto 7">
              <a:extLst>
                <a:ext uri="{FF2B5EF4-FFF2-40B4-BE49-F238E27FC236}">
                  <a16:creationId xmlns:a16="http://schemas.microsoft.com/office/drawing/2014/main" id="{DCAB97FD-4CF7-44C0-8234-D1D739BD1395}"/>
                </a:ext>
              </a:extLst>
            </xdr:cNvPr>
            <xdr:cNvSpPr txBox="1"/>
          </xdr:nvSpPr>
          <xdr:spPr>
            <a:xfrm>
              <a:off x="2486025" y="5581650"/>
              <a:ext cx="2000548" cy="567271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1+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 1/𝑋_𝑖 +𝑢_𝑖</a:t>
              </a:r>
              <a:endParaRPr lang="pt-BR"/>
            </a:p>
          </xdr:txBody>
        </xdr:sp>
      </mc:Fallback>
    </mc:AlternateContent>
    <xdr:clientData/>
  </xdr:twoCellAnchor>
  <xdr:oneCellAnchor>
    <xdr:from>
      <xdr:col>2</xdr:col>
      <xdr:colOff>600075</xdr:colOff>
      <xdr:row>42</xdr:row>
      <xdr:rowOff>161925</xdr:rowOff>
    </xdr:from>
    <xdr:ext cx="3613682" cy="29886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992CB00-EF71-408E-8077-F220DDF3B16F}"/>
                </a:ext>
              </a:extLst>
            </xdr:cNvPr>
            <xdr:cNvSpPr txBox="1"/>
          </xdr:nvSpPr>
          <xdr:spPr>
            <a:xfrm>
              <a:off x="1866900" y="7867650"/>
              <a:ext cx="3613682" cy="298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8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𝑀𝐼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𝑃𝑁𝐵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𝑝𝑐𝑖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b>
                          <m:sSubPr>
                            <m:ctrlPr>
                              <a:rPr lang="pt-BR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𝛽</m:t>
                            </m:r>
                          </m:e>
                          <m:sub>
                            <m:r>
                              <a:rPr lang="pt-BR" sz="18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𝑇𝐴𝐹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8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8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8992CB00-EF71-408E-8077-F220DDF3B16F}"/>
                </a:ext>
              </a:extLst>
            </xdr:cNvPr>
            <xdr:cNvSpPr txBox="1"/>
          </xdr:nvSpPr>
          <xdr:spPr>
            <a:xfrm>
              <a:off x="1866900" y="7867650"/>
              <a:ext cx="3613682" cy="29886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800" i="0">
                  <a:latin typeface="Cambria Math" panose="02040503050406030204" pitchFamily="18" charset="0"/>
                </a:rPr>
                <a:t>〖</a:t>
              </a:r>
              <a:r>
                <a:rPr lang="pt-BR" sz="1800" b="0" i="0">
                  <a:latin typeface="Cambria Math" panose="02040503050406030204" pitchFamily="18" charset="0"/>
                </a:rPr>
                <a:t>𝑀𝐼〗_𝑖=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800" b="0" i="0">
                  <a:latin typeface="Cambria Math" panose="02040503050406030204" pitchFamily="18" charset="0"/>
                </a:rPr>
                <a:t>1+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800" b="0" i="0">
                  <a:latin typeface="Cambria Math" panose="02040503050406030204" pitchFamily="18" charset="0"/>
                </a:rPr>
                <a:t>2 〖𝑃𝑁𝐵〗_𝑝𝑐𝑖+〖</a:t>
              </a:r>
              <a:r>
                <a:rPr lang="pt-BR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800" b="0" i="0">
                  <a:latin typeface="Cambria Math" panose="02040503050406030204" pitchFamily="18" charset="0"/>
                </a:rPr>
                <a:t>3 𝑇𝐴𝐹〗_𝑖+𝑢_𝑖</a:t>
              </a:r>
              <a:endParaRPr lang="pt-BR" sz="1800"/>
            </a:p>
          </xdr:txBody>
        </xdr:sp>
      </mc:Fallback>
    </mc:AlternateContent>
    <xdr:clientData/>
  </xdr:oneCellAnchor>
  <xdr:oneCellAnchor>
    <xdr:from>
      <xdr:col>1</xdr:col>
      <xdr:colOff>561975</xdr:colOff>
      <xdr:row>45</xdr:row>
      <xdr:rowOff>100012</xdr:rowOff>
    </xdr:from>
    <xdr:ext cx="2931252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831224D-E087-421A-946E-2F46D1912882}"/>
                </a:ext>
              </a:extLst>
            </xdr:cNvPr>
            <xdr:cNvSpPr txBox="1"/>
          </xdr:nvSpPr>
          <xdr:spPr>
            <a:xfrm>
              <a:off x="1171575" y="8377237"/>
              <a:ext cx="29312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400" i="1">
                        <a:latin typeface="Cambria Math" panose="02040503050406030204" pitchFamily="18" charset="0"/>
                      </a:rPr>
                      <m:t>𝑝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𝑎𝑟𝑎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𝑌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𝑀𝐼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𝑃𝑁𝐵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𝑇𝐴𝐹</m:t>
                    </m:r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9" name="CaixaDeTexto 8">
              <a:extLst>
                <a:ext uri="{FF2B5EF4-FFF2-40B4-BE49-F238E27FC236}">
                  <a16:creationId xmlns:a16="http://schemas.microsoft.com/office/drawing/2014/main" id="{E831224D-E087-421A-946E-2F46D1912882}"/>
                </a:ext>
              </a:extLst>
            </xdr:cNvPr>
            <xdr:cNvSpPr txBox="1"/>
          </xdr:nvSpPr>
          <xdr:spPr>
            <a:xfrm>
              <a:off x="1171575" y="8377237"/>
              <a:ext cx="2931252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400" i="0">
                  <a:latin typeface="Cambria Math" panose="02040503050406030204" pitchFamily="18" charset="0"/>
                </a:rPr>
                <a:t>𝑝</a:t>
              </a:r>
              <a:r>
                <a:rPr lang="pt-BR" sz="1400" b="0" i="0">
                  <a:latin typeface="Cambria Math" panose="02040503050406030204" pitchFamily="18" charset="0"/>
                </a:rPr>
                <a:t>𝑎𝑟𝑎 𝑌=𝑀𝐼; 𝑋_2=𝑃𝑁𝐵; 𝑋_3=𝑇𝐴𝐹</a:t>
              </a:r>
              <a:endParaRPr lang="pt-BR" sz="1400"/>
            </a:p>
          </xdr:txBody>
        </xdr:sp>
      </mc:Fallback>
    </mc:AlternateContent>
    <xdr:clientData/>
  </xdr:oneCellAnchor>
  <xdr:oneCellAnchor>
    <xdr:from>
      <xdr:col>4</xdr:col>
      <xdr:colOff>19050</xdr:colOff>
      <xdr:row>57</xdr:row>
      <xdr:rowOff>66675</xdr:rowOff>
    </xdr:from>
    <xdr:ext cx="2812501" cy="2351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E7198A3-A707-4AF9-952A-06E1B685EBDE}"/>
                </a:ext>
              </a:extLst>
            </xdr:cNvPr>
            <xdr:cNvSpPr txBox="1"/>
          </xdr:nvSpPr>
          <xdr:spPr>
            <a:xfrm>
              <a:off x="2505075" y="10658475"/>
              <a:ext cx="2812501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̂"/>
                            <m:ctrlPr>
                              <a:rPr lang="pt-BR" sz="140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pt-BR" sz="1400" b="0" i="1">
                                <a:latin typeface="Cambria Math" panose="02040503050406030204" pitchFamily="18" charset="0"/>
                              </a:rPr>
                              <m:t>𝑙𝑛𝑌</m:t>
                            </m:r>
                          </m:e>
                        </m:acc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=3,88+0,46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400" b="0" i="1">
                        <a:latin typeface="Cambria Math" panose="02040503050406030204" pitchFamily="18" charset="0"/>
                      </a:rPr>
                      <m:t>+0,52</m:t>
                    </m:r>
                    <m:r>
                      <a:rPr lang="pt-BR" sz="14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sz="14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4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E7198A3-A707-4AF9-952A-06E1B685EBDE}"/>
                </a:ext>
              </a:extLst>
            </xdr:cNvPr>
            <xdr:cNvSpPr txBox="1"/>
          </xdr:nvSpPr>
          <xdr:spPr>
            <a:xfrm>
              <a:off x="2505075" y="10658475"/>
              <a:ext cx="2812501" cy="2351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400" i="0">
                  <a:latin typeface="Cambria Math" panose="02040503050406030204" pitchFamily="18" charset="0"/>
                </a:rPr>
                <a:t>(</a:t>
              </a:r>
              <a:r>
                <a:rPr lang="pt-BR" sz="1400" b="0" i="0">
                  <a:latin typeface="Cambria Math" panose="02040503050406030204" pitchFamily="18" charset="0"/>
                </a:rPr>
                <a:t>𝑙𝑛𝑌) ̂_𝑖=3,88+0,46𝑙𝑛𝑋_2𝑖+0,52𝑙𝑛𝑋_3𝑖</a:t>
              </a:r>
              <a:endParaRPr lang="pt-BR" sz="1400"/>
            </a:p>
          </xdr:txBody>
        </xdr:sp>
      </mc:Fallback>
    </mc:AlternateContent>
    <xdr:clientData/>
  </xdr:oneCellAnchor>
  <xdr:twoCellAnchor>
    <xdr:from>
      <xdr:col>3</xdr:col>
      <xdr:colOff>466725</xdr:colOff>
      <xdr:row>55</xdr:row>
      <xdr:rowOff>66675</xdr:rowOff>
    </xdr:from>
    <xdr:to>
      <xdr:col>9</xdr:col>
      <xdr:colOff>313033</xdr:colOff>
      <xdr:row>56</xdr:row>
      <xdr:rowOff>153174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aixaDeTexto 23">
              <a:extLst>
                <a:ext uri="{FF2B5EF4-FFF2-40B4-BE49-F238E27FC236}">
                  <a16:creationId xmlns:a16="http://schemas.microsoft.com/office/drawing/2014/main" id="{D3595B29-A2D4-4AC8-84F0-E5ACA265A0DB}"/>
                </a:ext>
              </a:extLst>
            </xdr:cNvPr>
            <xdr:cNvSpPr txBox="1"/>
          </xdr:nvSpPr>
          <xdr:spPr>
            <a:xfrm>
              <a:off x="2343150" y="10287000"/>
              <a:ext cx="350390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𝑙𝑛𝑋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𝑙𝑛𝑋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3</m:t>
                        </m:r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/>
            </a:p>
          </xdr:txBody>
        </xdr:sp>
      </mc:Choice>
      <mc:Fallback xmlns="">
        <xdr:sp macro="" textlink="">
          <xdr:nvSpPr>
            <xdr:cNvPr id="19" name="CaixaDeTexto 23">
              <a:extLst>
                <a:ext uri="{FF2B5EF4-FFF2-40B4-BE49-F238E27FC236}">
                  <a16:creationId xmlns:a16="http://schemas.microsoft.com/office/drawing/2014/main" id="{D3595B29-A2D4-4AC8-84F0-E5ACA265A0DB}"/>
                </a:ext>
              </a:extLst>
            </xdr:cNvPr>
            <xdr:cNvSpPr txBox="1"/>
          </xdr:nvSpPr>
          <xdr:spPr>
            <a:xfrm>
              <a:off x="2343150" y="10287000"/>
              <a:ext cx="3503908" cy="276999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b="0" i="0">
                  <a:latin typeface="Cambria Math" panose="02040503050406030204" pitchFamily="18" charset="0"/>
                </a:rPr>
                <a:t>𝑙𝑛𝑌_𝑖=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0+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2 〖𝑙𝑛𝑋〗_2𝑖+</a:t>
              </a:r>
              <a:r>
                <a:rPr lang="pt-BR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b="0" i="0">
                  <a:latin typeface="Cambria Math" panose="02040503050406030204" pitchFamily="18" charset="0"/>
                </a:rPr>
                <a:t>3 〖𝑙𝑛𝑋〗_3𝑖+𝑢_𝑖</a:t>
              </a:r>
              <a:endParaRPr lang="pt-BR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155948</xdr:colOff>
      <xdr:row>7</xdr:row>
      <xdr:rowOff>28575</xdr:rowOff>
    </xdr:from>
    <xdr:to>
      <xdr:col>13</xdr:col>
      <xdr:colOff>57150</xdr:colOff>
      <xdr:row>7</xdr:row>
      <xdr:rowOff>185093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00000000-0008-0000-0200-000004000000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0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4" name="CaixaDeTexto 15">
              <a:extLst>
                <a:ext uri="{FF2B5EF4-FFF2-40B4-BE49-F238E27FC236}">
                  <a16:creationId xmlns:a16="http://schemas.microsoft.com/office/drawing/2014/main" id="{D1FFF3BD-523B-4DB4-B5EE-DCD3BED820E1}"/>
                </a:ext>
              </a:extLst>
            </xdr:cNvPr>
            <xdr:cNvSpPr txBox="1"/>
          </xdr:nvSpPr>
          <xdr:spPr>
            <a:xfrm>
              <a:off x="7452098" y="1543050"/>
              <a:ext cx="1415677" cy="156518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b="0" i="0">
                  <a:latin typeface="Cambria Math" panose="02040503050406030204" pitchFamily="18" charset="0"/>
                </a:rPr>
                <a:t>𝑙𝑛𝑌_𝑖=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</a:rPr>
                <a:t>+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000" b="0" i="0">
                  <a:latin typeface="Cambria Math" panose="02040503050406030204" pitchFamily="18" charset="0"/>
                </a:rPr>
                <a:t>2 𝑙𝑛𝑋_𝑖+𝑢_𝑖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10</xdr:col>
      <xdr:colOff>152400</xdr:colOff>
      <xdr:row>7</xdr:row>
      <xdr:rowOff>144689</xdr:rowOff>
    </xdr:from>
    <xdr:to>
      <xdr:col>11</xdr:col>
      <xdr:colOff>685800</xdr:colOff>
      <xdr:row>9</xdr:row>
      <xdr:rowOff>12540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0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pt-BR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pt-BR" sz="1000"/>
            </a:p>
          </xdr:txBody>
        </xdr:sp>
      </mc:Choice>
      <mc:Fallback xmlns="">
        <xdr:sp macro="" textlink="">
          <xdr:nvSpPr>
            <xdr:cNvPr id="5" name="Retângulo 4">
              <a:extLst>
                <a:ext uri="{FF2B5EF4-FFF2-40B4-BE49-F238E27FC236}">
                  <a16:creationId xmlns:a16="http://schemas.microsoft.com/office/drawing/2014/main" id="{BFD34CEA-F3C8-40E6-92C1-23B705B4FDCB}"/>
                </a:ext>
              </a:extLst>
            </xdr:cNvPr>
            <xdr:cNvSpPr/>
          </xdr:nvSpPr>
          <xdr:spPr>
            <a:xfrm>
              <a:off x="7448550" y="1659164"/>
              <a:ext cx="723900" cy="248851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0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pt-BR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=𝑙𝑛𝛽_1</a:t>
              </a:r>
              <a:endParaRPr lang="pt-BR" sz="1000"/>
            </a:p>
          </xdr:txBody>
        </xdr:sp>
      </mc:Fallback>
    </mc:AlternateContent>
    <xdr:clientData/>
  </xdr:twoCellAnchor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F0183-D72A-4764-B166-3427DBE9E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20</xdr:row>
      <xdr:rowOff>4762</xdr:rowOff>
    </xdr:from>
    <xdr:to>
      <xdr:col>15</xdr:col>
      <xdr:colOff>542925</xdr:colOff>
      <xdr:row>34</xdr:row>
      <xdr:rowOff>166687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0131A1C-1A79-4943-9AA4-98243697F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7</xdr:row>
      <xdr:rowOff>104775</xdr:rowOff>
    </xdr:from>
    <xdr:to>
      <xdr:col>13</xdr:col>
      <xdr:colOff>0</xdr:colOff>
      <xdr:row>8</xdr:row>
      <xdr:rowOff>102147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𝑙𝑛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𝑡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6" name="CaixaDeTexto 14">
              <a:extLst>
                <a:ext uri="{FF2B5EF4-FFF2-40B4-BE49-F238E27FC236}">
                  <a16:creationId xmlns:a16="http://schemas.microsoft.com/office/drawing/2014/main" id="{3576BC93-9C3E-418B-94EF-162EB09D4FBD}"/>
                </a:ext>
              </a:extLst>
            </xdr:cNvPr>
            <xdr:cNvSpPr txBox="1"/>
          </xdr:nvSpPr>
          <xdr:spPr>
            <a:xfrm>
              <a:off x="6381750" y="1314450"/>
              <a:ext cx="1438275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𝑙𝑛𝑌_𝑡=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𝑡+𝑢_𝑡</a:t>
              </a:r>
              <a:endParaRPr lang="pt-BR" sz="1200"/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105834</xdr:colOff>
      <xdr:row>7</xdr:row>
      <xdr:rowOff>8467</xdr:rowOff>
    </xdr:from>
    <xdr:to>
      <xdr:col>11</xdr:col>
      <xdr:colOff>32809</xdr:colOff>
      <xdr:row>9</xdr:row>
      <xdr:rowOff>5519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7">
              <a:extLst>
                <a:ext uri="{FF2B5EF4-FFF2-40B4-BE49-F238E27FC236}">
                  <a16:creationId xmlns:a16="http://schemas.microsoft.com/office/drawing/2014/main" id="{1BFEFE72-3D79-41BC-A338-A6876C8CDBA4}"/>
                </a:ext>
              </a:extLst>
            </xdr:cNvPr>
            <xdr:cNvSpPr txBox="1"/>
          </xdr:nvSpPr>
          <xdr:spPr>
            <a:xfrm>
              <a:off x="3386667" y="1257300"/>
              <a:ext cx="1419225" cy="3780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  <m:f>
                      <m:f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pt-BR" sz="12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  <m:sub>
                            <m:r>
                              <a:rPr lang="pt-BR" sz="12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  <m:r>
                      <a:rPr lang="pt-BR" sz="1200" b="0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4" name="CaixaDeTexto 7">
              <a:extLst>
                <a:ext uri="{FF2B5EF4-FFF2-40B4-BE49-F238E27FC236}">
                  <a16:creationId xmlns:a16="http://schemas.microsoft.com/office/drawing/2014/main" id="{1BFEFE72-3D79-41BC-A338-A6876C8CDBA4}"/>
                </a:ext>
              </a:extLst>
            </xdr:cNvPr>
            <xdr:cNvSpPr txBox="1"/>
          </xdr:nvSpPr>
          <xdr:spPr>
            <a:xfrm>
              <a:off x="3386667" y="1257300"/>
              <a:ext cx="1419225" cy="37805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𝑌_𝑖=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1+</a:t>
              </a:r>
              <a:r>
                <a:rPr lang="pt-B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𝛽_</a:t>
              </a:r>
              <a:r>
                <a:rPr lang="pt-BR" sz="1200" b="0" i="0">
                  <a:latin typeface="Cambria Math" panose="02040503050406030204" pitchFamily="18" charset="0"/>
                </a:rPr>
                <a:t>2  1/𝑋_𝑖 +𝑢_𝑖</a:t>
              </a:r>
              <a:endParaRPr lang="pt-BR" sz="1200"/>
            </a:p>
          </xdr:txBody>
        </xdr:sp>
      </mc:Fallback>
    </mc:AlternateContent>
    <xdr:clientData/>
  </xdr:twoCellAnchor>
  <xdr:twoCellAnchor>
    <xdr:from>
      <xdr:col>13</xdr:col>
      <xdr:colOff>115358</xdr:colOff>
      <xdr:row>1</xdr:row>
      <xdr:rowOff>16402</xdr:rowOff>
    </xdr:from>
    <xdr:to>
      <xdr:col>20</xdr:col>
      <xdr:colOff>420159</xdr:colOff>
      <xdr:row>15</xdr:row>
      <xdr:rowOff>142344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F5729EB-71CD-403A-9ED2-85BB8C82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</xdr:colOff>
      <xdr:row>4</xdr:row>
      <xdr:rowOff>105833</xdr:rowOff>
    </xdr:from>
    <xdr:to>
      <xdr:col>10</xdr:col>
      <xdr:colOff>21167</xdr:colOff>
      <xdr:row>5</xdr:row>
      <xdr:rowOff>103205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3">
              <a:extLst>
                <a:ext uri="{FF2B5EF4-FFF2-40B4-BE49-F238E27FC236}">
                  <a16:creationId xmlns:a16="http://schemas.microsoft.com/office/drawing/2014/main" id="{1816B379-F3A2-4EA0-B21B-C07624C61979}"/>
                </a:ext>
              </a:extLst>
            </xdr:cNvPr>
            <xdr:cNvSpPr txBox="1"/>
          </xdr:nvSpPr>
          <xdr:spPr>
            <a:xfrm>
              <a:off x="4497918" y="730250"/>
              <a:ext cx="2497666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1" i="1">
                        <a:latin typeface="Cambria Math" panose="02040503050406030204" pitchFamily="18" charset="0"/>
                      </a:rPr>
                      <m:t>𝒍𝒏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𝒀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𝟎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𝟐</m:t>
                        </m:r>
                      </m:sub>
                    </m:sSub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𝒍𝒏𝑿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𝟐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𝜷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𝟑</m:t>
                        </m:r>
                      </m:sub>
                    </m:sSub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𝒍𝒏𝑿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𝟑</m:t>
                        </m:r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  <m:r>
                      <a:rPr lang="pt-BR" sz="1200" b="1" i="1">
                        <a:latin typeface="Cambria Math" panose="02040503050406030204" pitchFamily="18" charset="0"/>
                      </a:rPr>
                      <m:t>+</m:t>
                    </m:r>
                    <m:sSub>
                      <m:sSubPr>
                        <m:ctrlPr>
                          <a:rPr lang="pt-BR" sz="1200" b="1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𝒖</m:t>
                        </m:r>
                      </m:e>
                      <m:sub>
                        <m:r>
                          <a:rPr lang="pt-BR" sz="1200" b="1" i="1">
                            <a:latin typeface="Cambria Math" panose="02040503050406030204" pitchFamily="18" charset="0"/>
                          </a:rPr>
                          <m:t>𝒊</m:t>
                        </m:r>
                      </m:sub>
                    </m:sSub>
                  </m:oMath>
                </m:oMathPara>
              </a14:m>
              <a:endParaRPr lang="pt-BR" sz="1200" b="1"/>
            </a:p>
          </xdr:txBody>
        </xdr:sp>
      </mc:Choice>
      <mc:Fallback xmlns="">
        <xdr:sp macro="" textlink="">
          <xdr:nvSpPr>
            <xdr:cNvPr id="3" name="CaixaDeTexto 23">
              <a:extLst>
                <a:ext uri="{FF2B5EF4-FFF2-40B4-BE49-F238E27FC236}">
                  <a16:creationId xmlns:a16="http://schemas.microsoft.com/office/drawing/2014/main" id="{1816B379-F3A2-4EA0-B21B-C07624C61979}"/>
                </a:ext>
              </a:extLst>
            </xdr:cNvPr>
            <xdr:cNvSpPr txBox="1"/>
          </xdr:nvSpPr>
          <xdr:spPr>
            <a:xfrm>
              <a:off x="4497918" y="730250"/>
              <a:ext cx="2497666" cy="187872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pt-BR" sz="1200" b="1" i="0">
                  <a:latin typeface="Cambria Math" panose="02040503050406030204" pitchFamily="18" charset="0"/>
                </a:rPr>
                <a:t>𝒍𝒏𝒀_𝒊=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𝟎+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𝟐 〖𝒍𝒏𝑿〗_𝟐𝒊+</a:t>
              </a:r>
              <a:r>
                <a:rPr lang="pt-BR" sz="12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𝜷_</a:t>
              </a:r>
              <a:r>
                <a:rPr lang="pt-BR" sz="1200" b="1" i="0">
                  <a:latin typeface="Cambria Math" panose="02040503050406030204" pitchFamily="18" charset="0"/>
                </a:rPr>
                <a:t>𝟑 〖𝒍𝒏𝑿〗_𝟑𝒊+𝒖_𝒊</a:t>
              </a:r>
              <a:endParaRPr lang="pt-BR" sz="1200" b="1"/>
            </a:p>
          </xdr:txBody>
        </xdr:sp>
      </mc:Fallback>
    </mc:AlternateContent>
    <xdr:clientData/>
  </xdr:twoCellAnchor>
  <xdr:twoCellAnchor>
    <xdr:from>
      <xdr:col>16</xdr:col>
      <xdr:colOff>216957</xdr:colOff>
      <xdr:row>3</xdr:row>
      <xdr:rowOff>0</xdr:rowOff>
    </xdr:from>
    <xdr:to>
      <xdr:col>29</xdr:col>
      <xdr:colOff>1</xdr:colOff>
      <xdr:row>29</xdr:row>
      <xdr:rowOff>137584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2AAD0B-93A6-4D94-90DB-6E34879B19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E02C2-D9E2-4522-A0E8-530D0472882C}">
  <dimension ref="B2:K64"/>
  <sheetViews>
    <sheetView showGridLines="0" topLeftCell="A2" workbookViewId="0">
      <pane xSplit="1" ySplit="1" topLeftCell="B49" activePane="bottomRight" state="frozen"/>
      <selection activeCell="A2" sqref="A2"/>
      <selection pane="topRight" activeCell="B2" sqref="B2"/>
      <selection pane="bottomLeft" activeCell="A3" sqref="A3"/>
      <selection pane="bottomRight" activeCell="M64" sqref="M64"/>
    </sheetView>
  </sheetViews>
  <sheetFormatPr defaultRowHeight="15" x14ac:dyDescent="0.25"/>
  <cols>
    <col min="2" max="2" width="9.85546875" bestFit="1" customWidth="1"/>
    <col min="11" max="11" width="12.7109375" customWidth="1"/>
  </cols>
  <sheetData>
    <row r="2" spans="2:11" ht="20.25" thickBot="1" x14ac:dyDescent="0.35">
      <c r="B2" s="13" t="s">
        <v>172</v>
      </c>
      <c r="C2" s="13"/>
      <c r="D2" s="13"/>
      <c r="E2" s="13"/>
      <c r="F2" s="13"/>
      <c r="G2" s="13"/>
      <c r="H2" s="13"/>
      <c r="I2" s="13"/>
      <c r="J2" s="13"/>
      <c r="K2" s="13"/>
    </row>
    <row r="3" spans="2:11" ht="7.5" customHeight="1" thickTop="1" x14ac:dyDescent="0.25"/>
    <row r="4" spans="2:11" ht="15.75" thickBot="1" x14ac:dyDescent="0.3">
      <c r="B4" s="1" t="s">
        <v>1</v>
      </c>
      <c r="C4" s="1"/>
      <c r="D4" s="1"/>
      <c r="E4" s="1"/>
      <c r="F4" s="1"/>
      <c r="G4" s="1"/>
      <c r="H4" s="1"/>
      <c r="I4" s="1"/>
      <c r="J4" s="1"/>
      <c r="K4" s="1"/>
    </row>
    <row r="5" spans="2:11" x14ac:dyDescent="0.25">
      <c r="B5" s="2"/>
      <c r="C5" s="79" t="s">
        <v>29</v>
      </c>
      <c r="D5" s="79"/>
      <c r="E5" s="79"/>
      <c r="F5" s="79"/>
      <c r="G5" s="79"/>
      <c r="H5" s="79"/>
      <c r="I5" s="79"/>
      <c r="J5" s="79"/>
      <c r="K5" s="79"/>
    </row>
    <row r="6" spans="2:11" x14ac:dyDescent="0.25">
      <c r="B6" s="2"/>
      <c r="C6" s="79"/>
      <c r="D6" s="79"/>
      <c r="E6" s="79"/>
      <c r="F6" s="79"/>
      <c r="G6" s="79"/>
      <c r="H6" s="79"/>
      <c r="I6" s="79"/>
      <c r="J6" s="79"/>
      <c r="K6" s="79"/>
    </row>
    <row r="7" spans="2:11" x14ac:dyDescent="0.25">
      <c r="B7" s="2"/>
      <c r="C7" s="79"/>
      <c r="D7" s="79"/>
      <c r="E7" s="79"/>
      <c r="F7" s="79"/>
      <c r="G7" s="79"/>
      <c r="H7" s="79"/>
      <c r="I7" s="79"/>
      <c r="J7" s="79"/>
      <c r="K7" s="79"/>
    </row>
    <row r="8" spans="2:11" ht="9" customHeight="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ht="15" customHeight="1" x14ac:dyDescent="0.25">
      <c r="B9" s="2"/>
      <c r="C9" s="81" t="s">
        <v>65</v>
      </c>
      <c r="D9" s="81"/>
      <c r="E9" s="81"/>
      <c r="F9" s="81"/>
      <c r="G9" s="81"/>
      <c r="H9" s="81"/>
      <c r="I9" s="81"/>
      <c r="J9" s="81"/>
      <c r="K9" s="81"/>
    </row>
    <row r="10" spans="2:11" ht="15" customHeight="1" x14ac:dyDescent="0.25">
      <c r="B10" s="2"/>
      <c r="C10" s="81"/>
      <c r="D10" s="81"/>
      <c r="E10" s="81"/>
      <c r="F10" s="81"/>
      <c r="G10" s="81"/>
      <c r="H10" s="81"/>
      <c r="I10" s="81"/>
      <c r="J10" s="81"/>
      <c r="K10" s="81"/>
    </row>
    <row r="11" spans="2:11" x14ac:dyDescent="0.25">
      <c r="B11" s="2"/>
      <c r="C11" s="81"/>
      <c r="D11" s="81"/>
      <c r="E11" s="81"/>
      <c r="F11" s="81"/>
      <c r="G11" s="81"/>
      <c r="H11" s="81"/>
      <c r="I11" s="81"/>
      <c r="J11" s="81"/>
      <c r="K11" s="81"/>
    </row>
    <row r="12" spans="2:11" x14ac:dyDescent="0.25">
      <c r="B12" s="2"/>
      <c r="C12" s="81"/>
      <c r="D12" s="81"/>
      <c r="E12" s="81"/>
      <c r="F12" s="81"/>
      <c r="G12" s="81"/>
      <c r="H12" s="81"/>
      <c r="I12" s="81"/>
      <c r="J12" s="81"/>
      <c r="K12" s="81"/>
    </row>
    <row r="13" spans="2:11" ht="9" customHeight="1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2:11" x14ac:dyDescent="0.25">
      <c r="B14" s="3"/>
      <c r="C14" s="6"/>
      <c r="D14" s="6"/>
      <c r="E14" s="6"/>
      <c r="F14" s="6"/>
      <c r="G14" s="6"/>
      <c r="H14" s="6"/>
      <c r="I14" s="6"/>
      <c r="J14" s="6"/>
      <c r="K14" s="6"/>
    </row>
    <row r="15" spans="2:11" x14ac:dyDescent="0.25">
      <c r="B15" s="3"/>
      <c r="C15" s="6"/>
      <c r="D15" s="6"/>
      <c r="E15" s="6"/>
      <c r="F15" s="6"/>
      <c r="G15" s="6"/>
      <c r="H15" s="6"/>
      <c r="I15" s="6"/>
      <c r="J15" s="6"/>
      <c r="K15" s="6"/>
    </row>
    <row r="16" spans="2:11" x14ac:dyDescent="0.25">
      <c r="B16" s="3"/>
      <c r="C16" s="6"/>
      <c r="D16" s="6"/>
      <c r="E16" s="6"/>
      <c r="F16" s="6"/>
      <c r="G16" s="6"/>
      <c r="H16" s="6"/>
      <c r="I16" s="6"/>
      <c r="J16" s="6"/>
      <c r="K16" s="6"/>
    </row>
    <row r="17" spans="2:11" x14ac:dyDescent="0.25">
      <c r="B17" s="3"/>
      <c r="C17" s="6"/>
      <c r="D17" s="6"/>
      <c r="E17" s="6"/>
      <c r="F17" s="6"/>
      <c r="G17" s="6"/>
      <c r="H17" s="6"/>
      <c r="I17" s="6"/>
      <c r="J17" s="6"/>
      <c r="K17" s="6"/>
    </row>
    <row r="18" spans="2:11" x14ac:dyDescent="0.25">
      <c r="B18" s="3"/>
      <c r="C18" s="6"/>
      <c r="D18" s="6"/>
      <c r="E18" s="6"/>
      <c r="F18" s="6"/>
      <c r="G18" s="6"/>
      <c r="H18" s="6"/>
      <c r="I18" s="6"/>
      <c r="J18" s="6"/>
      <c r="K18" s="6"/>
    </row>
    <row r="19" spans="2:11" x14ac:dyDescent="0.25">
      <c r="B19" s="3"/>
      <c r="C19" s="81" t="s">
        <v>69</v>
      </c>
      <c r="D19" s="81"/>
      <c r="E19" s="81"/>
      <c r="F19" s="81"/>
      <c r="G19" s="81"/>
      <c r="H19" s="81"/>
      <c r="I19" s="81"/>
      <c r="J19" s="81"/>
      <c r="K19" s="81"/>
    </row>
    <row r="20" spans="2:11" x14ac:dyDescent="0.25">
      <c r="B20" s="3"/>
      <c r="C20" s="81"/>
      <c r="D20" s="81"/>
      <c r="E20" s="81"/>
      <c r="F20" s="81"/>
      <c r="G20" s="81"/>
      <c r="H20" s="81"/>
      <c r="I20" s="81"/>
      <c r="J20" s="81"/>
      <c r="K20" s="81"/>
    </row>
    <row r="21" spans="2:11" x14ac:dyDescent="0.25">
      <c r="B21" s="3"/>
      <c r="C21" s="81"/>
      <c r="D21" s="81"/>
      <c r="E21" s="81"/>
      <c r="F21" s="81"/>
      <c r="G21" s="81"/>
      <c r="H21" s="81"/>
      <c r="I21" s="81"/>
      <c r="J21" s="81"/>
      <c r="K21" s="81"/>
    </row>
    <row r="22" spans="2:11" x14ac:dyDescent="0.25">
      <c r="B22" s="3"/>
      <c r="C22" s="6"/>
      <c r="D22" s="6"/>
      <c r="E22" s="6"/>
      <c r="F22" s="6"/>
      <c r="G22" s="6"/>
      <c r="H22" s="6"/>
      <c r="I22" s="6"/>
      <c r="J22" s="6"/>
      <c r="K22" s="6"/>
    </row>
    <row r="23" spans="2:11" x14ac:dyDescent="0.25">
      <c r="B23" s="3"/>
      <c r="C23" s="6"/>
      <c r="D23" s="6"/>
      <c r="E23" s="6"/>
      <c r="F23" s="6"/>
      <c r="G23" s="6"/>
      <c r="H23" s="6"/>
      <c r="I23" s="6"/>
      <c r="J23" s="6"/>
      <c r="K23" s="6"/>
    </row>
    <row r="24" spans="2:11" x14ac:dyDescent="0.25">
      <c r="B24" s="3"/>
      <c r="C24" s="6"/>
      <c r="D24" s="6"/>
      <c r="E24" s="6"/>
      <c r="F24" s="6"/>
      <c r="G24" s="6"/>
      <c r="H24" s="6"/>
      <c r="I24" s="6"/>
      <c r="J24" s="6"/>
      <c r="K24" s="6"/>
    </row>
    <row r="25" spans="2:11" ht="15.75" thickBot="1" x14ac:dyDescent="0.3">
      <c r="B25" s="4"/>
      <c r="C25" s="5"/>
      <c r="D25" s="5"/>
      <c r="E25" s="5"/>
      <c r="F25" s="5"/>
      <c r="G25" s="5"/>
      <c r="H25" s="5"/>
      <c r="I25" s="5"/>
      <c r="J25" s="5"/>
      <c r="K25" s="5"/>
    </row>
    <row r="26" spans="2:11" ht="15.75" thickTop="1" x14ac:dyDescent="0.25"/>
    <row r="27" spans="2:11" ht="15.75" thickBot="1" x14ac:dyDescent="0.3">
      <c r="B27" s="1" t="s">
        <v>74</v>
      </c>
      <c r="C27" s="1"/>
      <c r="D27" s="1"/>
      <c r="E27" s="1"/>
      <c r="F27" s="1"/>
      <c r="G27" s="1"/>
      <c r="H27" s="1"/>
      <c r="I27" s="1"/>
      <c r="J27" s="1"/>
      <c r="K27" s="1"/>
    </row>
    <row r="28" spans="2:11" x14ac:dyDescent="0.25">
      <c r="B28" s="2"/>
      <c r="C28" s="79" t="s">
        <v>75</v>
      </c>
      <c r="D28" s="79"/>
      <c r="E28" s="79"/>
      <c r="F28" s="79"/>
      <c r="G28" s="79"/>
      <c r="H28" s="79"/>
      <c r="I28" s="79"/>
      <c r="J28" s="79"/>
      <c r="K28" s="79"/>
    </row>
    <row r="29" spans="2:11" x14ac:dyDescent="0.25">
      <c r="B29" s="2"/>
      <c r="C29" s="79"/>
      <c r="D29" s="79"/>
      <c r="E29" s="79"/>
      <c r="F29" s="79"/>
      <c r="G29" s="79"/>
      <c r="H29" s="79"/>
      <c r="I29" s="79"/>
      <c r="J29" s="79"/>
      <c r="K29" s="79"/>
    </row>
    <row r="30" spans="2:11" x14ac:dyDescent="0.25">
      <c r="B30" s="2"/>
      <c r="C30" s="79"/>
      <c r="D30" s="79"/>
      <c r="E30" s="79"/>
      <c r="F30" s="79"/>
      <c r="G30" s="79"/>
      <c r="H30" s="79"/>
      <c r="I30" s="79"/>
      <c r="J30" s="79"/>
      <c r="K30" s="79"/>
    </row>
    <row r="31" spans="2:11" ht="9" customHeight="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</row>
    <row r="32" spans="2:11" ht="9" customHeight="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2:11" x14ac:dyDescent="0.25">
      <c r="B33" s="3"/>
      <c r="C33" s="6"/>
      <c r="D33" s="6"/>
      <c r="E33" s="6"/>
      <c r="F33" s="6"/>
      <c r="G33" s="6"/>
      <c r="H33" s="6"/>
      <c r="I33" s="6"/>
      <c r="J33" s="6"/>
      <c r="K33" s="6"/>
    </row>
    <row r="34" spans="2:11" x14ac:dyDescent="0.25">
      <c r="B34" s="3"/>
      <c r="C34" s="6"/>
      <c r="D34" s="6"/>
      <c r="E34" s="6"/>
      <c r="F34" s="6"/>
      <c r="G34" s="6"/>
      <c r="H34" s="6"/>
      <c r="I34" s="6"/>
      <c r="J34" s="6"/>
      <c r="K34" s="6"/>
    </row>
    <row r="35" spans="2:11" x14ac:dyDescent="0.25">
      <c r="B35" s="3"/>
      <c r="C35" s="6"/>
      <c r="D35" s="6"/>
      <c r="E35" s="6"/>
      <c r="F35" s="6"/>
      <c r="G35" s="6"/>
      <c r="H35" s="6"/>
      <c r="I35" s="6"/>
      <c r="J35" s="6"/>
      <c r="K35" s="6"/>
    </row>
    <row r="36" spans="2:11" x14ac:dyDescent="0.25">
      <c r="B36" s="3"/>
      <c r="C36" s="6"/>
      <c r="D36" s="6"/>
      <c r="E36" s="6"/>
      <c r="F36" s="6"/>
      <c r="G36" s="6"/>
      <c r="H36" s="6"/>
      <c r="I36" s="6"/>
      <c r="J36" s="6"/>
      <c r="K36" s="6"/>
    </row>
    <row r="37" spans="2:11" x14ac:dyDescent="0.25">
      <c r="B37" s="3"/>
      <c r="C37" s="6"/>
      <c r="D37" s="6"/>
      <c r="E37" s="6"/>
      <c r="F37" s="6"/>
      <c r="G37" s="6"/>
      <c r="H37" s="6"/>
      <c r="I37" s="6"/>
      <c r="J37" s="6"/>
      <c r="K37" s="6"/>
    </row>
    <row r="38" spans="2:11" x14ac:dyDescent="0.25">
      <c r="B38" s="3"/>
      <c r="C38" s="55" t="s">
        <v>93</v>
      </c>
      <c r="D38" s="6"/>
      <c r="E38" s="6"/>
      <c r="F38" s="6"/>
      <c r="G38" s="6"/>
      <c r="H38" s="6"/>
      <c r="I38" s="6"/>
      <c r="J38" s="6"/>
      <c r="K38" s="6"/>
    </row>
    <row r="39" spans="2:11" x14ac:dyDescent="0.25">
      <c r="B39" s="3"/>
      <c r="C39" s="79" t="s">
        <v>94</v>
      </c>
      <c r="D39" s="79"/>
      <c r="E39" s="79"/>
      <c r="F39" s="79"/>
      <c r="G39" s="79"/>
      <c r="H39" s="79"/>
      <c r="I39" s="79"/>
      <c r="J39" s="79"/>
      <c r="K39" s="79"/>
    </row>
    <row r="40" spans="2:11" x14ac:dyDescent="0.25">
      <c r="B40" s="3"/>
      <c r="C40" s="79"/>
      <c r="D40" s="79"/>
      <c r="E40" s="79"/>
      <c r="F40" s="79"/>
      <c r="G40" s="79"/>
      <c r="H40" s="79"/>
      <c r="I40" s="79"/>
      <c r="J40" s="79"/>
      <c r="K40" s="79"/>
    </row>
    <row r="41" spans="2:11" x14ac:dyDescent="0.25">
      <c r="B41" s="3"/>
      <c r="C41" s="79"/>
      <c r="D41" s="79"/>
      <c r="E41" s="79"/>
      <c r="F41" s="79"/>
      <c r="G41" s="79"/>
      <c r="H41" s="79"/>
      <c r="I41" s="79"/>
      <c r="J41" s="79"/>
      <c r="K41" s="79"/>
    </row>
    <row r="42" spans="2:11" x14ac:dyDescent="0.25">
      <c r="B42" s="3"/>
      <c r="C42" s="79"/>
      <c r="D42" s="79"/>
      <c r="E42" s="79"/>
      <c r="F42" s="79"/>
      <c r="G42" s="79"/>
      <c r="H42" s="79"/>
      <c r="I42" s="79"/>
      <c r="J42" s="79"/>
      <c r="K42" s="79"/>
    </row>
    <row r="43" spans="2:11" x14ac:dyDescent="0.25">
      <c r="B43" s="3"/>
      <c r="C43" s="6"/>
      <c r="D43" s="6"/>
      <c r="E43" s="6"/>
      <c r="F43" s="6"/>
      <c r="G43" s="6"/>
      <c r="H43" s="6"/>
      <c r="I43" s="6"/>
      <c r="J43" s="6"/>
      <c r="K43" s="6"/>
    </row>
    <row r="44" spans="2:11" x14ac:dyDescent="0.25">
      <c r="B44" s="3"/>
      <c r="C44" s="6"/>
      <c r="D44" s="6"/>
      <c r="E44" s="6"/>
      <c r="F44" s="6"/>
      <c r="G44" s="6"/>
      <c r="H44" s="6"/>
      <c r="I44" s="6"/>
      <c r="J44" s="6"/>
      <c r="K44" s="6"/>
    </row>
    <row r="45" spans="2:11" x14ac:dyDescent="0.25">
      <c r="B45" s="3"/>
      <c r="C45" s="6"/>
      <c r="D45" s="6"/>
      <c r="E45" s="6"/>
      <c r="F45" s="6"/>
      <c r="G45" s="6"/>
      <c r="H45" s="6"/>
      <c r="I45" s="6"/>
      <c r="J45" s="6"/>
      <c r="K45" s="6"/>
    </row>
    <row r="46" spans="2:11" x14ac:dyDescent="0.25">
      <c r="B46" s="3"/>
      <c r="C46" s="6"/>
      <c r="D46" s="6"/>
      <c r="E46" s="6"/>
      <c r="F46" s="6"/>
      <c r="G46" s="6"/>
      <c r="H46" s="6"/>
      <c r="I46" s="6"/>
      <c r="J46" s="6"/>
      <c r="K46" s="6"/>
    </row>
    <row r="47" spans="2:11" x14ac:dyDescent="0.25">
      <c r="B47" s="3"/>
      <c r="C47" s="6"/>
      <c r="D47" s="6"/>
      <c r="E47" s="6"/>
      <c r="F47" s="6"/>
      <c r="G47" s="6"/>
      <c r="H47" s="6"/>
      <c r="I47" s="6"/>
      <c r="J47" s="6"/>
      <c r="K47" s="6"/>
    </row>
    <row r="48" spans="2:11" ht="15.75" thickBot="1" x14ac:dyDescent="0.3">
      <c r="B48" s="4"/>
      <c r="C48" s="5"/>
      <c r="D48" s="5"/>
      <c r="E48" s="5"/>
      <c r="F48" s="5"/>
      <c r="G48" s="5"/>
      <c r="H48" s="5"/>
      <c r="I48" s="5"/>
      <c r="J48" s="5"/>
      <c r="K48" s="5"/>
    </row>
    <row r="49" spans="2:11" ht="15.75" thickTop="1" x14ac:dyDescent="0.25"/>
    <row r="50" spans="2:11" ht="15.75" thickBot="1" x14ac:dyDescent="0.3">
      <c r="B50" s="1" t="s">
        <v>95</v>
      </c>
      <c r="C50" s="68" t="s">
        <v>165</v>
      </c>
      <c r="D50" s="1"/>
      <c r="E50" s="1"/>
      <c r="F50" s="1"/>
      <c r="G50" s="1"/>
      <c r="H50" s="1"/>
      <c r="I50" s="1"/>
      <c r="J50" s="1"/>
      <c r="K50" s="1"/>
    </row>
    <row r="51" spans="2:11" ht="15" customHeight="1" x14ac:dyDescent="0.25">
      <c r="B51" s="2"/>
      <c r="C51" s="78" t="s">
        <v>96</v>
      </c>
      <c r="D51" s="78"/>
      <c r="E51" s="78"/>
      <c r="F51" s="78"/>
      <c r="G51" s="78"/>
      <c r="H51" s="78"/>
      <c r="I51" s="78"/>
      <c r="J51" s="78"/>
      <c r="K51" s="78"/>
    </row>
    <row r="52" spans="2:11" x14ac:dyDescent="0.25">
      <c r="B52" s="2"/>
      <c r="C52" s="79"/>
      <c r="D52" s="79"/>
      <c r="E52" s="79"/>
      <c r="F52" s="79"/>
      <c r="G52" s="79"/>
      <c r="H52" s="79"/>
      <c r="I52" s="79"/>
      <c r="J52" s="79"/>
      <c r="K52" s="79"/>
    </row>
    <row r="53" spans="2:11" x14ac:dyDescent="0.25">
      <c r="B53" s="2"/>
      <c r="C53" s="79"/>
      <c r="D53" s="79"/>
      <c r="E53" s="79"/>
      <c r="F53" s="79"/>
      <c r="G53" s="79"/>
      <c r="H53" s="79"/>
      <c r="I53" s="79"/>
      <c r="J53" s="79"/>
      <c r="K53" s="79"/>
    </row>
    <row r="54" spans="2:11" x14ac:dyDescent="0.25">
      <c r="B54" s="3"/>
      <c r="C54" s="80" t="s">
        <v>97</v>
      </c>
      <c r="D54" s="80"/>
      <c r="E54" s="80"/>
      <c r="F54" s="80"/>
      <c r="G54" s="80"/>
      <c r="H54" s="80"/>
      <c r="I54" s="80"/>
      <c r="J54" s="80"/>
      <c r="K54" s="80"/>
    </row>
    <row r="55" spans="2:11" x14ac:dyDescent="0.25">
      <c r="B55" s="3"/>
      <c r="C55" s="80"/>
      <c r="D55" s="80"/>
      <c r="E55" s="80"/>
      <c r="F55" s="80"/>
      <c r="G55" s="80"/>
      <c r="H55" s="80"/>
      <c r="I55" s="80"/>
      <c r="J55" s="80"/>
      <c r="K55" s="80"/>
    </row>
    <row r="56" spans="2:11" x14ac:dyDescent="0.25">
      <c r="B56" s="3"/>
      <c r="C56" s="80"/>
      <c r="D56" s="80"/>
      <c r="E56" s="80"/>
      <c r="F56" s="80"/>
      <c r="G56" s="80"/>
      <c r="H56" s="80"/>
      <c r="I56" s="80"/>
      <c r="J56" s="80"/>
      <c r="K56" s="80"/>
    </row>
    <row r="57" spans="2:11" x14ac:dyDescent="0.25">
      <c r="B57" s="3"/>
      <c r="C57" s="6"/>
      <c r="D57" s="6"/>
      <c r="E57" s="6"/>
      <c r="F57" s="6"/>
      <c r="G57" s="6"/>
      <c r="H57" s="6"/>
      <c r="I57" s="6"/>
      <c r="J57" s="6"/>
      <c r="K57" s="6"/>
    </row>
    <row r="58" spans="2:11" x14ac:dyDescent="0.25">
      <c r="B58" s="3"/>
      <c r="C58" s="6"/>
      <c r="D58" s="6"/>
      <c r="E58" s="6"/>
      <c r="F58" s="6"/>
      <c r="G58" s="6"/>
      <c r="H58" s="6"/>
      <c r="I58" s="6"/>
      <c r="J58" s="6"/>
      <c r="K58" s="6"/>
    </row>
    <row r="59" spans="2:11" x14ac:dyDescent="0.25">
      <c r="B59" s="3"/>
      <c r="C59" s="6"/>
      <c r="D59" s="6"/>
      <c r="E59" s="6"/>
      <c r="F59" s="6"/>
      <c r="G59" s="6"/>
      <c r="H59" s="6"/>
      <c r="I59" s="6"/>
      <c r="J59" s="6"/>
      <c r="K59" s="6"/>
    </row>
    <row r="60" spans="2:11" x14ac:dyDescent="0.25">
      <c r="B60" s="3"/>
      <c r="C60" s="65" t="s">
        <v>161</v>
      </c>
      <c r="D60" s="66" t="s">
        <v>162</v>
      </c>
      <c r="E60" s="67" t="s">
        <v>153</v>
      </c>
      <c r="F60" s="6"/>
      <c r="G60" s="6"/>
      <c r="H60" s="6"/>
      <c r="I60" s="6"/>
      <c r="J60" s="6"/>
      <c r="K60" s="6"/>
    </row>
    <row r="61" spans="2:11" x14ac:dyDescent="0.25">
      <c r="B61" s="3"/>
      <c r="C61" s="65"/>
      <c r="D61" s="66" t="s">
        <v>163</v>
      </c>
      <c r="E61" s="67" t="s">
        <v>156</v>
      </c>
      <c r="F61" s="6"/>
      <c r="G61" s="6"/>
      <c r="H61" s="6"/>
      <c r="I61" s="6"/>
      <c r="J61" s="6"/>
      <c r="K61" s="6"/>
    </row>
    <row r="62" spans="2:11" x14ac:dyDescent="0.25">
      <c r="B62" s="3"/>
      <c r="C62" s="65"/>
      <c r="D62" s="66" t="s">
        <v>164</v>
      </c>
      <c r="E62" s="67" t="s">
        <v>158</v>
      </c>
      <c r="F62" s="6"/>
      <c r="G62" s="6"/>
      <c r="H62" s="6"/>
      <c r="I62" s="6"/>
      <c r="J62" s="6"/>
      <c r="K62" s="6"/>
    </row>
    <row r="63" spans="2:11" ht="15.75" thickBot="1" x14ac:dyDescent="0.3">
      <c r="B63" s="4"/>
      <c r="C63" s="5"/>
      <c r="D63" s="5"/>
      <c r="E63" s="5"/>
      <c r="F63" s="5"/>
      <c r="G63" s="5"/>
      <c r="H63" s="5"/>
      <c r="I63" s="5"/>
      <c r="J63" s="5"/>
      <c r="K63" s="5"/>
    </row>
    <row r="64" spans="2:11" ht="15.75" thickTop="1" x14ac:dyDescent="0.25"/>
  </sheetData>
  <mergeCells count="7">
    <mergeCell ref="C51:K53"/>
    <mergeCell ref="C54:K56"/>
    <mergeCell ref="C5:K7"/>
    <mergeCell ref="C9:K12"/>
    <mergeCell ref="C19:K21"/>
    <mergeCell ref="C28:K30"/>
    <mergeCell ref="C39:K4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3292A-D727-46E6-A6C5-E1CD2310304D}">
  <dimension ref="A1:I18"/>
  <sheetViews>
    <sheetView workbookViewId="0">
      <selection activeCell="E26" sqref="E26"/>
    </sheetView>
  </sheetViews>
  <sheetFormatPr defaultRowHeight="15" x14ac:dyDescent="0.25"/>
  <cols>
    <col min="1" max="1" width="24.85546875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0.98461295623458667</v>
      </c>
    </row>
    <row r="5" spans="1:9" x14ac:dyDescent="0.25">
      <c r="A5" s="21" t="s">
        <v>33</v>
      </c>
      <c r="B5" s="21">
        <v>0.96946267358501204</v>
      </c>
    </row>
    <row r="6" spans="1:9" x14ac:dyDescent="0.25">
      <c r="A6" s="21" t="s">
        <v>34</v>
      </c>
      <c r="B6" s="21">
        <v>0.96711364847616688</v>
      </c>
    </row>
    <row r="7" spans="1:9" x14ac:dyDescent="0.25">
      <c r="A7" s="21" t="s">
        <v>35</v>
      </c>
      <c r="B7" s="21">
        <v>1.1649361524586923E-2</v>
      </c>
    </row>
    <row r="8" spans="1:9" ht="15.75" thickBot="1" x14ac:dyDescent="0.3">
      <c r="A8" s="22" t="s">
        <v>36</v>
      </c>
      <c r="B8" s="22">
        <v>15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1</v>
      </c>
      <c r="C12" s="21">
        <v>5.6007692478959349E-2</v>
      </c>
      <c r="D12" s="21">
        <v>5.6007692478959349E-2</v>
      </c>
      <c r="E12" s="21">
        <v>412.70851892323896</v>
      </c>
      <c r="F12" s="21">
        <v>3.117833062485075E-11</v>
      </c>
    </row>
    <row r="13" spans="1:9" x14ac:dyDescent="0.25">
      <c r="A13" s="21" t="s">
        <v>39</v>
      </c>
      <c r="B13" s="21">
        <v>13</v>
      </c>
      <c r="C13" s="21">
        <v>1.76419911109684E-3</v>
      </c>
      <c r="D13" s="21">
        <v>1.3570762393052616E-4</v>
      </c>
      <c r="E13" s="21"/>
      <c r="F13" s="21"/>
    </row>
    <row r="14" spans="1:9" ht="15.75" thickBot="1" x14ac:dyDescent="0.3">
      <c r="A14" s="22" t="s">
        <v>40</v>
      </c>
      <c r="B14" s="22">
        <v>14</v>
      </c>
      <c r="C14" s="22">
        <v>5.777189159005619E-2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-7.5416576721735087</v>
      </c>
      <c r="C17" s="21">
        <v>0.71614890693229249</v>
      </c>
      <c r="D17" s="21">
        <v>-10.530851334367151</v>
      </c>
      <c r="E17" s="21">
        <v>9.8412705447290807E-8</v>
      </c>
      <c r="F17" s="21">
        <v>-9.0888033240701223</v>
      </c>
      <c r="G17" s="21">
        <v>-5.9945120202768942</v>
      </c>
      <c r="H17" s="21">
        <v>-9.0888033240701223</v>
      </c>
      <c r="I17" s="21">
        <v>-5.9945120202768942</v>
      </c>
    </row>
    <row r="18" spans="1:9" ht="15.75" thickBot="1" x14ac:dyDescent="0.3">
      <c r="A18" s="22" t="s">
        <v>55</v>
      </c>
      <c r="B18" s="22">
        <v>1.6266058877756493</v>
      </c>
      <c r="C18" s="22">
        <v>8.0068302861307117E-2</v>
      </c>
      <c r="D18" s="22">
        <v>20.315228744054021</v>
      </c>
      <c r="E18" s="22">
        <v>3.1178330624850976E-11</v>
      </c>
      <c r="F18" s="22">
        <v>1.4536288358979113</v>
      </c>
      <c r="G18" s="22">
        <v>1.7995829396533873</v>
      </c>
      <c r="H18" s="22">
        <v>1.4536288358979113</v>
      </c>
      <c r="I18" s="22">
        <v>1.7995829396533873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2CDA4-4232-46CD-B0EF-E5E8BB0CE95A}">
  <dimension ref="B1:P26"/>
  <sheetViews>
    <sheetView showGridLines="0" workbookViewId="0">
      <selection activeCell="I1" sqref="I1:I1048576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82" t="s">
        <v>1</v>
      </c>
      <c r="C2" s="82"/>
      <c r="D2" s="82"/>
      <c r="E2" s="82"/>
      <c r="F2" s="82"/>
      <c r="G2" s="12"/>
      <c r="I2" s="27" t="s">
        <v>56</v>
      </c>
      <c r="J2" s="27"/>
      <c r="L2" s="29" t="s">
        <v>62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54</v>
      </c>
      <c r="J4" s="7" t="s">
        <v>55</v>
      </c>
      <c r="L4" s="30" t="s">
        <v>60</v>
      </c>
      <c r="M4" s="30" t="s">
        <v>61</v>
      </c>
      <c r="O4" s="28" t="s">
        <v>59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LN(D5)</f>
        <v>6.878738329911644</v>
      </c>
      <c r="J5" s="25">
        <f>LN(F5)</f>
        <v>8.8797368805317891</v>
      </c>
      <c r="L5" s="31" t="s">
        <v>57</v>
      </c>
      <c r="M5" s="37">
        <f>INTERCEPT(I5:I19,J5:J19)</f>
        <v>-7.5416576721735105</v>
      </c>
      <c r="O5" s="25">
        <f>$M$5+$M$6*LN(F5)</f>
        <v>6.9021746195980764</v>
      </c>
      <c r="P5" s="25">
        <f>EXP(O5)</f>
        <v>994.43488356877003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LN(D6)</f>
        <v>6.9175075704248155</v>
      </c>
      <c r="J6" s="25">
        <f t="shared" ref="J6:J19" si="1">LN(F6)</f>
        <v>8.8886601914631651</v>
      </c>
      <c r="L6" s="32" t="s">
        <v>63</v>
      </c>
      <c r="M6" s="38">
        <f>SLOPE(I5:I19,J5:J19)</f>
        <v>1.6266058877756495</v>
      </c>
      <c r="O6" s="25">
        <f t="shared" ref="O6:O19" si="2">$M$5+$M$6*LN(F6)</f>
        <v>6.9166893296975065</v>
      </c>
      <c r="P6" s="25">
        <f t="shared" ref="P6:P19" si="3">EXP(O6)</f>
        <v>1008.9740784609647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6.9561644181898243</v>
      </c>
      <c r="J7" s="25">
        <f t="shared" si="1"/>
        <v>8.9028500722125425</v>
      </c>
      <c r="O7" s="25">
        <f t="shared" si="2"/>
        <v>6.9397706732712781</v>
      </c>
      <c r="P7" s="25">
        <f t="shared" si="3"/>
        <v>1032.5334003004839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6.9578778883853474</v>
      </c>
      <c r="J8" s="25">
        <f t="shared" si="1"/>
        <v>8.9084647121114209</v>
      </c>
      <c r="L8" s="33"/>
      <c r="M8" s="33"/>
      <c r="O8" s="25">
        <f t="shared" si="2"/>
        <v>6.9489034795885338</v>
      </c>
      <c r="P8" s="25">
        <f t="shared" si="3"/>
        <v>1042.0065201011798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6.9726062513017535</v>
      </c>
      <c r="J9" s="25">
        <f t="shared" si="1"/>
        <v>8.9199613326431422</v>
      </c>
      <c r="L9" s="33"/>
      <c r="M9" s="33"/>
      <c r="O9" s="25">
        <f t="shared" si="2"/>
        <v>6.9676039502349543</v>
      </c>
      <c r="P9" s="25">
        <f t="shared" si="3"/>
        <v>1061.67587230868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6.9767214834468598</v>
      </c>
      <c r="J10" s="25">
        <f t="shared" si="1"/>
        <v>8.9272344794892895</v>
      </c>
      <c r="O10" s="25">
        <f t="shared" si="2"/>
        <v>6.9794344937175534</v>
      </c>
      <c r="P10" s="25">
        <f t="shared" si="3"/>
        <v>1074.3106657517494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6.9975045711257451</v>
      </c>
      <c r="J11" s="25">
        <f t="shared" si="1"/>
        <v>8.9368373006976718</v>
      </c>
      <c r="O11" s="25">
        <f t="shared" si="2"/>
        <v>6.9950544992343655</v>
      </c>
      <c r="P11" s="25">
        <f t="shared" si="3"/>
        <v>1091.2231469383044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7.0123855280602196</v>
      </c>
      <c r="J12" s="25">
        <f t="shared" si="1"/>
        <v>8.9472988782407104</v>
      </c>
      <c r="O12" s="25">
        <f t="shared" si="2"/>
        <v>7.0120713628612936</v>
      </c>
      <c r="P12" s="25">
        <f t="shared" si="3"/>
        <v>1109.951237167073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7.0182227320081081</v>
      </c>
      <c r="J13" s="25">
        <f t="shared" si="1"/>
        <v>8.9540794441991451</v>
      </c>
      <c r="O13" s="25">
        <f t="shared" si="2"/>
        <v>7.0231006713717345</v>
      </c>
      <c r="P13" s="25">
        <f t="shared" si="3"/>
        <v>1122.2609910445244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7.0482126316773925</v>
      </c>
      <c r="J14" s="25">
        <f t="shared" si="1"/>
        <v>8.9644142577647283</v>
      </c>
      <c r="O14" s="25">
        <f t="shared" si="2"/>
        <v>7.0399113399665758</v>
      </c>
      <c r="P14" s="25">
        <f t="shared" si="3"/>
        <v>1141.2864156514784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7.0697890908293699</v>
      </c>
      <c r="J15" s="25">
        <f t="shared" si="1"/>
        <v>8.9740229247011847</v>
      </c>
      <c r="O15" s="25">
        <f t="shared" si="2"/>
        <v>7.0555408541790907</v>
      </c>
      <c r="P15" s="25">
        <f t="shared" si="3"/>
        <v>1159.2642946926762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7.036939737362963</v>
      </c>
      <c r="J16" s="25">
        <f t="shared" si="1"/>
        <v>8.9759083448921171</v>
      </c>
      <c r="O16" s="25">
        <f t="shared" si="2"/>
        <v>7.0586076897625922</v>
      </c>
      <c r="P16" s="25">
        <f t="shared" si="3"/>
        <v>1162.8250249786302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7.0821286659269171</v>
      </c>
      <c r="J17" s="25">
        <f t="shared" si="1"/>
        <v>8.987671707885184</v>
      </c>
      <c r="O17" s="25">
        <f t="shared" si="2"/>
        <v>7.0777420452671578</v>
      </c>
      <c r="P17" s="25">
        <f t="shared" si="3"/>
        <v>1185.289165437591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7.0819606551738339</v>
      </c>
      <c r="J18" s="25">
        <f t="shared" si="1"/>
        <v>8.9940482956110746</v>
      </c>
      <c r="O18" s="25">
        <f t="shared" si="2"/>
        <v>7.0881142404060089</v>
      </c>
      <c r="P18" s="25">
        <f t="shared" si="3"/>
        <v>1197.6471951130968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7.0973834109585301</v>
      </c>
      <c r="J19" s="26">
        <f t="shared" si="1"/>
        <v>9.0010011016383693</v>
      </c>
      <c r="O19" s="26">
        <f t="shared" si="2"/>
        <v>7.0994237156265694</v>
      </c>
      <c r="P19" s="26">
        <f t="shared" si="3"/>
        <v>1211.268838017143</v>
      </c>
    </row>
    <row r="21" spans="2:16" x14ac:dyDescent="0.25">
      <c r="B21" s="14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16" t="s">
        <v>22</v>
      </c>
      <c r="C23" s="17" t="s">
        <v>26</v>
      </c>
      <c r="D23" s="17"/>
      <c r="E23" s="17"/>
      <c r="F23" s="17"/>
      <c r="G23" s="17"/>
    </row>
    <row r="24" spans="2:16" x14ac:dyDescent="0.25">
      <c r="B24" s="18" t="s">
        <v>23</v>
      </c>
      <c r="C24" s="17" t="s">
        <v>66</v>
      </c>
      <c r="D24" s="17"/>
      <c r="E24" s="17"/>
      <c r="F24" s="17"/>
      <c r="G24" s="17"/>
    </row>
    <row r="25" spans="2:16" x14ac:dyDescent="0.25">
      <c r="B25" s="16" t="s">
        <v>24</v>
      </c>
      <c r="C25" s="17" t="s">
        <v>27</v>
      </c>
      <c r="D25" s="17"/>
      <c r="E25" s="17"/>
      <c r="F25" s="17"/>
      <c r="G25" s="17"/>
    </row>
    <row r="26" spans="2:16" x14ac:dyDescent="0.25">
      <c r="B26" s="18" t="s">
        <v>25</v>
      </c>
      <c r="C26" s="17" t="s">
        <v>28</v>
      </c>
      <c r="D26" s="17"/>
      <c r="E26" s="17"/>
      <c r="F26" s="17"/>
      <c r="G26" s="17"/>
    </row>
  </sheetData>
  <mergeCells count="1">
    <mergeCell ref="B2:F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1D70-7307-4242-B30A-BB99087EBA35}">
  <dimension ref="B1:P26"/>
  <sheetViews>
    <sheetView showGridLines="0" workbookViewId="0">
      <selection activeCell="L14" sqref="L14"/>
    </sheetView>
  </sheetViews>
  <sheetFormatPr defaultRowHeight="15" x14ac:dyDescent="0.25"/>
  <cols>
    <col min="1" max="1" width="2.140625" customWidth="1"/>
    <col min="2" max="2" width="14.5703125" customWidth="1"/>
    <col min="3" max="3" width="10.7109375" customWidth="1"/>
    <col min="4" max="4" width="12.140625" customWidth="1"/>
    <col min="5" max="5" width="14.5703125" customWidth="1"/>
    <col min="6" max="6" width="10.42578125" customWidth="1"/>
    <col min="7" max="7" width="2.140625" customWidth="1"/>
    <col min="8" max="8" width="2" customWidth="1"/>
    <col min="9" max="10" width="12" bestFit="1" customWidth="1"/>
    <col min="11" max="11" width="2.42578125" customWidth="1"/>
    <col min="12" max="12" width="10.7109375" bestFit="1" customWidth="1"/>
    <col min="13" max="13" width="11.42578125" customWidth="1"/>
    <col min="14" max="14" width="2.5703125" customWidth="1"/>
    <col min="15" max="15" width="10" bestFit="1" customWidth="1"/>
  </cols>
  <sheetData>
    <row r="1" spans="2:16" ht="9" customHeight="1" x14ac:dyDescent="0.25"/>
    <row r="2" spans="2:16" x14ac:dyDescent="0.25">
      <c r="B2" s="82" t="s">
        <v>1</v>
      </c>
      <c r="C2" s="82"/>
      <c r="D2" s="82"/>
      <c r="E2" s="82"/>
      <c r="F2" s="82"/>
      <c r="G2" s="20"/>
      <c r="I2" s="27" t="s">
        <v>56</v>
      </c>
      <c r="J2" s="27"/>
      <c r="L2" s="29" t="s">
        <v>67</v>
      </c>
      <c r="M2" s="29"/>
      <c r="O2" s="34" t="s">
        <v>64</v>
      </c>
      <c r="P2" s="34"/>
    </row>
    <row r="3" spans="2:16" ht="9.75" customHeight="1" x14ac:dyDescent="0.25"/>
    <row r="4" spans="2:16" ht="15.75" thickBot="1" x14ac:dyDescent="0.3">
      <c r="B4" s="7" t="s">
        <v>17</v>
      </c>
      <c r="C4" s="7" t="s">
        <v>18</v>
      </c>
      <c r="D4" s="7" t="s">
        <v>19</v>
      </c>
      <c r="E4" s="7" t="s">
        <v>20</v>
      </c>
      <c r="F4" s="7" t="s">
        <v>21</v>
      </c>
      <c r="G4" s="19"/>
      <c r="I4" s="7" t="s">
        <v>70</v>
      </c>
      <c r="J4" s="7" t="s">
        <v>71</v>
      </c>
      <c r="L4" s="30" t="s">
        <v>60</v>
      </c>
      <c r="M4" s="30" t="s">
        <v>61</v>
      </c>
      <c r="O4" s="28" t="s">
        <v>72</v>
      </c>
      <c r="P4" s="28" t="s">
        <v>58</v>
      </c>
    </row>
    <row r="5" spans="2:16" x14ac:dyDescent="0.25">
      <c r="B5" s="8" t="s">
        <v>2</v>
      </c>
      <c r="C5" s="25">
        <v>4143.3</v>
      </c>
      <c r="D5" s="35">
        <v>971.4</v>
      </c>
      <c r="E5" s="25">
        <v>2072.5</v>
      </c>
      <c r="F5" s="25">
        <v>7184.9</v>
      </c>
      <c r="G5" s="9"/>
      <c r="I5" s="25">
        <f>LN(C5)</f>
        <v>8.329247850751992</v>
      </c>
      <c r="J5" s="40">
        <v>0</v>
      </c>
      <c r="L5" s="31" t="s">
        <v>73</v>
      </c>
      <c r="M5" s="42">
        <f>INTERCEPT(I5:I19,J5:J19)</f>
        <v>8.3296807516475617</v>
      </c>
      <c r="O5" s="25">
        <f>$M$5+$M$6*J5</f>
        <v>8.3296807516475617</v>
      </c>
      <c r="P5" s="25">
        <f>EXP(O5)</f>
        <v>4145.0940265704485</v>
      </c>
    </row>
    <row r="6" spans="2:16" ht="15.75" thickBot="1" x14ac:dyDescent="0.3">
      <c r="B6" s="8" t="s">
        <v>3</v>
      </c>
      <c r="C6" s="25">
        <v>4161.3</v>
      </c>
      <c r="D6" s="35">
        <v>1009.8</v>
      </c>
      <c r="E6" s="25">
        <v>2084.1999999999998</v>
      </c>
      <c r="F6" s="25">
        <v>7249.3</v>
      </c>
      <c r="G6" s="9"/>
      <c r="I6" s="25">
        <f t="shared" ref="I6:I19" si="0">LN(C6)</f>
        <v>8.3335828044373539</v>
      </c>
      <c r="J6" s="40">
        <v>1</v>
      </c>
      <c r="L6" s="32" t="s">
        <v>63</v>
      </c>
      <c r="M6" s="43">
        <f>SLOPE(I5:I19,J5:J19)</f>
        <v>7.0536675228892003E-3</v>
      </c>
      <c r="O6" s="25">
        <f t="shared" ref="O6:O19" si="1">$M$5+$M$6*J6</f>
        <v>8.3367344191704511</v>
      </c>
      <c r="P6" s="25">
        <f t="shared" ref="P6:P19" si="2">EXP(O6)</f>
        <v>4174.4355025379436</v>
      </c>
    </row>
    <row r="7" spans="2:16" x14ac:dyDescent="0.25">
      <c r="B7" s="8" t="s">
        <v>4</v>
      </c>
      <c r="C7" s="25">
        <v>4190.7</v>
      </c>
      <c r="D7" s="35">
        <v>1049.5999999999999</v>
      </c>
      <c r="E7" s="25">
        <v>2123</v>
      </c>
      <c r="F7" s="25">
        <v>7352.9</v>
      </c>
      <c r="G7" s="9"/>
      <c r="I7" s="25">
        <f t="shared" si="0"/>
        <v>8.3406230634016154</v>
      </c>
      <c r="J7" s="40">
        <v>2</v>
      </c>
      <c r="O7" s="25">
        <f t="shared" si="1"/>
        <v>8.3437880866933405</v>
      </c>
      <c r="P7" s="25">
        <f t="shared" si="2"/>
        <v>4203.9846751720124</v>
      </c>
    </row>
    <row r="8" spans="2:16" x14ac:dyDescent="0.25">
      <c r="B8" s="8" t="s">
        <v>5</v>
      </c>
      <c r="C8" s="25">
        <v>4220.2</v>
      </c>
      <c r="D8" s="35">
        <v>1051.4000000000001</v>
      </c>
      <c r="E8" s="25">
        <v>2132.5</v>
      </c>
      <c r="F8" s="25">
        <v>7394.3</v>
      </c>
      <c r="G8" s="9"/>
      <c r="I8" s="25">
        <f t="shared" si="0"/>
        <v>8.3476377992719559</v>
      </c>
      <c r="J8" s="40">
        <v>3</v>
      </c>
      <c r="L8" s="33"/>
      <c r="M8" s="33"/>
      <c r="O8" s="25">
        <f t="shared" si="1"/>
        <v>8.3508417542162299</v>
      </c>
      <c r="P8" s="25">
        <f t="shared" si="2"/>
        <v>4233.7430146749493</v>
      </c>
    </row>
    <row r="9" spans="2:16" x14ac:dyDescent="0.25">
      <c r="B9" s="8" t="s">
        <v>6</v>
      </c>
      <c r="C9" s="25">
        <v>4268.2</v>
      </c>
      <c r="D9" s="35">
        <v>1067</v>
      </c>
      <c r="E9" s="25">
        <v>2155.3000000000002</v>
      </c>
      <c r="F9" s="25">
        <v>7479.8</v>
      </c>
      <c r="G9" s="9"/>
      <c r="I9" s="25">
        <f t="shared" si="0"/>
        <v>8.3589474716798708</v>
      </c>
      <c r="J9" s="40">
        <v>4</v>
      </c>
      <c r="L9" s="33"/>
      <c r="M9" s="33"/>
      <c r="O9" s="25">
        <f t="shared" si="1"/>
        <v>8.3578954217391193</v>
      </c>
      <c r="P9" s="25">
        <f t="shared" si="2"/>
        <v>4263.7120016560275</v>
      </c>
    </row>
    <row r="10" spans="2:16" x14ac:dyDescent="0.25">
      <c r="B10" s="8" t="s">
        <v>7</v>
      </c>
      <c r="C10" s="25">
        <v>4308.3999999999996</v>
      </c>
      <c r="D10" s="35">
        <v>1071.4000000000001</v>
      </c>
      <c r="E10" s="25">
        <v>2164.3000000000002</v>
      </c>
      <c r="F10" s="25">
        <v>7534.4</v>
      </c>
      <c r="G10" s="9"/>
      <c r="I10" s="25">
        <f t="shared" si="0"/>
        <v>8.3683218844766145</v>
      </c>
      <c r="J10" s="40">
        <v>5</v>
      </c>
      <c r="O10" s="25">
        <f t="shared" si="1"/>
        <v>8.3649490892620069</v>
      </c>
      <c r="P10" s="25">
        <f t="shared" si="2"/>
        <v>4293.8931272051605</v>
      </c>
    </row>
    <row r="11" spans="2:16" x14ac:dyDescent="0.25">
      <c r="B11" s="8" t="s">
        <v>8</v>
      </c>
      <c r="C11" s="25">
        <v>4341.5</v>
      </c>
      <c r="D11" s="35">
        <v>1093.9000000000001</v>
      </c>
      <c r="E11" s="25">
        <v>2184</v>
      </c>
      <c r="F11" s="25">
        <v>7607.1</v>
      </c>
      <c r="G11" s="9"/>
      <c r="I11" s="25">
        <f t="shared" si="0"/>
        <v>8.3759751895007</v>
      </c>
      <c r="J11" s="40">
        <v>6</v>
      </c>
      <c r="O11" s="25">
        <f t="shared" si="1"/>
        <v>8.3720027567848962</v>
      </c>
      <c r="P11" s="25">
        <f t="shared" si="2"/>
        <v>4324.2878929671142</v>
      </c>
    </row>
    <row r="12" spans="2:16" x14ac:dyDescent="0.25">
      <c r="B12" s="8" t="s">
        <v>9</v>
      </c>
      <c r="C12" s="25">
        <v>4377.3999999999996</v>
      </c>
      <c r="D12" s="35">
        <v>1110.3</v>
      </c>
      <c r="E12" s="25">
        <v>2213.1</v>
      </c>
      <c r="F12" s="25">
        <v>7687.1</v>
      </c>
      <c r="G12" s="9"/>
      <c r="I12" s="25">
        <f t="shared" si="0"/>
        <v>8.3842102198099848</v>
      </c>
      <c r="J12" s="40">
        <v>7</v>
      </c>
      <c r="O12" s="25">
        <f t="shared" si="1"/>
        <v>8.3790564243077856</v>
      </c>
      <c r="P12" s="25">
        <f t="shared" si="2"/>
        <v>4354.8978112161831</v>
      </c>
    </row>
    <row r="13" spans="2:16" x14ac:dyDescent="0.25">
      <c r="B13" s="8" t="s">
        <v>10</v>
      </c>
      <c r="C13" s="25">
        <v>4395.3</v>
      </c>
      <c r="D13" s="35">
        <v>1116.8</v>
      </c>
      <c r="E13" s="25">
        <v>2241.5</v>
      </c>
      <c r="F13" s="25">
        <v>7739.4</v>
      </c>
      <c r="G13" s="9"/>
      <c r="I13" s="25">
        <f t="shared" si="0"/>
        <v>8.388291067175377</v>
      </c>
      <c r="J13" s="40">
        <v>8</v>
      </c>
      <c r="O13" s="25">
        <f t="shared" si="1"/>
        <v>8.386110091830675</v>
      </c>
      <c r="P13" s="25">
        <f t="shared" si="2"/>
        <v>4385.7244049314577</v>
      </c>
    </row>
    <row r="14" spans="2:16" x14ac:dyDescent="0.25">
      <c r="B14" s="8" t="s">
        <v>11</v>
      </c>
      <c r="C14" s="25">
        <v>4420</v>
      </c>
      <c r="D14" s="35">
        <v>1150.8</v>
      </c>
      <c r="E14" s="25">
        <v>2268.4</v>
      </c>
      <c r="F14" s="25">
        <v>7819.8</v>
      </c>
      <c r="G14" s="9"/>
      <c r="I14" s="25">
        <f t="shared" si="0"/>
        <v>8.3938949750717438</v>
      </c>
      <c r="J14" s="40">
        <v>9</v>
      </c>
      <c r="O14" s="25">
        <f t="shared" si="1"/>
        <v>8.3931637593535644</v>
      </c>
      <c r="P14" s="25">
        <f t="shared" si="2"/>
        <v>4416.7692078725922</v>
      </c>
    </row>
    <row r="15" spans="2:16" x14ac:dyDescent="0.25">
      <c r="B15" s="8" t="s">
        <v>12</v>
      </c>
      <c r="C15" s="25">
        <v>4454.5</v>
      </c>
      <c r="D15" s="35">
        <v>1175.9000000000001</v>
      </c>
      <c r="E15" s="25">
        <v>2287.6</v>
      </c>
      <c r="F15" s="25">
        <v>7895.3</v>
      </c>
      <c r="G15" s="9"/>
      <c r="I15" s="25">
        <f t="shared" si="0"/>
        <v>8.4016701001606986</v>
      </c>
      <c r="J15" s="40">
        <v>10</v>
      </c>
      <c r="O15" s="25">
        <f t="shared" si="1"/>
        <v>8.4002174268764538</v>
      </c>
      <c r="P15" s="25">
        <f t="shared" si="2"/>
        <v>4448.0337646561184</v>
      </c>
    </row>
    <row r="16" spans="2:16" x14ac:dyDescent="0.25">
      <c r="B16" s="8" t="s">
        <v>13</v>
      </c>
      <c r="C16" s="25">
        <v>4476.7</v>
      </c>
      <c r="D16" s="35">
        <v>1137.9000000000001</v>
      </c>
      <c r="E16" s="25">
        <v>2309.6</v>
      </c>
      <c r="F16" s="25">
        <v>7910.2</v>
      </c>
      <c r="G16" s="9"/>
      <c r="I16" s="25">
        <f t="shared" si="0"/>
        <v>8.406641446837833</v>
      </c>
      <c r="J16" s="40">
        <v>11</v>
      </c>
      <c r="O16" s="25">
        <f t="shared" si="1"/>
        <v>8.4072710943993432</v>
      </c>
      <c r="P16" s="25">
        <f t="shared" si="2"/>
        <v>4479.5196308322948</v>
      </c>
    </row>
    <row r="17" spans="2:16" x14ac:dyDescent="0.25">
      <c r="B17" s="8" t="s">
        <v>14</v>
      </c>
      <c r="C17" s="25">
        <v>4494.5</v>
      </c>
      <c r="D17" s="35">
        <v>1190.5</v>
      </c>
      <c r="E17" s="25">
        <v>2342.8000000000002</v>
      </c>
      <c r="F17" s="25">
        <v>8003.8</v>
      </c>
      <c r="G17" s="9"/>
      <c r="I17" s="25">
        <f t="shared" si="0"/>
        <v>8.4106097060134548</v>
      </c>
      <c r="J17" s="40">
        <v>12</v>
      </c>
      <c r="O17" s="25">
        <f t="shared" si="1"/>
        <v>8.4143247619222326</v>
      </c>
      <c r="P17" s="25">
        <f t="shared" si="2"/>
        <v>4511.2283729625033</v>
      </c>
    </row>
    <row r="18" spans="2:16" x14ac:dyDescent="0.25">
      <c r="B18" s="8" t="s">
        <v>15</v>
      </c>
      <c r="C18" s="25">
        <v>4535.3999999999996</v>
      </c>
      <c r="D18" s="35">
        <v>1190.3</v>
      </c>
      <c r="E18" s="25">
        <v>2351.1</v>
      </c>
      <c r="F18" s="25">
        <v>8055</v>
      </c>
      <c r="G18" s="9"/>
      <c r="I18" s="25">
        <f t="shared" si="0"/>
        <v>8.4196685615261853</v>
      </c>
      <c r="J18" s="40">
        <v>13</v>
      </c>
      <c r="O18" s="25">
        <f t="shared" si="1"/>
        <v>8.4213784294451219</v>
      </c>
      <c r="P18" s="25">
        <f t="shared" si="2"/>
        <v>4543.1615686971918</v>
      </c>
    </row>
    <row r="19" spans="2:16" ht="15.75" thickBot="1" x14ac:dyDescent="0.3">
      <c r="B19" s="10" t="s">
        <v>16</v>
      </c>
      <c r="C19" s="26">
        <v>4566.6000000000004</v>
      </c>
      <c r="D19" s="36">
        <v>1208.8</v>
      </c>
      <c r="E19" s="26">
        <v>2360.1</v>
      </c>
      <c r="F19" s="26">
        <v>8111.2</v>
      </c>
      <c r="G19" s="11"/>
      <c r="I19" s="26">
        <f t="shared" si="0"/>
        <v>8.4265242245014012</v>
      </c>
      <c r="J19" s="41">
        <v>14</v>
      </c>
      <c r="O19" s="26">
        <f t="shared" si="1"/>
        <v>8.4284320969680113</v>
      </c>
      <c r="P19" s="26">
        <f t="shared" si="2"/>
        <v>4575.3208068543709</v>
      </c>
    </row>
    <row r="21" spans="2:16" x14ac:dyDescent="0.25">
      <c r="B21" s="39" t="s">
        <v>0</v>
      </c>
      <c r="C21" s="15"/>
      <c r="D21" s="15"/>
      <c r="E21" s="15"/>
      <c r="F21" s="15"/>
      <c r="G21" s="15"/>
    </row>
    <row r="22" spans="2:16" ht="8.25" customHeight="1" x14ac:dyDescent="0.25"/>
    <row r="23" spans="2:16" x14ac:dyDescent="0.25">
      <c r="B23" s="83" t="s">
        <v>68</v>
      </c>
      <c r="C23" s="83"/>
      <c r="D23" s="83"/>
      <c r="E23" s="83"/>
      <c r="F23" s="83"/>
      <c r="G23" s="83"/>
    </row>
    <row r="24" spans="2:16" x14ac:dyDescent="0.25">
      <c r="B24" s="83"/>
      <c r="C24" s="83"/>
      <c r="D24" s="83"/>
      <c r="E24" s="83"/>
      <c r="F24" s="83"/>
      <c r="G24" s="83"/>
    </row>
    <row r="25" spans="2:16" x14ac:dyDescent="0.25">
      <c r="B25" s="83"/>
      <c r="C25" s="83"/>
      <c r="D25" s="83"/>
      <c r="E25" s="83"/>
      <c r="F25" s="83"/>
      <c r="G25" s="83"/>
    </row>
    <row r="26" spans="2:16" x14ac:dyDescent="0.25">
      <c r="B26" s="18"/>
      <c r="C26" s="17"/>
      <c r="D26" s="17"/>
      <c r="E26" s="17"/>
      <c r="F26" s="17"/>
      <c r="G26" s="17"/>
    </row>
  </sheetData>
  <mergeCells count="2">
    <mergeCell ref="B2:F2"/>
    <mergeCell ref="B23:G25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A984-F559-4C3D-AA8D-3840234C5AAD}">
  <dimension ref="B1:P75"/>
  <sheetViews>
    <sheetView showGridLines="0" zoomScale="90" zoomScaleNormal="90" workbookViewId="0">
      <selection activeCell="M2" sqref="M2"/>
    </sheetView>
  </sheetViews>
  <sheetFormatPr defaultRowHeight="15" x14ac:dyDescent="0.25"/>
  <cols>
    <col min="1" max="1" width="2.140625" customWidth="1"/>
    <col min="2" max="2" width="7" bestFit="1" customWidth="1"/>
    <col min="3" max="3" width="7.5703125" customWidth="1"/>
    <col min="4" max="4" width="4.28515625" bestFit="1" customWidth="1"/>
    <col min="5" max="5" width="6.7109375" bestFit="1" customWidth="1"/>
    <col min="6" max="6" width="4.85546875" bestFit="1" customWidth="1"/>
    <col min="7" max="7" width="1.85546875" customWidth="1"/>
    <col min="8" max="8" width="14.5703125" bestFit="1" customWidth="1"/>
    <col min="9" max="9" width="1.7109375" customWidth="1"/>
    <col min="10" max="10" width="10.7109375" bestFit="1" customWidth="1"/>
    <col min="11" max="11" width="11.140625" bestFit="1" customWidth="1"/>
    <col min="12" max="12" width="1.42578125" customWidth="1"/>
    <col min="13" max="13" width="11" bestFit="1" customWidth="1"/>
  </cols>
  <sheetData>
    <row r="1" spans="2:13" ht="9" customHeight="1" x14ac:dyDescent="0.25"/>
    <row r="2" spans="2:13" x14ac:dyDescent="0.25">
      <c r="B2" s="82" t="s">
        <v>74</v>
      </c>
      <c r="C2" s="82"/>
      <c r="D2" s="82"/>
      <c r="E2" s="82"/>
      <c r="F2" s="82"/>
      <c r="H2" s="51" t="s">
        <v>90</v>
      </c>
      <c r="J2" s="29" t="s">
        <v>80</v>
      </c>
      <c r="K2" s="29"/>
      <c r="M2" s="34" t="s">
        <v>64</v>
      </c>
    </row>
    <row r="3" spans="2:13" ht="9.75" customHeight="1" x14ac:dyDescent="0.25"/>
    <row r="4" spans="2:13" ht="18" thickBot="1" x14ac:dyDescent="0.3">
      <c r="B4" s="48" t="s">
        <v>91</v>
      </c>
      <c r="C4" s="48" t="s">
        <v>76</v>
      </c>
      <c r="D4" s="48" t="s">
        <v>77</v>
      </c>
      <c r="E4" s="48" t="s">
        <v>78</v>
      </c>
      <c r="F4" s="48" t="s">
        <v>79</v>
      </c>
      <c r="H4" s="7" t="s">
        <v>89</v>
      </c>
      <c r="J4" s="30" t="s">
        <v>60</v>
      </c>
      <c r="K4" s="30" t="s">
        <v>61</v>
      </c>
      <c r="M4" s="28" t="s">
        <v>92</v>
      </c>
    </row>
    <row r="5" spans="2:13" x14ac:dyDescent="0.25">
      <c r="B5" s="44">
        <v>1</v>
      </c>
      <c r="C5" s="44">
        <v>128</v>
      </c>
      <c r="D5" s="44">
        <v>37</v>
      </c>
      <c r="E5" s="44">
        <v>1870</v>
      </c>
      <c r="F5" s="45">
        <v>6.66</v>
      </c>
      <c r="H5" s="52">
        <f>1/E5</f>
        <v>5.3475935828877007E-4</v>
      </c>
      <c r="J5" s="31" t="s">
        <v>73</v>
      </c>
      <c r="K5" s="42">
        <f>INTERCEPT(C5:C68,H5:H68)</f>
        <v>81.794355305851866</v>
      </c>
      <c r="M5" s="49">
        <f>$K$5+$K$6*H5</f>
        <v>96.378935595217285</v>
      </c>
    </row>
    <row r="6" spans="2:13" ht="15.75" thickBot="1" x14ac:dyDescent="0.3">
      <c r="B6" s="44">
        <v>2</v>
      </c>
      <c r="C6" s="44">
        <v>204</v>
      </c>
      <c r="D6" s="44">
        <v>22</v>
      </c>
      <c r="E6" s="44">
        <v>130</v>
      </c>
      <c r="F6" s="45">
        <v>6.15</v>
      </c>
      <c r="H6" s="52">
        <f t="shared" ref="H6:H68" si="0">1/E6</f>
        <v>7.6923076923076927E-3</v>
      </c>
      <c r="J6" s="32" t="s">
        <v>63</v>
      </c>
      <c r="K6" s="54">
        <f>SLOPE(C5:C68,H5:H68)</f>
        <v>27273.165141113332</v>
      </c>
      <c r="M6" s="49">
        <f t="shared" ref="M6:M68" si="1">$K$5+$K$6*H6</f>
        <v>291.58793331441598</v>
      </c>
    </row>
    <row r="7" spans="2:13" x14ac:dyDescent="0.25">
      <c r="B7" s="44">
        <v>3</v>
      </c>
      <c r="C7" s="44">
        <v>202</v>
      </c>
      <c r="D7" s="44">
        <v>16</v>
      </c>
      <c r="E7" s="44">
        <v>310</v>
      </c>
      <c r="F7" s="45">
        <v>7</v>
      </c>
      <c r="H7" s="52">
        <f t="shared" si="0"/>
        <v>3.2258064516129032E-3</v>
      </c>
      <c r="M7" s="49">
        <f t="shared" si="1"/>
        <v>169.77230737395939</v>
      </c>
    </row>
    <row r="8" spans="2:13" x14ac:dyDescent="0.25">
      <c r="B8" s="44">
        <v>4</v>
      </c>
      <c r="C8" s="44">
        <v>197</v>
      </c>
      <c r="D8" s="44">
        <v>65</v>
      </c>
      <c r="E8" s="44">
        <v>570</v>
      </c>
      <c r="F8" s="45">
        <v>6.25</v>
      </c>
      <c r="H8" s="52">
        <f t="shared" si="0"/>
        <v>1.7543859649122807E-3</v>
      </c>
      <c r="J8" s="33"/>
      <c r="K8" s="33"/>
      <c r="M8" s="49">
        <f t="shared" si="1"/>
        <v>129.64201344815595</v>
      </c>
    </row>
    <row r="9" spans="2:13" x14ac:dyDescent="0.25">
      <c r="B9" s="44">
        <v>5</v>
      </c>
      <c r="C9" s="44">
        <v>96</v>
      </c>
      <c r="D9" s="44">
        <v>76</v>
      </c>
      <c r="E9" s="44">
        <v>2050</v>
      </c>
      <c r="F9" s="45">
        <v>3.81</v>
      </c>
      <c r="H9" s="52">
        <f t="shared" si="0"/>
        <v>4.8780487804878049E-4</v>
      </c>
      <c r="J9" s="33"/>
      <c r="K9" s="33"/>
      <c r="M9" s="49">
        <f t="shared" si="1"/>
        <v>95.098338301516904</v>
      </c>
    </row>
    <row r="10" spans="2:13" x14ac:dyDescent="0.25">
      <c r="B10" s="44">
        <v>6</v>
      </c>
      <c r="C10" s="44">
        <v>209</v>
      </c>
      <c r="D10" s="44">
        <v>26</v>
      </c>
      <c r="E10" s="44">
        <v>200</v>
      </c>
      <c r="F10" s="45">
        <v>6.44</v>
      </c>
      <c r="H10" s="52">
        <f t="shared" si="0"/>
        <v>5.0000000000000001E-3</v>
      </c>
      <c r="M10" s="49">
        <f t="shared" si="1"/>
        <v>218.16018101141853</v>
      </c>
    </row>
    <row r="11" spans="2:13" x14ac:dyDescent="0.25">
      <c r="B11" s="44">
        <v>7</v>
      </c>
      <c r="C11" s="44">
        <v>170</v>
      </c>
      <c r="D11" s="44">
        <v>45</v>
      </c>
      <c r="E11" s="44">
        <v>670</v>
      </c>
      <c r="F11" s="45">
        <v>6.19</v>
      </c>
      <c r="H11" s="52">
        <f t="shared" si="0"/>
        <v>1.4925373134328358E-3</v>
      </c>
      <c r="M11" s="49">
        <f t="shared" si="1"/>
        <v>122.50057193437922</v>
      </c>
    </row>
    <row r="12" spans="2:13" x14ac:dyDescent="0.25">
      <c r="B12" s="44">
        <v>8</v>
      </c>
      <c r="C12" s="44">
        <v>240</v>
      </c>
      <c r="D12" s="44">
        <v>29</v>
      </c>
      <c r="E12" s="44">
        <v>300</v>
      </c>
      <c r="F12" s="45">
        <v>5.89</v>
      </c>
      <c r="H12" s="52">
        <f t="shared" si="0"/>
        <v>3.3333333333333335E-3</v>
      </c>
      <c r="M12" s="49">
        <f t="shared" si="1"/>
        <v>172.70490577622962</v>
      </c>
    </row>
    <row r="13" spans="2:13" x14ac:dyDescent="0.25">
      <c r="B13" s="44">
        <v>9</v>
      </c>
      <c r="C13" s="44">
        <v>241</v>
      </c>
      <c r="D13" s="44">
        <v>11</v>
      </c>
      <c r="E13" s="44">
        <v>120</v>
      </c>
      <c r="F13" s="45">
        <v>5.89</v>
      </c>
      <c r="H13" s="52">
        <f t="shared" si="0"/>
        <v>8.3333333333333332E-3</v>
      </c>
      <c r="M13" s="49">
        <f t="shared" si="1"/>
        <v>309.07073148179632</v>
      </c>
    </row>
    <row r="14" spans="2:13" x14ac:dyDescent="0.25">
      <c r="B14" s="44">
        <v>10</v>
      </c>
      <c r="C14" s="44">
        <v>55</v>
      </c>
      <c r="D14" s="44">
        <v>55</v>
      </c>
      <c r="E14" s="44">
        <v>290</v>
      </c>
      <c r="F14" s="45">
        <v>2.36</v>
      </c>
      <c r="H14" s="52">
        <f t="shared" si="0"/>
        <v>3.4482758620689655E-3</v>
      </c>
      <c r="M14" s="49">
        <f t="shared" si="1"/>
        <v>175.83975234417369</v>
      </c>
    </row>
    <row r="15" spans="2:13" x14ac:dyDescent="0.25">
      <c r="B15" s="44">
        <v>11</v>
      </c>
      <c r="C15" s="44">
        <v>75</v>
      </c>
      <c r="D15" s="44">
        <v>87</v>
      </c>
      <c r="E15" s="44">
        <v>1180</v>
      </c>
      <c r="F15" s="45">
        <v>3.93</v>
      </c>
      <c r="H15" s="52">
        <f t="shared" si="0"/>
        <v>8.4745762711864404E-4</v>
      </c>
      <c r="M15" s="49">
        <f t="shared" si="1"/>
        <v>104.90720712035468</v>
      </c>
    </row>
    <row r="16" spans="2:13" x14ac:dyDescent="0.25">
      <c r="B16" s="44">
        <v>12</v>
      </c>
      <c r="C16" s="44">
        <v>129</v>
      </c>
      <c r="D16" s="44">
        <v>55</v>
      </c>
      <c r="E16" s="44">
        <v>900</v>
      </c>
      <c r="F16" s="45">
        <v>5.99</v>
      </c>
      <c r="H16" s="52">
        <f t="shared" si="0"/>
        <v>1.1111111111111111E-3</v>
      </c>
      <c r="M16" s="49">
        <f t="shared" si="1"/>
        <v>112.09787212931113</v>
      </c>
    </row>
    <row r="17" spans="2:13" x14ac:dyDescent="0.25">
      <c r="B17" s="44">
        <v>13</v>
      </c>
      <c r="C17" s="44">
        <v>24</v>
      </c>
      <c r="D17" s="44">
        <v>93</v>
      </c>
      <c r="E17" s="44">
        <v>1730</v>
      </c>
      <c r="F17" s="45">
        <v>3.5</v>
      </c>
      <c r="H17" s="52">
        <f t="shared" si="0"/>
        <v>5.7803468208092489E-4</v>
      </c>
      <c r="M17" s="49">
        <f t="shared" si="1"/>
        <v>97.559190647535871</v>
      </c>
    </row>
    <row r="18" spans="2:13" x14ac:dyDescent="0.25">
      <c r="B18" s="44">
        <v>14</v>
      </c>
      <c r="C18" s="44">
        <v>165</v>
      </c>
      <c r="D18" s="44">
        <v>31</v>
      </c>
      <c r="E18" s="44">
        <v>1150</v>
      </c>
      <c r="F18" s="45">
        <v>7.41</v>
      </c>
      <c r="H18" s="52">
        <f t="shared" si="0"/>
        <v>8.6956521739130438E-4</v>
      </c>
      <c r="M18" s="49">
        <f t="shared" si="1"/>
        <v>105.51015108073302</v>
      </c>
    </row>
    <row r="19" spans="2:13" x14ac:dyDescent="0.25">
      <c r="B19" s="44">
        <v>15</v>
      </c>
      <c r="C19" s="44">
        <v>94</v>
      </c>
      <c r="D19" s="44">
        <v>77</v>
      </c>
      <c r="E19" s="44">
        <v>1160</v>
      </c>
      <c r="F19" s="45">
        <v>4.21</v>
      </c>
      <c r="H19" s="52">
        <f t="shared" si="0"/>
        <v>8.6206896551724137E-4</v>
      </c>
      <c r="M19" s="49">
        <f t="shared" si="1"/>
        <v>105.30570456543232</v>
      </c>
    </row>
    <row r="20" spans="2:13" x14ac:dyDescent="0.25">
      <c r="B20" s="44">
        <v>16</v>
      </c>
      <c r="C20" s="44">
        <v>96</v>
      </c>
      <c r="D20" s="44">
        <v>80</v>
      </c>
      <c r="E20" s="44">
        <v>1270</v>
      </c>
      <c r="F20" s="45">
        <v>5</v>
      </c>
      <c r="H20" s="52">
        <f t="shared" si="0"/>
        <v>7.874015748031496E-4</v>
      </c>
      <c r="M20" s="49">
        <f t="shared" si="1"/>
        <v>103.26928848783086</v>
      </c>
    </row>
    <row r="21" spans="2:13" x14ac:dyDescent="0.25">
      <c r="B21" s="44">
        <v>17</v>
      </c>
      <c r="C21" s="44">
        <v>148</v>
      </c>
      <c r="D21" s="44">
        <v>30</v>
      </c>
      <c r="E21" s="44">
        <v>580</v>
      </c>
      <c r="F21" s="45">
        <v>5.27</v>
      </c>
      <c r="H21" s="52">
        <f t="shared" si="0"/>
        <v>1.7241379310344827E-3</v>
      </c>
      <c r="M21" s="49">
        <f t="shared" si="1"/>
        <v>128.81705382501278</v>
      </c>
    </row>
    <row r="22" spans="2:13" x14ac:dyDescent="0.25">
      <c r="B22" s="44">
        <v>18</v>
      </c>
      <c r="C22" s="44">
        <v>98</v>
      </c>
      <c r="D22" s="44">
        <v>69</v>
      </c>
      <c r="E22" s="44">
        <v>660</v>
      </c>
      <c r="F22" s="45">
        <v>5.21</v>
      </c>
      <c r="H22" s="52">
        <f t="shared" si="0"/>
        <v>1.5151515151515152E-3</v>
      </c>
      <c r="M22" s="49">
        <f t="shared" si="1"/>
        <v>123.11733279238722</v>
      </c>
    </row>
    <row r="23" spans="2:13" x14ac:dyDescent="0.25">
      <c r="B23" s="44">
        <v>19</v>
      </c>
      <c r="C23" s="44">
        <v>161</v>
      </c>
      <c r="D23" s="44">
        <v>43</v>
      </c>
      <c r="E23" s="44">
        <v>420</v>
      </c>
      <c r="F23" s="45">
        <v>6.5</v>
      </c>
      <c r="H23" s="52">
        <f t="shared" si="0"/>
        <v>2.3809523809523812E-3</v>
      </c>
      <c r="M23" s="49">
        <f t="shared" si="1"/>
        <v>146.73046278469315</v>
      </c>
    </row>
    <row r="24" spans="2:13" x14ac:dyDescent="0.25">
      <c r="B24" s="44">
        <v>20</v>
      </c>
      <c r="C24" s="44">
        <v>118</v>
      </c>
      <c r="D24" s="44">
        <v>47</v>
      </c>
      <c r="E24" s="44">
        <v>1080</v>
      </c>
      <c r="F24" s="45">
        <v>6.12</v>
      </c>
      <c r="H24" s="52">
        <f t="shared" si="0"/>
        <v>9.2592592592592596E-4</v>
      </c>
      <c r="M24" s="49">
        <f t="shared" si="1"/>
        <v>107.04728599206791</v>
      </c>
    </row>
    <row r="25" spans="2:13" x14ac:dyDescent="0.25">
      <c r="B25" s="44">
        <v>21</v>
      </c>
      <c r="C25" s="44">
        <v>269</v>
      </c>
      <c r="D25" s="44">
        <v>17</v>
      </c>
      <c r="E25" s="44">
        <v>290</v>
      </c>
      <c r="F25" s="45">
        <v>6.19</v>
      </c>
      <c r="H25" s="52">
        <f t="shared" si="0"/>
        <v>3.4482758620689655E-3</v>
      </c>
      <c r="M25" s="49">
        <f t="shared" si="1"/>
        <v>175.83975234417369</v>
      </c>
    </row>
    <row r="26" spans="2:13" x14ac:dyDescent="0.25">
      <c r="B26" s="44">
        <v>22</v>
      </c>
      <c r="C26" s="44">
        <v>189</v>
      </c>
      <c r="D26" s="44">
        <v>35</v>
      </c>
      <c r="E26" s="44">
        <v>270</v>
      </c>
      <c r="F26" s="45">
        <v>5.05</v>
      </c>
      <c r="H26" s="52">
        <f t="shared" si="0"/>
        <v>3.7037037037037038E-3</v>
      </c>
      <c r="M26" s="49">
        <f t="shared" si="1"/>
        <v>182.80607805071605</v>
      </c>
    </row>
    <row r="27" spans="2:13" x14ac:dyDescent="0.25">
      <c r="B27" s="44">
        <v>23</v>
      </c>
      <c r="C27" s="44">
        <v>126</v>
      </c>
      <c r="D27" s="44">
        <v>58</v>
      </c>
      <c r="E27" s="44">
        <v>560</v>
      </c>
      <c r="F27" s="45">
        <v>6.16</v>
      </c>
      <c r="H27" s="52">
        <f t="shared" si="0"/>
        <v>1.7857142857142857E-3</v>
      </c>
      <c r="M27" s="49">
        <f t="shared" si="1"/>
        <v>130.49643591498281</v>
      </c>
    </row>
    <row r="28" spans="2:13" x14ac:dyDescent="0.25">
      <c r="B28" s="44">
        <v>24</v>
      </c>
      <c r="C28" s="44">
        <v>12</v>
      </c>
      <c r="D28" s="44">
        <v>81</v>
      </c>
      <c r="E28" s="44">
        <v>4240</v>
      </c>
      <c r="F28" s="45">
        <v>1.8</v>
      </c>
      <c r="H28" s="52">
        <f t="shared" si="0"/>
        <v>2.3584905660377359E-4</v>
      </c>
      <c r="M28" s="49">
        <f t="shared" si="1"/>
        <v>88.226705574982375</v>
      </c>
    </row>
    <row r="29" spans="2:13" x14ac:dyDescent="0.25">
      <c r="B29" s="44">
        <v>25</v>
      </c>
      <c r="C29" s="44">
        <v>167</v>
      </c>
      <c r="D29" s="44">
        <v>29</v>
      </c>
      <c r="E29" s="44">
        <v>240</v>
      </c>
      <c r="F29" s="45">
        <v>4.75</v>
      </c>
      <c r="H29" s="52">
        <f t="shared" si="0"/>
        <v>4.1666666666666666E-3</v>
      </c>
      <c r="M29" s="49">
        <f t="shared" si="1"/>
        <v>195.43254339382406</v>
      </c>
    </row>
    <row r="30" spans="2:13" x14ac:dyDescent="0.25">
      <c r="B30" s="44">
        <v>26</v>
      </c>
      <c r="C30" s="44">
        <v>135</v>
      </c>
      <c r="D30" s="44">
        <v>65</v>
      </c>
      <c r="E30" s="44">
        <v>430</v>
      </c>
      <c r="F30" s="45">
        <v>4.0999999999999996</v>
      </c>
      <c r="H30" s="52">
        <f t="shared" si="0"/>
        <v>2.3255813953488372E-3</v>
      </c>
      <c r="M30" s="49">
        <f t="shared" si="1"/>
        <v>145.22032075030148</v>
      </c>
    </row>
    <row r="31" spans="2:13" x14ac:dyDescent="0.25">
      <c r="B31" s="44">
        <v>27</v>
      </c>
      <c r="C31" s="44">
        <v>107</v>
      </c>
      <c r="D31" s="44">
        <v>87</v>
      </c>
      <c r="E31" s="44">
        <v>3020</v>
      </c>
      <c r="F31" s="45">
        <v>6.66</v>
      </c>
      <c r="H31" s="52">
        <f t="shared" si="0"/>
        <v>3.3112582781456954E-4</v>
      </c>
      <c r="M31" s="49">
        <f t="shared" si="1"/>
        <v>90.825204690326473</v>
      </c>
    </row>
    <row r="32" spans="2:13" x14ac:dyDescent="0.25">
      <c r="B32" s="44">
        <v>28</v>
      </c>
      <c r="C32" s="44">
        <v>72</v>
      </c>
      <c r="D32" s="44">
        <v>63</v>
      </c>
      <c r="E32" s="44">
        <v>1420</v>
      </c>
      <c r="F32" s="45">
        <v>7.28</v>
      </c>
      <c r="H32" s="52">
        <f t="shared" si="0"/>
        <v>7.0422535211267609E-4</v>
      </c>
      <c r="M32" s="49">
        <f t="shared" si="1"/>
        <v>101.00080963057957</v>
      </c>
    </row>
    <row r="33" spans="2:13" x14ac:dyDescent="0.25">
      <c r="B33" s="44">
        <v>29</v>
      </c>
      <c r="C33" s="44">
        <v>128</v>
      </c>
      <c r="D33" s="44">
        <v>49</v>
      </c>
      <c r="E33" s="44">
        <v>420</v>
      </c>
      <c r="F33" s="45">
        <v>8.1199999999999992</v>
      </c>
      <c r="H33" s="52">
        <f t="shared" si="0"/>
        <v>2.3809523809523812E-3</v>
      </c>
      <c r="M33" s="49">
        <f t="shared" si="1"/>
        <v>146.73046278469315</v>
      </c>
    </row>
    <row r="34" spans="2:13" x14ac:dyDescent="0.25">
      <c r="B34" s="44">
        <v>30</v>
      </c>
      <c r="C34" s="44">
        <v>27</v>
      </c>
      <c r="D34" s="44">
        <v>63</v>
      </c>
      <c r="E34" s="44">
        <v>19830</v>
      </c>
      <c r="F34" s="45">
        <v>5.23</v>
      </c>
      <c r="H34" s="52">
        <f t="shared" si="0"/>
        <v>5.0428643469490669E-5</v>
      </c>
      <c r="M34" s="49">
        <f t="shared" si="1"/>
        <v>83.169704027037611</v>
      </c>
    </row>
    <row r="35" spans="2:13" x14ac:dyDescent="0.25">
      <c r="B35" s="44">
        <v>31</v>
      </c>
      <c r="C35" s="44">
        <v>152</v>
      </c>
      <c r="D35" s="44">
        <v>84</v>
      </c>
      <c r="E35" s="44">
        <v>420</v>
      </c>
      <c r="F35" s="45">
        <v>5.79</v>
      </c>
      <c r="H35" s="52">
        <f t="shared" si="0"/>
        <v>2.3809523809523812E-3</v>
      </c>
      <c r="M35" s="49">
        <f t="shared" si="1"/>
        <v>146.73046278469315</v>
      </c>
    </row>
    <row r="36" spans="2:13" x14ac:dyDescent="0.25">
      <c r="B36" s="44">
        <v>32</v>
      </c>
      <c r="C36" s="44">
        <v>224</v>
      </c>
      <c r="D36" s="44">
        <v>23</v>
      </c>
      <c r="E36" s="44">
        <v>530</v>
      </c>
      <c r="F36" s="45">
        <v>6.5</v>
      </c>
      <c r="H36" s="52">
        <f t="shared" si="0"/>
        <v>1.8867924528301887E-3</v>
      </c>
      <c r="M36" s="49">
        <f t="shared" si="1"/>
        <v>133.25315745889588</v>
      </c>
    </row>
    <row r="37" spans="2:13" x14ac:dyDescent="0.25">
      <c r="B37" s="44">
        <v>33</v>
      </c>
      <c r="C37" s="44">
        <v>142</v>
      </c>
      <c r="D37" s="44">
        <v>50</v>
      </c>
      <c r="E37" s="44">
        <v>8640</v>
      </c>
      <c r="F37" s="45">
        <v>7.17</v>
      </c>
      <c r="H37" s="52">
        <f t="shared" si="0"/>
        <v>1.1574074074074075E-4</v>
      </c>
      <c r="M37" s="49">
        <f t="shared" si="1"/>
        <v>84.950971641628868</v>
      </c>
    </row>
    <row r="38" spans="2:13" x14ac:dyDescent="0.25">
      <c r="B38" s="44">
        <v>34</v>
      </c>
      <c r="C38" s="44">
        <v>104</v>
      </c>
      <c r="D38" s="44">
        <v>62</v>
      </c>
      <c r="E38" s="44">
        <v>350</v>
      </c>
      <c r="F38" s="45">
        <v>6.6</v>
      </c>
      <c r="H38" s="52">
        <f t="shared" si="0"/>
        <v>2.8571428571428571E-3</v>
      </c>
      <c r="M38" s="49">
        <f t="shared" si="1"/>
        <v>159.71768428046138</v>
      </c>
    </row>
    <row r="39" spans="2:13" x14ac:dyDescent="0.25">
      <c r="B39" s="44">
        <v>35</v>
      </c>
      <c r="C39" s="44">
        <v>287</v>
      </c>
      <c r="D39" s="44">
        <v>31</v>
      </c>
      <c r="E39" s="44">
        <v>230</v>
      </c>
      <c r="F39" s="45">
        <v>7</v>
      </c>
      <c r="H39" s="52">
        <f t="shared" si="0"/>
        <v>4.3478260869565218E-3</v>
      </c>
      <c r="M39" s="49">
        <f t="shared" si="1"/>
        <v>200.37333418025764</v>
      </c>
    </row>
    <row r="40" spans="2:13" x14ac:dyDescent="0.25">
      <c r="B40" s="44">
        <v>36</v>
      </c>
      <c r="C40" s="44">
        <v>41</v>
      </c>
      <c r="D40" s="44">
        <v>66</v>
      </c>
      <c r="E40" s="44">
        <v>1620</v>
      </c>
      <c r="F40" s="45">
        <v>3.91</v>
      </c>
      <c r="H40" s="52">
        <f t="shared" si="0"/>
        <v>6.1728395061728394E-4</v>
      </c>
      <c r="M40" s="49">
        <f t="shared" si="1"/>
        <v>98.629642429995897</v>
      </c>
    </row>
    <row r="41" spans="2:13" x14ac:dyDescent="0.25">
      <c r="B41" s="44">
        <v>37</v>
      </c>
      <c r="C41" s="44">
        <v>312</v>
      </c>
      <c r="D41" s="44">
        <v>11</v>
      </c>
      <c r="E41" s="44">
        <v>190</v>
      </c>
      <c r="F41" s="45">
        <v>6.7</v>
      </c>
      <c r="H41" s="52">
        <f t="shared" si="0"/>
        <v>5.263157894736842E-3</v>
      </c>
      <c r="M41" s="49">
        <f t="shared" si="1"/>
        <v>225.33732973276415</v>
      </c>
    </row>
    <row r="42" spans="2:13" x14ac:dyDescent="0.25">
      <c r="B42" s="44">
        <v>38</v>
      </c>
      <c r="C42" s="44">
        <v>77</v>
      </c>
      <c r="D42" s="44">
        <v>88</v>
      </c>
      <c r="E42" s="44">
        <v>2090</v>
      </c>
      <c r="F42" s="45">
        <v>4.2</v>
      </c>
      <c r="H42" s="52">
        <f t="shared" si="0"/>
        <v>4.7846889952153111E-4</v>
      </c>
      <c r="M42" s="49">
        <f t="shared" si="1"/>
        <v>94.843716617389347</v>
      </c>
    </row>
    <row r="43" spans="2:13" x14ac:dyDescent="0.25">
      <c r="B43" s="44">
        <v>39</v>
      </c>
      <c r="C43" s="44">
        <v>142</v>
      </c>
      <c r="D43" s="44">
        <v>22</v>
      </c>
      <c r="E43" s="44">
        <v>900</v>
      </c>
      <c r="F43" s="45">
        <v>5.43</v>
      </c>
      <c r="H43" s="52">
        <f t="shared" si="0"/>
        <v>1.1111111111111111E-3</v>
      </c>
      <c r="M43" s="49">
        <f t="shared" si="1"/>
        <v>112.09787212931113</v>
      </c>
    </row>
    <row r="44" spans="2:13" x14ac:dyDescent="0.25">
      <c r="B44" s="44">
        <v>40</v>
      </c>
      <c r="C44" s="44">
        <v>262</v>
      </c>
      <c r="D44" s="44">
        <v>22</v>
      </c>
      <c r="E44" s="44">
        <v>230</v>
      </c>
      <c r="F44" s="45">
        <v>6.5</v>
      </c>
      <c r="H44" s="52">
        <f t="shared" si="0"/>
        <v>4.3478260869565218E-3</v>
      </c>
      <c r="M44" s="49">
        <f t="shared" si="1"/>
        <v>200.37333418025764</v>
      </c>
    </row>
    <row r="45" spans="2:13" x14ac:dyDescent="0.25">
      <c r="B45" s="44">
        <v>41</v>
      </c>
      <c r="C45" s="44">
        <v>215</v>
      </c>
      <c r="D45" s="44">
        <v>12</v>
      </c>
      <c r="E45" s="44">
        <v>140</v>
      </c>
      <c r="F45" s="45">
        <v>6.25</v>
      </c>
      <c r="H45" s="52">
        <f t="shared" si="0"/>
        <v>7.1428571428571426E-3</v>
      </c>
      <c r="M45" s="49">
        <f t="shared" si="1"/>
        <v>276.60267774237565</v>
      </c>
    </row>
    <row r="46" spans="2:13" x14ac:dyDescent="0.25">
      <c r="B46" s="44">
        <v>42</v>
      </c>
      <c r="C46" s="44">
        <v>246</v>
      </c>
      <c r="D46" s="44">
        <v>9</v>
      </c>
      <c r="E46" s="44">
        <v>330</v>
      </c>
      <c r="F46" s="45">
        <v>7.1</v>
      </c>
      <c r="H46" s="52">
        <f t="shared" si="0"/>
        <v>3.0303030303030303E-3</v>
      </c>
      <c r="M46" s="49">
        <f t="shared" si="1"/>
        <v>164.44031027892257</v>
      </c>
    </row>
    <row r="47" spans="2:13" x14ac:dyDescent="0.25">
      <c r="B47" s="44">
        <v>43</v>
      </c>
      <c r="C47" s="44">
        <v>191</v>
      </c>
      <c r="D47" s="44">
        <v>31</v>
      </c>
      <c r="E47" s="44">
        <v>1010</v>
      </c>
      <c r="F47" s="45">
        <v>7.1</v>
      </c>
      <c r="H47" s="52">
        <f t="shared" si="0"/>
        <v>9.9009900990099011E-4</v>
      </c>
      <c r="M47" s="49">
        <f t="shared" si="1"/>
        <v>108.79748910893437</v>
      </c>
    </row>
    <row r="48" spans="2:13" x14ac:dyDescent="0.25">
      <c r="B48" s="44">
        <v>44</v>
      </c>
      <c r="C48" s="44">
        <v>182</v>
      </c>
      <c r="D48" s="44">
        <v>19</v>
      </c>
      <c r="E48" s="44">
        <v>300</v>
      </c>
      <c r="F48" s="45">
        <v>7</v>
      </c>
      <c r="H48" s="52">
        <f t="shared" si="0"/>
        <v>3.3333333333333335E-3</v>
      </c>
      <c r="M48" s="49">
        <f t="shared" si="1"/>
        <v>172.70490577622962</v>
      </c>
    </row>
    <row r="49" spans="2:13" x14ac:dyDescent="0.25">
      <c r="B49" s="44">
        <v>45</v>
      </c>
      <c r="C49" s="44">
        <v>37</v>
      </c>
      <c r="D49" s="44">
        <v>88</v>
      </c>
      <c r="E49" s="44">
        <v>1730</v>
      </c>
      <c r="F49" s="45">
        <v>3.46</v>
      </c>
      <c r="H49" s="52">
        <f t="shared" si="0"/>
        <v>5.7803468208092489E-4</v>
      </c>
      <c r="M49" s="49">
        <f t="shared" si="1"/>
        <v>97.559190647535871</v>
      </c>
    </row>
    <row r="50" spans="2:13" x14ac:dyDescent="0.25">
      <c r="B50" s="44">
        <v>46</v>
      </c>
      <c r="C50" s="44">
        <v>103</v>
      </c>
      <c r="D50" s="44">
        <v>35</v>
      </c>
      <c r="E50" s="44">
        <v>780</v>
      </c>
      <c r="F50" s="45">
        <v>5.66</v>
      </c>
      <c r="H50" s="52">
        <f t="shared" si="0"/>
        <v>1.2820512820512821E-3</v>
      </c>
      <c r="M50" s="49">
        <f t="shared" si="1"/>
        <v>116.75995164061254</v>
      </c>
    </row>
    <row r="51" spans="2:13" x14ac:dyDescent="0.25">
      <c r="B51" s="44">
        <v>47</v>
      </c>
      <c r="C51" s="44">
        <v>67</v>
      </c>
      <c r="D51" s="44">
        <v>85</v>
      </c>
      <c r="E51" s="44">
        <v>1300</v>
      </c>
      <c r="F51" s="45">
        <v>4.82</v>
      </c>
      <c r="H51" s="52">
        <f t="shared" si="0"/>
        <v>7.6923076923076923E-4</v>
      </c>
      <c r="M51" s="49">
        <f t="shared" si="1"/>
        <v>102.77371310670827</v>
      </c>
    </row>
    <row r="52" spans="2:13" x14ac:dyDescent="0.25">
      <c r="B52" s="44">
        <v>48</v>
      </c>
      <c r="C52" s="44">
        <v>143</v>
      </c>
      <c r="D52" s="44">
        <v>78</v>
      </c>
      <c r="E52" s="44">
        <v>930</v>
      </c>
      <c r="F52" s="45">
        <v>5</v>
      </c>
      <c r="H52" s="52">
        <f t="shared" si="0"/>
        <v>1.0752688172043011E-3</v>
      </c>
      <c r="M52" s="49">
        <f t="shared" si="1"/>
        <v>111.12033932855437</v>
      </c>
    </row>
    <row r="53" spans="2:13" x14ac:dyDescent="0.25">
      <c r="B53" s="44">
        <v>49</v>
      </c>
      <c r="C53" s="44">
        <v>83</v>
      </c>
      <c r="D53" s="44">
        <v>85</v>
      </c>
      <c r="E53" s="44">
        <v>690</v>
      </c>
      <c r="F53" s="45">
        <v>4.74</v>
      </c>
      <c r="H53" s="52">
        <f t="shared" si="0"/>
        <v>1.4492753623188406E-3</v>
      </c>
      <c r="M53" s="49">
        <f t="shared" si="1"/>
        <v>121.32068159732046</v>
      </c>
    </row>
    <row r="54" spans="2:13" x14ac:dyDescent="0.25">
      <c r="B54" s="44">
        <v>50</v>
      </c>
      <c r="C54" s="44">
        <v>223</v>
      </c>
      <c r="D54" s="44">
        <v>33</v>
      </c>
      <c r="E54" s="44">
        <v>200</v>
      </c>
      <c r="F54" s="45">
        <v>8.49</v>
      </c>
      <c r="H54" s="52">
        <f t="shared" si="0"/>
        <v>5.0000000000000001E-3</v>
      </c>
      <c r="M54" s="49">
        <f t="shared" si="1"/>
        <v>218.16018101141853</v>
      </c>
    </row>
    <row r="55" spans="2:13" x14ac:dyDescent="0.25">
      <c r="B55" s="44">
        <v>51</v>
      </c>
      <c r="C55" s="44">
        <v>240</v>
      </c>
      <c r="D55" s="44">
        <v>19</v>
      </c>
      <c r="E55" s="44">
        <v>450</v>
      </c>
      <c r="F55" s="45">
        <v>6.5</v>
      </c>
      <c r="H55" s="52">
        <f t="shared" si="0"/>
        <v>2.2222222222222222E-3</v>
      </c>
      <c r="M55" s="49">
        <f t="shared" si="1"/>
        <v>142.40138895277039</v>
      </c>
    </row>
    <row r="56" spans="2:13" x14ac:dyDescent="0.25">
      <c r="B56" s="44">
        <v>52</v>
      </c>
      <c r="C56" s="44">
        <v>312</v>
      </c>
      <c r="D56" s="44">
        <v>21</v>
      </c>
      <c r="E56" s="44">
        <v>280</v>
      </c>
      <c r="F56" s="45">
        <v>6.5</v>
      </c>
      <c r="H56" s="52">
        <f t="shared" si="0"/>
        <v>3.5714285714285713E-3</v>
      </c>
      <c r="M56" s="49">
        <f t="shared" si="1"/>
        <v>179.19851652411376</v>
      </c>
    </row>
    <row r="57" spans="2:13" x14ac:dyDescent="0.25">
      <c r="B57" s="44">
        <v>53</v>
      </c>
      <c r="C57" s="44">
        <v>12</v>
      </c>
      <c r="D57" s="44">
        <v>79</v>
      </c>
      <c r="E57" s="44">
        <v>4430</v>
      </c>
      <c r="F57" s="45">
        <v>1.69</v>
      </c>
      <c r="H57" s="52">
        <f t="shared" si="0"/>
        <v>2.257336343115124E-4</v>
      </c>
      <c r="M57" s="49">
        <f t="shared" si="1"/>
        <v>87.950825992333435</v>
      </c>
    </row>
    <row r="58" spans="2:13" x14ac:dyDescent="0.25">
      <c r="B58" s="44">
        <v>54</v>
      </c>
      <c r="C58" s="44">
        <v>52</v>
      </c>
      <c r="D58" s="44">
        <v>83</v>
      </c>
      <c r="E58" s="44">
        <v>270</v>
      </c>
      <c r="F58" s="45">
        <v>3.25</v>
      </c>
      <c r="H58" s="52">
        <f t="shared" si="0"/>
        <v>3.7037037037037038E-3</v>
      </c>
      <c r="M58" s="49">
        <f t="shared" si="1"/>
        <v>182.80607805071605</v>
      </c>
    </row>
    <row r="59" spans="2:13" x14ac:dyDescent="0.25">
      <c r="B59" s="44">
        <v>55</v>
      </c>
      <c r="C59" s="44">
        <v>79</v>
      </c>
      <c r="D59" s="44">
        <v>43</v>
      </c>
      <c r="E59" s="44">
        <v>1340</v>
      </c>
      <c r="F59" s="45">
        <v>7.17</v>
      </c>
      <c r="H59" s="52">
        <f t="shared" si="0"/>
        <v>7.4626865671641792E-4</v>
      </c>
      <c r="M59" s="49">
        <f t="shared" si="1"/>
        <v>102.14746362011554</v>
      </c>
    </row>
    <row r="60" spans="2:13" x14ac:dyDescent="0.25">
      <c r="B60" s="44">
        <v>56</v>
      </c>
      <c r="C60" s="44">
        <v>61</v>
      </c>
      <c r="D60" s="44">
        <v>88</v>
      </c>
      <c r="E60" s="44">
        <v>670</v>
      </c>
      <c r="F60" s="45">
        <v>3.52</v>
      </c>
      <c r="H60" s="52">
        <f t="shared" si="0"/>
        <v>1.4925373134328358E-3</v>
      </c>
      <c r="M60" s="49">
        <f t="shared" si="1"/>
        <v>122.50057193437922</v>
      </c>
    </row>
    <row r="61" spans="2:13" x14ac:dyDescent="0.25">
      <c r="B61" s="44">
        <v>57</v>
      </c>
      <c r="C61" s="44">
        <v>168</v>
      </c>
      <c r="D61" s="44">
        <v>28</v>
      </c>
      <c r="E61" s="44">
        <v>410</v>
      </c>
      <c r="F61" s="45">
        <v>6.09</v>
      </c>
      <c r="H61" s="52">
        <f t="shared" si="0"/>
        <v>2.4390243902439024E-3</v>
      </c>
      <c r="M61" s="49">
        <f t="shared" si="1"/>
        <v>148.31427028417707</v>
      </c>
    </row>
    <row r="62" spans="2:13" x14ac:dyDescent="0.25">
      <c r="B62" s="44">
        <v>58</v>
      </c>
      <c r="C62" s="44">
        <v>28</v>
      </c>
      <c r="D62" s="44">
        <v>95</v>
      </c>
      <c r="E62" s="44">
        <v>4370</v>
      </c>
      <c r="F62" s="45">
        <v>2.86</v>
      </c>
      <c r="H62" s="52">
        <f t="shared" si="0"/>
        <v>2.288329519450801E-4</v>
      </c>
      <c r="M62" s="49">
        <f t="shared" si="1"/>
        <v>88.035354193978492</v>
      </c>
    </row>
    <row r="63" spans="2:13" x14ac:dyDescent="0.25">
      <c r="B63" s="44">
        <v>59</v>
      </c>
      <c r="C63" s="44">
        <v>121</v>
      </c>
      <c r="D63" s="44">
        <v>41</v>
      </c>
      <c r="E63" s="44">
        <v>1310</v>
      </c>
      <c r="F63" s="45">
        <v>4.88</v>
      </c>
      <c r="H63" s="52">
        <f t="shared" si="0"/>
        <v>7.6335877862595419E-4</v>
      </c>
      <c r="M63" s="49">
        <f t="shared" si="1"/>
        <v>102.61356533723608</v>
      </c>
    </row>
    <row r="64" spans="2:13" x14ac:dyDescent="0.25">
      <c r="B64" s="44">
        <v>60</v>
      </c>
      <c r="C64" s="44">
        <v>115</v>
      </c>
      <c r="D64" s="44">
        <v>62</v>
      </c>
      <c r="E64" s="44">
        <v>1470</v>
      </c>
      <c r="F64" s="45">
        <v>3.89</v>
      </c>
      <c r="H64" s="52">
        <f t="shared" si="0"/>
        <v>6.8027210884353737E-4</v>
      </c>
      <c r="M64" s="49">
        <f t="shared" si="1"/>
        <v>100.34752887123508</v>
      </c>
    </row>
    <row r="65" spans="2:16" x14ac:dyDescent="0.25">
      <c r="B65" s="44">
        <v>61</v>
      </c>
      <c r="C65" s="44">
        <v>186</v>
      </c>
      <c r="D65" s="44">
        <v>45</v>
      </c>
      <c r="E65" s="44">
        <v>300</v>
      </c>
      <c r="F65" s="45">
        <v>6.9</v>
      </c>
      <c r="H65" s="52">
        <f t="shared" si="0"/>
        <v>3.3333333333333335E-3</v>
      </c>
      <c r="M65" s="49">
        <f t="shared" si="1"/>
        <v>172.70490577622962</v>
      </c>
    </row>
    <row r="66" spans="2:16" x14ac:dyDescent="0.25">
      <c r="B66" s="44">
        <v>62</v>
      </c>
      <c r="C66" s="44">
        <v>47</v>
      </c>
      <c r="D66" s="44">
        <v>85</v>
      </c>
      <c r="E66" s="44">
        <v>3630</v>
      </c>
      <c r="F66" s="45">
        <v>4.0999999999999996</v>
      </c>
      <c r="H66" s="52">
        <f t="shared" si="0"/>
        <v>2.7548209366391182E-4</v>
      </c>
      <c r="M66" s="49">
        <f t="shared" si="1"/>
        <v>89.307623939767382</v>
      </c>
    </row>
    <row r="67" spans="2:16" x14ac:dyDescent="0.25">
      <c r="B67" s="44">
        <v>63</v>
      </c>
      <c r="C67" s="44">
        <v>178</v>
      </c>
      <c r="D67" s="44">
        <v>45</v>
      </c>
      <c r="E67" s="44">
        <v>220</v>
      </c>
      <c r="F67" s="45">
        <v>6.09</v>
      </c>
      <c r="H67" s="52">
        <f t="shared" si="0"/>
        <v>4.5454545454545452E-3</v>
      </c>
      <c r="M67" s="49">
        <f t="shared" si="1"/>
        <v>205.7632877654579</v>
      </c>
    </row>
    <row r="68" spans="2:16" ht="15.75" thickBot="1" x14ac:dyDescent="0.3">
      <c r="B68" s="46">
        <v>64</v>
      </c>
      <c r="C68" s="46">
        <v>142</v>
      </c>
      <c r="D68" s="46">
        <v>67</v>
      </c>
      <c r="E68" s="46">
        <v>560</v>
      </c>
      <c r="F68" s="47">
        <v>7.2</v>
      </c>
      <c r="H68" s="53">
        <f t="shared" si="0"/>
        <v>1.7857142857142857E-3</v>
      </c>
      <c r="M68" s="50">
        <f t="shared" si="1"/>
        <v>130.49643591498281</v>
      </c>
    </row>
    <row r="70" spans="2:16" x14ac:dyDescent="0.25">
      <c r="B70" s="14" t="s">
        <v>0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</row>
    <row r="71" spans="2:16" ht="7.5" customHeight="1" x14ac:dyDescent="0.25"/>
    <row r="72" spans="2:16" x14ac:dyDescent="0.25">
      <c r="B72" s="16" t="s">
        <v>81</v>
      </c>
      <c r="C72" s="17" t="s">
        <v>85</v>
      </c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</row>
    <row r="73" spans="2:16" x14ac:dyDescent="0.25">
      <c r="B73" s="18" t="s">
        <v>82</v>
      </c>
      <c r="C73" s="17" t="s">
        <v>86</v>
      </c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</row>
    <row r="74" spans="2:16" x14ac:dyDescent="0.25">
      <c r="B74" s="16" t="s">
        <v>83</v>
      </c>
      <c r="C74" s="17" t="s">
        <v>87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</row>
    <row r="75" spans="2:16" x14ac:dyDescent="0.25">
      <c r="B75" s="18" t="s">
        <v>84</v>
      </c>
      <c r="C75" s="17" t="s">
        <v>88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</row>
  </sheetData>
  <mergeCells count="1">
    <mergeCell ref="B2:F2"/>
  </mergeCells>
  <phoneticPr fontId="8" type="noConversion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A30C6-4B1E-419A-8ED4-C9FD9D06C85E}">
  <dimension ref="B1:P75"/>
  <sheetViews>
    <sheetView showGridLines="0" topLeftCell="A2" zoomScale="90" zoomScaleNormal="90" workbookViewId="0">
      <selection activeCell="M22" sqref="M22"/>
    </sheetView>
  </sheetViews>
  <sheetFormatPr defaultRowHeight="15" x14ac:dyDescent="0.25"/>
  <cols>
    <col min="1" max="1" width="2.140625" customWidth="1"/>
    <col min="2" max="2" width="7" bestFit="1" customWidth="1"/>
    <col min="3" max="3" width="7.5703125" customWidth="1"/>
    <col min="4" max="4" width="4.28515625" bestFit="1" customWidth="1"/>
    <col min="5" max="5" width="6.7109375" bestFit="1" customWidth="1"/>
    <col min="6" max="6" width="4.85546875" bestFit="1" customWidth="1"/>
    <col min="7" max="7" width="1.85546875" customWidth="1"/>
    <col min="8" max="8" width="20.42578125" customWidth="1"/>
    <col min="9" max="9" width="14" bestFit="1" customWidth="1"/>
    <col min="10" max="10" width="13.28515625" bestFit="1" customWidth="1"/>
    <col min="13" max="13" width="16" bestFit="1" customWidth="1"/>
    <col min="14" max="14" width="14.7109375" bestFit="1" customWidth="1"/>
    <col min="15" max="15" width="14" bestFit="1" customWidth="1"/>
    <col min="16" max="16" width="14.5703125" bestFit="1" customWidth="1"/>
  </cols>
  <sheetData>
    <row r="1" spans="2:13" ht="9" customHeight="1" x14ac:dyDescent="0.25"/>
    <row r="2" spans="2:13" x14ac:dyDescent="0.25">
      <c r="B2" s="82" t="s">
        <v>74</v>
      </c>
      <c r="C2" s="82"/>
      <c r="D2" s="82"/>
      <c r="E2" s="82"/>
      <c r="F2" s="82"/>
      <c r="H2" t="s">
        <v>30</v>
      </c>
    </row>
    <row r="3" spans="2:13" ht="9.75" customHeight="1" thickBot="1" x14ac:dyDescent="0.3"/>
    <row r="4" spans="2:13" ht="15.75" thickBot="1" x14ac:dyDescent="0.3">
      <c r="B4" s="48" t="s">
        <v>91</v>
      </c>
      <c r="C4" s="48" t="s">
        <v>76</v>
      </c>
      <c r="D4" s="48" t="s">
        <v>77</v>
      </c>
      <c r="E4" s="48" t="s">
        <v>78</v>
      </c>
      <c r="F4" s="48" t="s">
        <v>79</v>
      </c>
      <c r="H4" s="24" t="s">
        <v>31</v>
      </c>
      <c r="I4" s="24"/>
    </row>
    <row r="5" spans="2:13" x14ac:dyDescent="0.25">
      <c r="B5" s="44">
        <v>1</v>
      </c>
      <c r="C5" s="44">
        <v>128</v>
      </c>
      <c r="D5" s="44">
        <v>37</v>
      </c>
      <c r="E5" s="44">
        <v>1870</v>
      </c>
      <c r="F5" s="45">
        <v>6.66</v>
      </c>
      <c r="H5" s="21" t="s">
        <v>32</v>
      </c>
      <c r="I5" s="21">
        <v>0.84122856477301755</v>
      </c>
    </row>
    <row r="6" spans="2:13" x14ac:dyDescent="0.25">
      <c r="B6" s="44">
        <v>2</v>
      </c>
      <c r="C6" s="44">
        <v>204</v>
      </c>
      <c r="D6" s="44">
        <v>22</v>
      </c>
      <c r="E6" s="44">
        <v>130</v>
      </c>
      <c r="F6" s="45">
        <v>6.15</v>
      </c>
      <c r="H6" s="21" t="s">
        <v>33</v>
      </c>
      <c r="I6" s="21">
        <v>0.70766549819007107</v>
      </c>
    </row>
    <row r="7" spans="2:13" x14ac:dyDescent="0.25">
      <c r="B7" s="44">
        <v>3</v>
      </c>
      <c r="C7" s="44">
        <v>202</v>
      </c>
      <c r="D7" s="44">
        <v>16</v>
      </c>
      <c r="E7" s="44">
        <v>310</v>
      </c>
      <c r="F7" s="45">
        <v>7</v>
      </c>
      <c r="H7" s="21" t="s">
        <v>34</v>
      </c>
      <c r="I7" s="21">
        <v>0.69808076042581102</v>
      </c>
    </row>
    <row r="8" spans="2:13" x14ac:dyDescent="0.25">
      <c r="B8" s="44">
        <v>4</v>
      </c>
      <c r="C8" s="44">
        <v>197</v>
      </c>
      <c r="D8" s="44">
        <v>65</v>
      </c>
      <c r="E8" s="44">
        <v>570</v>
      </c>
      <c r="F8" s="45">
        <v>6.25</v>
      </c>
      <c r="H8" s="21" t="s">
        <v>35</v>
      </c>
      <c r="I8" s="21">
        <v>41.747803898112622</v>
      </c>
    </row>
    <row r="9" spans="2:13" ht="15.75" thickBot="1" x14ac:dyDescent="0.3">
      <c r="B9" s="44">
        <v>5</v>
      </c>
      <c r="C9" s="44">
        <v>96</v>
      </c>
      <c r="D9" s="44">
        <v>76</v>
      </c>
      <c r="E9" s="44">
        <v>2050</v>
      </c>
      <c r="F9" s="45">
        <v>3.81</v>
      </c>
      <c r="H9" s="22" t="s">
        <v>36</v>
      </c>
      <c r="I9" s="22">
        <v>64</v>
      </c>
    </row>
    <row r="10" spans="2:13" x14ac:dyDescent="0.25">
      <c r="B10" s="44">
        <v>6</v>
      </c>
      <c r="C10" s="44">
        <v>209</v>
      </c>
      <c r="D10" s="44">
        <v>26</v>
      </c>
      <c r="E10" s="44">
        <v>200</v>
      </c>
      <c r="F10" s="45">
        <v>6.44</v>
      </c>
    </row>
    <row r="11" spans="2:13" ht="15.75" thickBot="1" x14ac:dyDescent="0.3">
      <c r="B11" s="44">
        <v>7</v>
      </c>
      <c r="C11" s="44">
        <v>170</v>
      </c>
      <c r="D11" s="44">
        <v>45</v>
      </c>
      <c r="E11" s="44">
        <v>670</v>
      </c>
      <c r="F11" s="45">
        <v>6.19</v>
      </c>
      <c r="H11" t="s">
        <v>37</v>
      </c>
    </row>
    <row r="12" spans="2:13" x14ac:dyDescent="0.25">
      <c r="B12" s="44">
        <v>8</v>
      </c>
      <c r="C12" s="44">
        <v>240</v>
      </c>
      <c r="D12" s="44">
        <v>29</v>
      </c>
      <c r="E12" s="44">
        <v>300</v>
      </c>
      <c r="F12" s="45">
        <v>5.89</v>
      </c>
      <c r="H12" s="23"/>
      <c r="I12" s="23" t="s">
        <v>42</v>
      </c>
      <c r="J12" s="23" t="s">
        <v>43</v>
      </c>
      <c r="K12" s="23" t="s">
        <v>44</v>
      </c>
      <c r="L12" s="23" t="s">
        <v>45</v>
      </c>
      <c r="M12" s="23" t="s">
        <v>46</v>
      </c>
    </row>
    <row r="13" spans="2:13" x14ac:dyDescent="0.25">
      <c r="B13" s="44">
        <v>9</v>
      </c>
      <c r="C13" s="44">
        <v>241</v>
      </c>
      <c r="D13" s="44">
        <v>11</v>
      </c>
      <c r="E13" s="44">
        <v>120</v>
      </c>
      <c r="F13" s="45">
        <v>5.89</v>
      </c>
      <c r="H13" s="21" t="s">
        <v>38</v>
      </c>
      <c r="I13" s="21">
        <v>2</v>
      </c>
      <c r="J13" s="21">
        <v>257362.37305076869</v>
      </c>
      <c r="K13" s="21">
        <v>128681.18652538434</v>
      </c>
      <c r="L13" s="21">
        <v>73.832536225336142</v>
      </c>
      <c r="M13" s="21">
        <v>5.1208525829106023E-17</v>
      </c>
    </row>
    <row r="14" spans="2:13" x14ac:dyDescent="0.25">
      <c r="B14" s="44">
        <v>10</v>
      </c>
      <c r="C14" s="44">
        <v>55</v>
      </c>
      <c r="D14" s="44">
        <v>55</v>
      </c>
      <c r="E14" s="44">
        <v>290</v>
      </c>
      <c r="F14" s="45">
        <v>2.36</v>
      </c>
      <c r="H14" s="21" t="s">
        <v>39</v>
      </c>
      <c r="I14" s="21">
        <v>61</v>
      </c>
      <c r="J14" s="21">
        <v>106315.62694923131</v>
      </c>
      <c r="K14" s="21">
        <v>1742.8791303152675</v>
      </c>
      <c r="L14" s="21"/>
      <c r="M14" s="21"/>
    </row>
    <row r="15" spans="2:13" ht="15.75" thickBot="1" x14ac:dyDescent="0.3">
      <c r="B15" s="44">
        <v>11</v>
      </c>
      <c r="C15" s="44">
        <v>75</v>
      </c>
      <c r="D15" s="44">
        <v>87</v>
      </c>
      <c r="E15" s="44">
        <v>1180</v>
      </c>
      <c r="F15" s="45">
        <v>3.93</v>
      </c>
      <c r="H15" s="22" t="s">
        <v>40</v>
      </c>
      <c r="I15" s="22">
        <v>63</v>
      </c>
      <c r="J15" s="22">
        <v>363678</v>
      </c>
      <c r="K15" s="22"/>
      <c r="L15" s="22"/>
      <c r="M15" s="22"/>
    </row>
    <row r="16" spans="2:13" ht="15.75" thickBot="1" x14ac:dyDescent="0.3">
      <c r="B16" s="44">
        <v>12</v>
      </c>
      <c r="C16" s="44">
        <v>129</v>
      </c>
      <c r="D16" s="44">
        <v>55</v>
      </c>
      <c r="E16" s="44">
        <v>900</v>
      </c>
      <c r="F16" s="45">
        <v>5.99</v>
      </c>
    </row>
    <row r="17" spans="2:16" x14ac:dyDescent="0.25">
      <c r="B17" s="44">
        <v>13</v>
      </c>
      <c r="C17" s="44">
        <v>24</v>
      </c>
      <c r="D17" s="44">
        <v>93</v>
      </c>
      <c r="E17" s="44">
        <v>1730</v>
      </c>
      <c r="F17" s="45">
        <v>3.5</v>
      </c>
      <c r="H17" s="23"/>
      <c r="I17" s="23" t="s">
        <v>47</v>
      </c>
      <c r="J17" s="23" t="s">
        <v>35</v>
      </c>
      <c r="K17" s="23" t="s">
        <v>48</v>
      </c>
      <c r="L17" s="23" t="s">
        <v>49</v>
      </c>
      <c r="M17" s="23" t="s">
        <v>50</v>
      </c>
      <c r="N17" s="23" t="s">
        <v>51</v>
      </c>
      <c r="O17" s="23" t="s">
        <v>52</v>
      </c>
      <c r="P17" s="23" t="s">
        <v>53</v>
      </c>
    </row>
    <row r="18" spans="2:16" x14ac:dyDescent="0.25">
      <c r="B18" s="44">
        <v>14</v>
      </c>
      <c r="C18" s="44">
        <v>165</v>
      </c>
      <c r="D18" s="44">
        <v>31</v>
      </c>
      <c r="E18" s="44">
        <v>1150</v>
      </c>
      <c r="F18" s="45">
        <v>7.41</v>
      </c>
      <c r="H18" s="21" t="s">
        <v>41</v>
      </c>
      <c r="I18" s="21">
        <v>263.64158561979377</v>
      </c>
      <c r="J18" s="21">
        <v>11.59317931904658</v>
      </c>
      <c r="K18" s="21">
        <v>22.741094428398402</v>
      </c>
      <c r="L18" s="21">
        <v>1.7420168074830245E-31</v>
      </c>
      <c r="M18" s="21">
        <v>240.45959082835265</v>
      </c>
      <c r="N18" s="21">
        <v>286.8235804112349</v>
      </c>
      <c r="O18" s="21">
        <v>240.45959082835265</v>
      </c>
      <c r="P18" s="21">
        <v>286.8235804112349</v>
      </c>
    </row>
    <row r="19" spans="2:16" x14ac:dyDescent="0.25">
      <c r="B19" s="44">
        <v>15</v>
      </c>
      <c r="C19" s="44">
        <v>94</v>
      </c>
      <c r="D19" s="44">
        <v>77</v>
      </c>
      <c r="E19" s="44">
        <v>1160</v>
      </c>
      <c r="F19" s="45">
        <v>4.21</v>
      </c>
      <c r="H19" s="21" t="s">
        <v>77</v>
      </c>
      <c r="I19" s="21">
        <v>-2.2315857315369056</v>
      </c>
      <c r="J19" s="21">
        <v>0.20994721249379206</v>
      </c>
      <c r="K19" s="21">
        <v>-10.629270591544012</v>
      </c>
      <c r="L19" s="21">
        <v>1.6399088268957247E-15</v>
      </c>
      <c r="M19" s="21">
        <v>-2.6514011292434367</v>
      </c>
      <c r="N19" s="21">
        <v>-1.8117703338303746</v>
      </c>
      <c r="O19" s="21">
        <v>-2.6514011292434367</v>
      </c>
      <c r="P19" s="21">
        <v>-1.8117703338303746</v>
      </c>
    </row>
    <row r="20" spans="2:16" ht="15.75" thickBot="1" x14ac:dyDescent="0.3">
      <c r="B20" s="44">
        <v>16</v>
      </c>
      <c r="C20" s="44">
        <v>96</v>
      </c>
      <c r="D20" s="44">
        <v>80</v>
      </c>
      <c r="E20" s="44">
        <v>1270</v>
      </c>
      <c r="F20" s="45">
        <v>5</v>
      </c>
      <c r="H20" s="22" t="s">
        <v>78</v>
      </c>
      <c r="I20" s="22">
        <v>-5.6465948165911823E-3</v>
      </c>
      <c r="J20" s="22">
        <v>2.003260066934505E-3</v>
      </c>
      <c r="K20" s="22">
        <v>-2.8187028283511393</v>
      </c>
      <c r="L20" s="22">
        <v>6.4924244124957842E-3</v>
      </c>
      <c r="M20" s="22">
        <v>-9.6523608933119613E-3</v>
      </c>
      <c r="N20" s="22">
        <v>-1.6408287398704032E-3</v>
      </c>
      <c r="O20" s="22">
        <v>-9.6523608933119613E-3</v>
      </c>
      <c r="P20" s="22">
        <v>-1.6408287398704032E-3</v>
      </c>
    </row>
    <row r="21" spans="2:16" x14ac:dyDescent="0.25">
      <c r="B21" s="44">
        <v>17</v>
      </c>
      <c r="C21" s="44">
        <v>148</v>
      </c>
      <c r="D21" s="44">
        <v>30</v>
      </c>
      <c r="E21" s="44">
        <v>580</v>
      </c>
      <c r="F21" s="45">
        <v>5.27</v>
      </c>
    </row>
    <row r="22" spans="2:16" x14ac:dyDescent="0.25">
      <c r="B22" s="44">
        <v>18</v>
      </c>
      <c r="C22" s="44">
        <v>98</v>
      </c>
      <c r="D22" s="44">
        <v>69</v>
      </c>
      <c r="E22" s="44">
        <v>660</v>
      </c>
      <c r="F22" s="45">
        <v>5.21</v>
      </c>
    </row>
    <row r="23" spans="2:16" x14ac:dyDescent="0.25">
      <c r="B23" s="44">
        <v>19</v>
      </c>
      <c r="C23" s="44">
        <v>161</v>
      </c>
      <c r="D23" s="44">
        <v>43</v>
      </c>
      <c r="E23" s="44">
        <v>420</v>
      </c>
      <c r="F23" s="45">
        <v>6.5</v>
      </c>
    </row>
    <row r="24" spans="2:16" x14ac:dyDescent="0.25">
      <c r="B24" s="44">
        <v>20</v>
      </c>
      <c r="C24" s="44">
        <v>118</v>
      </c>
      <c r="D24" s="44">
        <v>47</v>
      </c>
      <c r="E24" s="44">
        <v>1080</v>
      </c>
      <c r="F24" s="45">
        <v>6.12</v>
      </c>
    </row>
    <row r="25" spans="2:16" x14ac:dyDescent="0.25">
      <c r="B25" s="44">
        <v>21</v>
      </c>
      <c r="C25" s="44">
        <v>269</v>
      </c>
      <c r="D25" s="44">
        <v>17</v>
      </c>
      <c r="E25" s="44">
        <v>290</v>
      </c>
      <c r="F25" s="45">
        <v>6.19</v>
      </c>
    </row>
    <row r="26" spans="2:16" x14ac:dyDescent="0.25">
      <c r="B26" s="44">
        <v>22</v>
      </c>
      <c r="C26" s="44">
        <v>189</v>
      </c>
      <c r="D26" s="44">
        <v>35</v>
      </c>
      <c r="E26" s="44">
        <v>270</v>
      </c>
      <c r="F26" s="45">
        <v>5.05</v>
      </c>
    </row>
    <row r="27" spans="2:16" x14ac:dyDescent="0.25">
      <c r="B27" s="44">
        <v>23</v>
      </c>
      <c r="C27" s="44">
        <v>126</v>
      </c>
      <c r="D27" s="44">
        <v>58</v>
      </c>
      <c r="E27" s="44">
        <v>560</v>
      </c>
      <c r="F27" s="45">
        <v>6.16</v>
      </c>
    </row>
    <row r="28" spans="2:16" x14ac:dyDescent="0.25">
      <c r="B28" s="44">
        <v>24</v>
      </c>
      <c r="C28" s="44">
        <v>12</v>
      </c>
      <c r="D28" s="44">
        <v>81</v>
      </c>
      <c r="E28" s="44">
        <v>4240</v>
      </c>
      <c r="F28" s="45">
        <v>1.8</v>
      </c>
    </row>
    <row r="29" spans="2:16" x14ac:dyDescent="0.25">
      <c r="B29" s="44">
        <v>25</v>
      </c>
      <c r="C29" s="44">
        <v>167</v>
      </c>
      <c r="D29" s="44">
        <v>29</v>
      </c>
      <c r="E29" s="44">
        <v>240</v>
      </c>
      <c r="F29" s="45">
        <v>4.75</v>
      </c>
    </row>
    <row r="30" spans="2:16" x14ac:dyDescent="0.25">
      <c r="B30" s="44">
        <v>26</v>
      </c>
      <c r="C30" s="44">
        <v>135</v>
      </c>
      <c r="D30" s="44">
        <v>65</v>
      </c>
      <c r="E30" s="44">
        <v>430</v>
      </c>
      <c r="F30" s="45">
        <v>4.0999999999999996</v>
      </c>
    </row>
    <row r="31" spans="2:16" x14ac:dyDescent="0.25">
      <c r="B31" s="44">
        <v>27</v>
      </c>
      <c r="C31" s="44">
        <v>107</v>
      </c>
      <c r="D31" s="44">
        <v>87</v>
      </c>
      <c r="E31" s="44">
        <v>3020</v>
      </c>
      <c r="F31" s="45">
        <v>6.66</v>
      </c>
    </row>
    <row r="32" spans="2:16" x14ac:dyDescent="0.25">
      <c r="B32" s="44">
        <v>28</v>
      </c>
      <c r="C32" s="44">
        <v>72</v>
      </c>
      <c r="D32" s="44">
        <v>63</v>
      </c>
      <c r="E32" s="44">
        <v>1420</v>
      </c>
      <c r="F32" s="45">
        <v>7.28</v>
      </c>
    </row>
    <row r="33" spans="2:6" x14ac:dyDescent="0.25">
      <c r="B33" s="44">
        <v>29</v>
      </c>
      <c r="C33" s="44">
        <v>128</v>
      </c>
      <c r="D33" s="44">
        <v>49</v>
      </c>
      <c r="E33" s="44">
        <v>420</v>
      </c>
      <c r="F33" s="45">
        <v>8.1199999999999992</v>
      </c>
    </row>
    <row r="34" spans="2:6" x14ac:dyDescent="0.25">
      <c r="B34" s="44">
        <v>30</v>
      </c>
      <c r="C34" s="44">
        <v>27</v>
      </c>
      <c r="D34" s="44">
        <v>63</v>
      </c>
      <c r="E34" s="44">
        <v>19830</v>
      </c>
      <c r="F34" s="45">
        <v>5.23</v>
      </c>
    </row>
    <row r="35" spans="2:6" x14ac:dyDescent="0.25">
      <c r="B35" s="44">
        <v>31</v>
      </c>
      <c r="C35" s="44">
        <v>152</v>
      </c>
      <c r="D35" s="44">
        <v>84</v>
      </c>
      <c r="E35" s="44">
        <v>420</v>
      </c>
      <c r="F35" s="45">
        <v>5.79</v>
      </c>
    </row>
    <row r="36" spans="2:6" x14ac:dyDescent="0.25">
      <c r="B36" s="44">
        <v>32</v>
      </c>
      <c r="C36" s="44">
        <v>224</v>
      </c>
      <c r="D36" s="44">
        <v>23</v>
      </c>
      <c r="E36" s="44">
        <v>530</v>
      </c>
      <c r="F36" s="45">
        <v>6.5</v>
      </c>
    </row>
    <row r="37" spans="2:6" x14ac:dyDescent="0.25">
      <c r="B37" s="44">
        <v>33</v>
      </c>
      <c r="C37" s="44">
        <v>142</v>
      </c>
      <c r="D37" s="44">
        <v>50</v>
      </c>
      <c r="E37" s="44">
        <v>8640</v>
      </c>
      <c r="F37" s="45">
        <v>7.17</v>
      </c>
    </row>
    <row r="38" spans="2:6" x14ac:dyDescent="0.25">
      <c r="B38" s="44">
        <v>34</v>
      </c>
      <c r="C38" s="44">
        <v>104</v>
      </c>
      <c r="D38" s="44">
        <v>62</v>
      </c>
      <c r="E38" s="44">
        <v>350</v>
      </c>
      <c r="F38" s="45">
        <v>6.6</v>
      </c>
    </row>
    <row r="39" spans="2:6" x14ac:dyDescent="0.25">
      <c r="B39" s="44">
        <v>35</v>
      </c>
      <c r="C39" s="44">
        <v>287</v>
      </c>
      <c r="D39" s="44">
        <v>31</v>
      </c>
      <c r="E39" s="44">
        <v>230</v>
      </c>
      <c r="F39" s="45">
        <v>7</v>
      </c>
    </row>
    <row r="40" spans="2:6" x14ac:dyDescent="0.25">
      <c r="B40" s="44">
        <v>36</v>
      </c>
      <c r="C40" s="44">
        <v>41</v>
      </c>
      <c r="D40" s="44">
        <v>66</v>
      </c>
      <c r="E40" s="44">
        <v>1620</v>
      </c>
      <c r="F40" s="45">
        <v>3.91</v>
      </c>
    </row>
    <row r="41" spans="2:6" x14ac:dyDescent="0.25">
      <c r="B41" s="44">
        <v>37</v>
      </c>
      <c r="C41" s="44">
        <v>312</v>
      </c>
      <c r="D41" s="44">
        <v>11</v>
      </c>
      <c r="E41" s="44">
        <v>190</v>
      </c>
      <c r="F41" s="45">
        <v>6.7</v>
      </c>
    </row>
    <row r="42" spans="2:6" x14ac:dyDescent="0.25">
      <c r="B42" s="44">
        <v>38</v>
      </c>
      <c r="C42" s="44">
        <v>77</v>
      </c>
      <c r="D42" s="44">
        <v>88</v>
      </c>
      <c r="E42" s="44">
        <v>2090</v>
      </c>
      <c r="F42" s="45">
        <v>4.2</v>
      </c>
    </row>
    <row r="43" spans="2:6" x14ac:dyDescent="0.25">
      <c r="B43" s="44">
        <v>39</v>
      </c>
      <c r="C43" s="44">
        <v>142</v>
      </c>
      <c r="D43" s="44">
        <v>22</v>
      </c>
      <c r="E43" s="44">
        <v>900</v>
      </c>
      <c r="F43" s="45">
        <v>5.43</v>
      </c>
    </row>
    <row r="44" spans="2:6" x14ac:dyDescent="0.25">
      <c r="B44" s="44">
        <v>40</v>
      </c>
      <c r="C44" s="44">
        <v>262</v>
      </c>
      <c r="D44" s="44">
        <v>22</v>
      </c>
      <c r="E44" s="44">
        <v>230</v>
      </c>
      <c r="F44" s="45">
        <v>6.5</v>
      </c>
    </row>
    <row r="45" spans="2:6" x14ac:dyDescent="0.25">
      <c r="B45" s="44">
        <v>41</v>
      </c>
      <c r="C45" s="44">
        <v>215</v>
      </c>
      <c r="D45" s="44">
        <v>12</v>
      </c>
      <c r="E45" s="44">
        <v>140</v>
      </c>
      <c r="F45" s="45">
        <v>6.25</v>
      </c>
    </row>
    <row r="46" spans="2:6" x14ac:dyDescent="0.25">
      <c r="B46" s="44">
        <v>42</v>
      </c>
      <c r="C46" s="44">
        <v>246</v>
      </c>
      <c r="D46" s="44">
        <v>9</v>
      </c>
      <c r="E46" s="44">
        <v>330</v>
      </c>
      <c r="F46" s="45">
        <v>7.1</v>
      </c>
    </row>
    <row r="47" spans="2:6" x14ac:dyDescent="0.25">
      <c r="B47" s="44">
        <v>43</v>
      </c>
      <c r="C47" s="44">
        <v>191</v>
      </c>
      <c r="D47" s="44">
        <v>31</v>
      </c>
      <c r="E47" s="44">
        <v>1010</v>
      </c>
      <c r="F47" s="45">
        <v>7.1</v>
      </c>
    </row>
    <row r="48" spans="2:6" x14ac:dyDescent="0.25">
      <c r="B48" s="44">
        <v>44</v>
      </c>
      <c r="C48" s="44">
        <v>182</v>
      </c>
      <c r="D48" s="44">
        <v>19</v>
      </c>
      <c r="E48" s="44">
        <v>300</v>
      </c>
      <c r="F48" s="45">
        <v>7</v>
      </c>
    </row>
    <row r="49" spans="2:6" x14ac:dyDescent="0.25">
      <c r="B49" s="44">
        <v>45</v>
      </c>
      <c r="C49" s="44">
        <v>37</v>
      </c>
      <c r="D49" s="44">
        <v>88</v>
      </c>
      <c r="E49" s="44">
        <v>1730</v>
      </c>
      <c r="F49" s="45">
        <v>3.46</v>
      </c>
    </row>
    <row r="50" spans="2:6" x14ac:dyDescent="0.25">
      <c r="B50" s="44">
        <v>46</v>
      </c>
      <c r="C50" s="44">
        <v>103</v>
      </c>
      <c r="D50" s="44">
        <v>35</v>
      </c>
      <c r="E50" s="44">
        <v>780</v>
      </c>
      <c r="F50" s="45">
        <v>5.66</v>
      </c>
    </row>
    <row r="51" spans="2:6" x14ac:dyDescent="0.25">
      <c r="B51" s="44">
        <v>47</v>
      </c>
      <c r="C51" s="44">
        <v>67</v>
      </c>
      <c r="D51" s="44">
        <v>85</v>
      </c>
      <c r="E51" s="44">
        <v>1300</v>
      </c>
      <c r="F51" s="45">
        <v>4.82</v>
      </c>
    </row>
    <row r="52" spans="2:6" x14ac:dyDescent="0.25">
      <c r="B52" s="44">
        <v>48</v>
      </c>
      <c r="C52" s="44">
        <v>143</v>
      </c>
      <c r="D52" s="44">
        <v>78</v>
      </c>
      <c r="E52" s="44">
        <v>930</v>
      </c>
      <c r="F52" s="45">
        <v>5</v>
      </c>
    </row>
    <row r="53" spans="2:6" x14ac:dyDescent="0.25">
      <c r="B53" s="44">
        <v>49</v>
      </c>
      <c r="C53" s="44">
        <v>83</v>
      </c>
      <c r="D53" s="44">
        <v>85</v>
      </c>
      <c r="E53" s="44">
        <v>690</v>
      </c>
      <c r="F53" s="45">
        <v>4.74</v>
      </c>
    </row>
    <row r="54" spans="2:6" x14ac:dyDescent="0.25">
      <c r="B54" s="44">
        <v>50</v>
      </c>
      <c r="C54" s="44">
        <v>223</v>
      </c>
      <c r="D54" s="44">
        <v>33</v>
      </c>
      <c r="E54" s="44">
        <v>200</v>
      </c>
      <c r="F54" s="45">
        <v>8.49</v>
      </c>
    </row>
    <row r="55" spans="2:6" x14ac:dyDescent="0.25">
      <c r="B55" s="44">
        <v>51</v>
      </c>
      <c r="C55" s="44">
        <v>240</v>
      </c>
      <c r="D55" s="44">
        <v>19</v>
      </c>
      <c r="E55" s="44">
        <v>450</v>
      </c>
      <c r="F55" s="45">
        <v>6.5</v>
      </c>
    </row>
    <row r="56" spans="2:6" x14ac:dyDescent="0.25">
      <c r="B56" s="44">
        <v>52</v>
      </c>
      <c r="C56" s="44">
        <v>312</v>
      </c>
      <c r="D56" s="44">
        <v>21</v>
      </c>
      <c r="E56" s="44">
        <v>280</v>
      </c>
      <c r="F56" s="45">
        <v>6.5</v>
      </c>
    </row>
    <row r="57" spans="2:6" x14ac:dyDescent="0.25">
      <c r="B57" s="44">
        <v>53</v>
      </c>
      <c r="C57" s="44">
        <v>12</v>
      </c>
      <c r="D57" s="44">
        <v>79</v>
      </c>
      <c r="E57" s="44">
        <v>4430</v>
      </c>
      <c r="F57" s="45">
        <v>1.69</v>
      </c>
    </row>
    <row r="58" spans="2:6" x14ac:dyDescent="0.25">
      <c r="B58" s="44">
        <v>54</v>
      </c>
      <c r="C58" s="44">
        <v>52</v>
      </c>
      <c r="D58" s="44">
        <v>83</v>
      </c>
      <c r="E58" s="44">
        <v>270</v>
      </c>
      <c r="F58" s="45">
        <v>3.25</v>
      </c>
    </row>
    <row r="59" spans="2:6" x14ac:dyDescent="0.25">
      <c r="B59" s="44">
        <v>55</v>
      </c>
      <c r="C59" s="44">
        <v>79</v>
      </c>
      <c r="D59" s="44">
        <v>43</v>
      </c>
      <c r="E59" s="44">
        <v>1340</v>
      </c>
      <c r="F59" s="45">
        <v>7.17</v>
      </c>
    </row>
    <row r="60" spans="2:6" x14ac:dyDescent="0.25">
      <c r="B60" s="44">
        <v>56</v>
      </c>
      <c r="C60" s="44">
        <v>61</v>
      </c>
      <c r="D60" s="44">
        <v>88</v>
      </c>
      <c r="E60" s="44">
        <v>670</v>
      </c>
      <c r="F60" s="45">
        <v>3.52</v>
      </c>
    </row>
    <row r="61" spans="2:6" x14ac:dyDescent="0.25">
      <c r="B61" s="44">
        <v>57</v>
      </c>
      <c r="C61" s="44">
        <v>168</v>
      </c>
      <c r="D61" s="44">
        <v>28</v>
      </c>
      <c r="E61" s="44">
        <v>410</v>
      </c>
      <c r="F61" s="45">
        <v>6.09</v>
      </c>
    </row>
    <row r="62" spans="2:6" x14ac:dyDescent="0.25">
      <c r="B62" s="44">
        <v>58</v>
      </c>
      <c r="C62" s="44">
        <v>28</v>
      </c>
      <c r="D62" s="44">
        <v>95</v>
      </c>
      <c r="E62" s="44">
        <v>4370</v>
      </c>
      <c r="F62" s="45">
        <v>2.86</v>
      </c>
    </row>
    <row r="63" spans="2:6" x14ac:dyDescent="0.25">
      <c r="B63" s="44">
        <v>59</v>
      </c>
      <c r="C63" s="44">
        <v>121</v>
      </c>
      <c r="D63" s="44">
        <v>41</v>
      </c>
      <c r="E63" s="44">
        <v>1310</v>
      </c>
      <c r="F63" s="45">
        <v>4.88</v>
      </c>
    </row>
    <row r="64" spans="2:6" x14ac:dyDescent="0.25">
      <c r="B64" s="44">
        <v>60</v>
      </c>
      <c r="C64" s="44">
        <v>115</v>
      </c>
      <c r="D64" s="44">
        <v>62</v>
      </c>
      <c r="E64" s="44">
        <v>1470</v>
      </c>
      <c r="F64" s="45">
        <v>3.89</v>
      </c>
    </row>
    <row r="65" spans="2:9" x14ac:dyDescent="0.25">
      <c r="B65" s="44">
        <v>61</v>
      </c>
      <c r="C65" s="44">
        <v>186</v>
      </c>
      <c r="D65" s="44">
        <v>45</v>
      </c>
      <c r="E65" s="44">
        <v>300</v>
      </c>
      <c r="F65" s="45">
        <v>6.9</v>
      </c>
    </row>
    <row r="66" spans="2:9" x14ac:dyDescent="0.25">
      <c r="B66" s="44">
        <v>62</v>
      </c>
      <c r="C66" s="44">
        <v>47</v>
      </c>
      <c r="D66" s="44">
        <v>85</v>
      </c>
      <c r="E66" s="44">
        <v>3630</v>
      </c>
      <c r="F66" s="45">
        <v>4.0999999999999996</v>
      </c>
    </row>
    <row r="67" spans="2:9" x14ac:dyDescent="0.25">
      <c r="B67" s="44">
        <v>63</v>
      </c>
      <c r="C67" s="44">
        <v>178</v>
      </c>
      <c r="D67" s="44">
        <v>45</v>
      </c>
      <c r="E67" s="44">
        <v>220</v>
      </c>
      <c r="F67" s="45">
        <v>6.09</v>
      </c>
    </row>
    <row r="68" spans="2:9" ht="15.75" thickBot="1" x14ac:dyDescent="0.3">
      <c r="B68" s="46">
        <v>64</v>
      </c>
      <c r="C68" s="46">
        <v>142</v>
      </c>
      <c r="D68" s="46">
        <v>67</v>
      </c>
      <c r="E68" s="46">
        <v>560</v>
      </c>
      <c r="F68" s="47">
        <v>7.2</v>
      </c>
    </row>
    <row r="70" spans="2:9" x14ac:dyDescent="0.25">
      <c r="B70" s="14" t="s">
        <v>0</v>
      </c>
      <c r="C70" s="15"/>
      <c r="D70" s="15"/>
      <c r="E70" s="15"/>
      <c r="F70" s="15"/>
      <c r="G70" s="15"/>
      <c r="H70" s="15"/>
      <c r="I70" s="15"/>
    </row>
    <row r="71" spans="2:9" ht="7.5" customHeight="1" x14ac:dyDescent="0.25"/>
    <row r="72" spans="2:9" x14ac:dyDescent="0.25">
      <c r="B72" s="16" t="s">
        <v>81</v>
      </c>
      <c r="C72" s="17" t="s">
        <v>85</v>
      </c>
      <c r="D72" s="17"/>
      <c r="E72" s="17"/>
      <c r="F72" s="17"/>
      <c r="G72" s="17"/>
      <c r="H72" s="17"/>
      <c r="I72" s="17"/>
    </row>
    <row r="73" spans="2:9" x14ac:dyDescent="0.25">
      <c r="B73" s="18" t="s">
        <v>82</v>
      </c>
      <c r="C73" s="17" t="s">
        <v>86</v>
      </c>
      <c r="D73" s="17"/>
      <c r="E73" s="17"/>
      <c r="F73" s="17"/>
      <c r="G73" s="17"/>
      <c r="H73" s="17"/>
      <c r="I73" s="17"/>
    </row>
    <row r="74" spans="2:9" x14ac:dyDescent="0.25">
      <c r="B74" s="16" t="s">
        <v>83</v>
      </c>
      <c r="C74" s="17" t="s">
        <v>87</v>
      </c>
      <c r="D74" s="17"/>
      <c r="E74" s="17"/>
      <c r="F74" s="17"/>
      <c r="G74" s="17"/>
      <c r="H74" s="17"/>
      <c r="I74" s="17"/>
    </row>
    <row r="75" spans="2:9" x14ac:dyDescent="0.25">
      <c r="B75" s="18" t="s">
        <v>84</v>
      </c>
      <c r="C75" s="17" t="s">
        <v>88</v>
      </c>
      <c r="D75" s="17"/>
      <c r="E75" s="17"/>
      <c r="F75" s="17"/>
      <c r="G75" s="17"/>
      <c r="H75" s="17"/>
      <c r="I75" s="17"/>
    </row>
  </sheetData>
  <mergeCells count="1">
    <mergeCell ref="B2:F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F21D-976D-4CAC-BEB7-E9BD6F92AC65}">
  <dimension ref="B1:P60"/>
  <sheetViews>
    <sheetView showGridLines="0" tabSelected="1" zoomScale="90" zoomScaleNormal="90" workbookViewId="0">
      <selection activeCell="L16" sqref="L16"/>
    </sheetView>
  </sheetViews>
  <sheetFormatPr defaultRowHeight="15" x14ac:dyDescent="0.25"/>
  <cols>
    <col min="1" max="1" width="2.140625" customWidth="1"/>
    <col min="2" max="2" width="5.42578125" customWidth="1"/>
    <col min="3" max="3" width="10.85546875" customWidth="1"/>
    <col min="4" max="4" width="14.42578125" customWidth="1"/>
    <col min="5" max="5" width="17.5703125" bestFit="1" customWidth="1"/>
    <col min="6" max="6" width="15" bestFit="1" customWidth="1"/>
    <col min="7" max="7" width="1.85546875" customWidth="1"/>
    <col min="8" max="10" width="12.42578125" customWidth="1"/>
    <col min="11" max="11" width="1.85546875" customWidth="1"/>
    <col min="12" max="13" width="13.28515625" bestFit="1" customWidth="1"/>
    <col min="14" max="14" width="1.85546875" customWidth="1"/>
    <col min="15" max="15" width="15.7109375" bestFit="1" customWidth="1"/>
    <col min="16" max="16" width="13.28515625" bestFit="1" customWidth="1"/>
  </cols>
  <sheetData>
    <row r="1" spans="2:16" ht="9" customHeight="1" x14ac:dyDescent="0.25"/>
    <row r="2" spans="2:16" x14ac:dyDescent="0.25">
      <c r="B2" s="87" t="s">
        <v>95</v>
      </c>
      <c r="C2" s="87"/>
      <c r="D2" s="87"/>
      <c r="E2" s="87"/>
      <c r="F2" s="87"/>
      <c r="H2" s="34" t="s">
        <v>168</v>
      </c>
      <c r="I2" s="34"/>
      <c r="J2" s="34"/>
    </row>
    <row r="3" spans="2:16" ht="9.75" customHeight="1" x14ac:dyDescent="0.25"/>
    <row r="4" spans="2:16" x14ac:dyDescent="0.25">
      <c r="B4" s="84" t="s">
        <v>171</v>
      </c>
      <c r="C4" s="84" t="s">
        <v>160</v>
      </c>
      <c r="D4" s="62" t="s">
        <v>153</v>
      </c>
      <c r="E4" s="62" t="s">
        <v>156</v>
      </c>
      <c r="F4" s="62" t="s">
        <v>158</v>
      </c>
      <c r="H4" s="62"/>
      <c r="I4" s="62"/>
      <c r="J4" s="62"/>
      <c r="O4" s="88" t="s">
        <v>64</v>
      </c>
      <c r="P4" s="88"/>
    </row>
    <row r="5" spans="2:16" x14ac:dyDescent="0.25">
      <c r="B5" s="85"/>
      <c r="C5" s="85"/>
      <c r="D5" s="63" t="s">
        <v>154</v>
      </c>
      <c r="E5" s="63" t="s">
        <v>157</v>
      </c>
      <c r="F5" s="63" t="s">
        <v>159</v>
      </c>
      <c r="H5" s="63"/>
      <c r="I5" s="63"/>
      <c r="J5" s="63"/>
      <c r="O5" s="89"/>
      <c r="P5" s="89"/>
    </row>
    <row r="6" spans="2:16" ht="15.75" thickBot="1" x14ac:dyDescent="0.3">
      <c r="B6" s="85"/>
      <c r="C6" s="85"/>
      <c r="D6" s="63" t="s">
        <v>155</v>
      </c>
      <c r="E6" s="63" t="s">
        <v>155</v>
      </c>
      <c r="F6" s="63" t="s">
        <v>155</v>
      </c>
      <c r="H6" s="63"/>
      <c r="I6" s="63"/>
      <c r="J6" s="63"/>
      <c r="O6" s="89"/>
      <c r="P6" s="89"/>
    </row>
    <row r="7" spans="2:16" ht="15.75" thickBot="1" x14ac:dyDescent="0.3">
      <c r="B7" s="86"/>
      <c r="C7" s="86"/>
      <c r="D7" s="64" t="s">
        <v>98</v>
      </c>
      <c r="E7" s="64" t="s">
        <v>99</v>
      </c>
      <c r="F7" s="64" t="s">
        <v>100</v>
      </c>
      <c r="H7" s="64" t="s">
        <v>166</v>
      </c>
      <c r="I7" s="64" t="s">
        <v>169</v>
      </c>
      <c r="J7" s="64" t="s">
        <v>170</v>
      </c>
      <c r="L7" s="73"/>
      <c r="M7" s="73" t="s">
        <v>47</v>
      </c>
      <c r="O7" s="64" t="s">
        <v>176</v>
      </c>
      <c r="P7" s="64" t="s">
        <v>167</v>
      </c>
    </row>
    <row r="8" spans="2:16" x14ac:dyDescent="0.25">
      <c r="B8" s="56">
        <v>1</v>
      </c>
      <c r="C8" s="57" t="s">
        <v>101</v>
      </c>
      <c r="D8" s="58">
        <v>38372840</v>
      </c>
      <c r="E8" s="58">
        <v>424471</v>
      </c>
      <c r="F8" s="58">
        <v>2689076</v>
      </c>
      <c r="H8" s="69">
        <f>LN(D8)</f>
        <v>17.462860475642533</v>
      </c>
      <c r="I8" s="69">
        <f>LN(E8)</f>
        <v>12.95859896673443</v>
      </c>
      <c r="J8" s="69">
        <f>LN(F8)</f>
        <v>14.804708198146507</v>
      </c>
      <c r="L8" s="76" t="s">
        <v>173</v>
      </c>
      <c r="M8" s="74">
        <f>'Resultados Cobb-Douglas'!B17</f>
        <v>3.8875995240416401</v>
      </c>
      <c r="O8" s="69">
        <f>$M$8+$M$9*I8+$M$10*J8</f>
        <v>17.67391391638402</v>
      </c>
      <c r="P8" s="71">
        <f>EXP(O8)</f>
        <v>47389626.683913812</v>
      </c>
    </row>
    <row r="9" spans="2:16" ht="18" x14ac:dyDescent="0.35">
      <c r="B9" s="56">
        <v>2</v>
      </c>
      <c r="C9" s="57" t="s">
        <v>102</v>
      </c>
      <c r="D9" s="58">
        <v>1805427</v>
      </c>
      <c r="E9" s="58">
        <v>19895</v>
      </c>
      <c r="F9" s="58">
        <v>57997</v>
      </c>
      <c r="H9" s="69">
        <f t="shared" ref="H9:H58" si="0">LN(D9)</f>
        <v>14.406307686868962</v>
      </c>
      <c r="I9" s="69">
        <f t="shared" ref="I9:I58" si="1">LN(E9)</f>
        <v>9.8982237228610295</v>
      </c>
      <c r="J9" s="69">
        <f t="shared" ref="J9:J58" si="2">LN(F9)</f>
        <v>10.968146564052885</v>
      </c>
      <c r="L9" s="76" t="s">
        <v>174</v>
      </c>
      <c r="M9" s="74">
        <f>'Resultados Cobb-Douglas'!B18</f>
        <v>0.46833220458429342</v>
      </c>
      <c r="O9" s="69">
        <f t="shared" ref="O9:O58" si="3">$M$8+$M$9*I9+$M$10*J9</f>
        <v>14.240722182820546</v>
      </c>
      <c r="P9" s="71">
        <f t="shared" ref="P9:P58" si="4">EXP(O9)</f>
        <v>1529914.1532699259</v>
      </c>
    </row>
    <row r="10" spans="2:16" ht="18.75" thickBot="1" x14ac:dyDescent="0.4">
      <c r="B10" s="56">
        <v>3</v>
      </c>
      <c r="C10" s="57" t="s">
        <v>103</v>
      </c>
      <c r="D10" s="58">
        <v>23736129</v>
      </c>
      <c r="E10" s="58">
        <v>206893</v>
      </c>
      <c r="F10" s="58">
        <v>2308272</v>
      </c>
      <c r="H10" s="69">
        <f t="shared" si="0"/>
        <v>16.982508875720637</v>
      </c>
      <c r="I10" s="69">
        <f t="shared" si="1"/>
        <v>12.239957030391839</v>
      </c>
      <c r="J10" s="69">
        <f t="shared" si="2"/>
        <v>14.652009750619456</v>
      </c>
      <c r="L10" s="77" t="s">
        <v>175</v>
      </c>
      <c r="M10" s="75">
        <f>'Resultados Cobb-Douglas'!B19</f>
        <v>0.52127911382232339</v>
      </c>
      <c r="O10" s="69">
        <f t="shared" si="3"/>
        <v>17.257752242621024</v>
      </c>
      <c r="P10" s="71">
        <f t="shared" si="4"/>
        <v>31256947.912084348</v>
      </c>
    </row>
    <row r="11" spans="2:16" x14ac:dyDescent="0.25">
      <c r="B11" s="56">
        <v>4</v>
      </c>
      <c r="C11" s="57" t="s">
        <v>104</v>
      </c>
      <c r="D11" s="58">
        <v>26981983</v>
      </c>
      <c r="E11" s="58">
        <v>304055</v>
      </c>
      <c r="F11" s="58">
        <v>1376235</v>
      </c>
      <c r="H11" s="69">
        <f t="shared" si="0"/>
        <v>17.11067990493104</v>
      </c>
      <c r="I11" s="69">
        <f t="shared" si="1"/>
        <v>12.624963885076751</v>
      </c>
      <c r="J11" s="69">
        <f t="shared" si="2"/>
        <v>14.134862067777069</v>
      </c>
      <c r="O11" s="69">
        <f t="shared" si="3"/>
        <v>17.168485065828325</v>
      </c>
      <c r="P11" s="71">
        <f t="shared" si="4"/>
        <v>28587641.466026902</v>
      </c>
    </row>
    <row r="12" spans="2:16" x14ac:dyDescent="0.25">
      <c r="B12" s="56">
        <v>5</v>
      </c>
      <c r="C12" s="57" t="s">
        <v>105</v>
      </c>
      <c r="D12" s="58">
        <v>217546032</v>
      </c>
      <c r="E12" s="58">
        <v>1809756</v>
      </c>
      <c r="F12" s="58">
        <v>13554116</v>
      </c>
      <c r="H12" s="69">
        <f t="shared" si="0"/>
        <v>19.197921027479445</v>
      </c>
      <c r="I12" s="69">
        <f t="shared" si="1"/>
        <v>14.408702587524944</v>
      </c>
      <c r="J12" s="69">
        <f t="shared" si="2"/>
        <v>16.422200823000729</v>
      </c>
      <c r="O12" s="69">
        <f t="shared" si="3"/>
        <v>19.196209264082661</v>
      </c>
      <c r="P12" s="71">
        <f t="shared" si="4"/>
        <v>217173963.20303145</v>
      </c>
    </row>
    <row r="13" spans="2:16" x14ac:dyDescent="0.25">
      <c r="B13" s="56">
        <v>6</v>
      </c>
      <c r="C13" s="57" t="s">
        <v>106</v>
      </c>
      <c r="D13" s="58">
        <v>19462751</v>
      </c>
      <c r="E13" s="58">
        <v>180366</v>
      </c>
      <c r="F13" s="58">
        <v>1790751</v>
      </c>
      <c r="H13" s="69">
        <f t="shared" si="0"/>
        <v>16.784012991637248</v>
      </c>
      <c r="I13" s="69">
        <f t="shared" si="1"/>
        <v>12.102743398781426</v>
      </c>
      <c r="J13" s="69">
        <f t="shared" si="2"/>
        <v>14.398145642901783</v>
      </c>
      <c r="O13" s="69">
        <f t="shared" si="3"/>
        <v>17.061156622927538</v>
      </c>
      <c r="P13" s="71">
        <f t="shared" si="4"/>
        <v>25678294.548747223</v>
      </c>
    </row>
    <row r="14" spans="2:16" x14ac:dyDescent="0.25">
      <c r="B14" s="56">
        <v>7</v>
      </c>
      <c r="C14" s="57" t="s">
        <v>107</v>
      </c>
      <c r="D14" s="58">
        <v>28972772</v>
      </c>
      <c r="E14" s="58">
        <v>224267</v>
      </c>
      <c r="F14" s="58">
        <v>1210229</v>
      </c>
      <c r="H14" s="69">
        <f t="shared" si="0"/>
        <v>17.181867050359575</v>
      </c>
      <c r="I14" s="69">
        <f t="shared" si="1"/>
        <v>12.320592585297463</v>
      </c>
      <c r="J14" s="69">
        <f t="shared" si="2"/>
        <v>14.006320155864575</v>
      </c>
      <c r="O14" s="69">
        <f t="shared" si="3"/>
        <v>16.95893197005973</v>
      </c>
      <c r="P14" s="71">
        <f t="shared" si="4"/>
        <v>23183050.090233818</v>
      </c>
    </row>
    <row r="15" spans="2:16" x14ac:dyDescent="0.25">
      <c r="B15" s="56">
        <v>8</v>
      </c>
      <c r="C15" s="57" t="s">
        <v>108</v>
      </c>
      <c r="D15" s="58">
        <v>14313157</v>
      </c>
      <c r="E15" s="58">
        <v>54455</v>
      </c>
      <c r="F15" s="58">
        <v>421064</v>
      </c>
      <c r="H15" s="69">
        <f t="shared" si="0"/>
        <v>16.476689742155312</v>
      </c>
      <c r="I15" s="69">
        <f t="shared" si="1"/>
        <v>10.905129951509787</v>
      </c>
      <c r="J15" s="69">
        <f t="shared" si="2"/>
        <v>12.950540120113176</v>
      </c>
      <c r="O15" s="69">
        <f t="shared" si="3"/>
        <v>15.745669152843471</v>
      </c>
      <c r="P15" s="71">
        <f t="shared" si="4"/>
        <v>6890602.9692739984</v>
      </c>
    </row>
    <row r="16" spans="2:16" x14ac:dyDescent="0.25">
      <c r="B16" s="56">
        <v>9</v>
      </c>
      <c r="C16" s="57" t="s">
        <v>109</v>
      </c>
      <c r="D16" s="58">
        <v>159921</v>
      </c>
      <c r="E16" s="58">
        <v>2029</v>
      </c>
      <c r="F16" s="58">
        <v>7188</v>
      </c>
      <c r="H16" s="69">
        <f t="shared" si="0"/>
        <v>11.982435222281294</v>
      </c>
      <c r="I16" s="69">
        <f t="shared" si="1"/>
        <v>7.6152983398258147</v>
      </c>
      <c r="J16" s="69">
        <f t="shared" si="2"/>
        <v>8.8801682479034501</v>
      </c>
      <c r="O16" s="69">
        <f t="shared" si="3"/>
        <v>12.083135218959619</v>
      </c>
      <c r="P16" s="71">
        <f t="shared" si="4"/>
        <v>176863.79914037904</v>
      </c>
    </row>
    <row r="17" spans="2:16" x14ac:dyDescent="0.25">
      <c r="B17" s="56">
        <v>10</v>
      </c>
      <c r="C17" s="57" t="s">
        <v>110</v>
      </c>
      <c r="D17" s="58">
        <v>47289846</v>
      </c>
      <c r="E17" s="58">
        <v>471211</v>
      </c>
      <c r="F17" s="58">
        <v>2761281</v>
      </c>
      <c r="H17" s="69">
        <f t="shared" si="0"/>
        <v>17.671806158112325</v>
      </c>
      <c r="I17" s="69">
        <f t="shared" si="1"/>
        <v>13.063061255698985</v>
      </c>
      <c r="J17" s="69">
        <f t="shared" si="2"/>
        <v>14.831205260452901</v>
      </c>
      <c r="O17" s="69">
        <f t="shared" si="3"/>
        <v>17.736649335628684</v>
      </c>
      <c r="P17" s="71">
        <f t="shared" si="4"/>
        <v>50457872.371279225</v>
      </c>
    </row>
    <row r="18" spans="2:16" x14ac:dyDescent="0.25">
      <c r="B18" s="56">
        <v>11</v>
      </c>
      <c r="C18" s="57" t="s">
        <v>111</v>
      </c>
      <c r="D18" s="58">
        <v>63015125</v>
      </c>
      <c r="E18" s="58">
        <v>659379</v>
      </c>
      <c r="F18" s="58">
        <v>3540475</v>
      </c>
      <c r="H18" s="69">
        <f t="shared" si="0"/>
        <v>17.958885334906448</v>
      </c>
      <c r="I18" s="69">
        <f t="shared" si="1"/>
        <v>13.399053761978879</v>
      </c>
      <c r="J18" s="69">
        <f t="shared" si="2"/>
        <v>15.079771456899481</v>
      </c>
      <c r="O18" s="69">
        <f t="shared" si="3"/>
        <v>18.023577813428407</v>
      </c>
      <c r="P18" s="71">
        <f t="shared" si="4"/>
        <v>67226482.550058767</v>
      </c>
    </row>
    <row r="19" spans="2:16" x14ac:dyDescent="0.25">
      <c r="B19" s="56">
        <v>12</v>
      </c>
      <c r="C19" s="57" t="s">
        <v>112</v>
      </c>
      <c r="D19" s="58">
        <v>1809052</v>
      </c>
      <c r="E19" s="58">
        <v>17528</v>
      </c>
      <c r="F19" s="58">
        <v>146371</v>
      </c>
      <c r="H19" s="69">
        <f t="shared" si="0"/>
        <v>14.408313509127371</v>
      </c>
      <c r="I19" s="69">
        <f t="shared" si="1"/>
        <v>9.7715548812753017</v>
      </c>
      <c r="J19" s="69">
        <f t="shared" si="2"/>
        <v>11.893899773455749</v>
      </c>
      <c r="O19" s="69">
        <f t="shared" si="3"/>
        <v>14.663974897604261</v>
      </c>
      <c r="P19" s="71">
        <f t="shared" si="4"/>
        <v>2336056.7063267389</v>
      </c>
    </row>
    <row r="20" spans="2:16" x14ac:dyDescent="0.25">
      <c r="B20" s="56">
        <v>13</v>
      </c>
      <c r="C20" s="57" t="s">
        <v>113</v>
      </c>
      <c r="D20" s="58">
        <v>10511786</v>
      </c>
      <c r="E20" s="58">
        <v>75414</v>
      </c>
      <c r="F20" s="58">
        <v>848220</v>
      </c>
      <c r="H20" s="69">
        <f t="shared" si="0"/>
        <v>16.168007661812855</v>
      </c>
      <c r="I20" s="69">
        <f t="shared" si="1"/>
        <v>11.230748213152893</v>
      </c>
      <c r="J20" s="69">
        <f t="shared" si="2"/>
        <v>13.650895315089134</v>
      </c>
      <c r="O20" s="69">
        <f t="shared" si="3"/>
        <v>16.263247206569616</v>
      </c>
      <c r="P20" s="71">
        <f t="shared" si="4"/>
        <v>11562147.878290435</v>
      </c>
    </row>
    <row r="21" spans="2:16" x14ac:dyDescent="0.25">
      <c r="B21" s="56">
        <v>14</v>
      </c>
      <c r="C21" s="57" t="s">
        <v>114</v>
      </c>
      <c r="D21" s="58">
        <v>105324866</v>
      </c>
      <c r="E21" s="58">
        <v>963156</v>
      </c>
      <c r="F21" s="58">
        <v>5870409</v>
      </c>
      <c r="H21" s="69">
        <f t="shared" si="0"/>
        <v>18.472560093575993</v>
      </c>
      <c r="I21" s="69">
        <f t="shared" si="1"/>
        <v>13.777970671430159</v>
      </c>
      <c r="J21" s="69">
        <f t="shared" si="2"/>
        <v>15.58543486569727</v>
      </c>
      <c r="O21" s="69">
        <f t="shared" si="3"/>
        <v>18.464628578616477</v>
      </c>
      <c r="P21" s="71">
        <f t="shared" si="4"/>
        <v>104492784.44546932</v>
      </c>
    </row>
    <row r="22" spans="2:16" x14ac:dyDescent="0.25">
      <c r="B22" s="56">
        <v>15</v>
      </c>
      <c r="C22" s="57" t="s">
        <v>115</v>
      </c>
      <c r="D22" s="58">
        <v>90120459</v>
      </c>
      <c r="E22" s="58">
        <v>835083</v>
      </c>
      <c r="F22" s="58">
        <v>5832503</v>
      </c>
      <c r="H22" s="69">
        <f t="shared" si="0"/>
        <v>18.316657766724401</v>
      </c>
      <c r="I22" s="69">
        <f t="shared" si="1"/>
        <v>13.635286400090626</v>
      </c>
      <c r="J22" s="69">
        <f t="shared" si="2"/>
        <v>15.578956797236785</v>
      </c>
      <c r="O22" s="69">
        <f t="shared" si="3"/>
        <v>18.394428057474173</v>
      </c>
      <c r="P22" s="71">
        <f t="shared" si="4"/>
        <v>97408891.940962642</v>
      </c>
    </row>
    <row r="23" spans="2:16" x14ac:dyDescent="0.25">
      <c r="B23" s="56">
        <v>16</v>
      </c>
      <c r="C23" s="57" t="s">
        <v>116</v>
      </c>
      <c r="D23" s="58">
        <v>39079550</v>
      </c>
      <c r="E23" s="58">
        <v>336159</v>
      </c>
      <c r="F23" s="58">
        <v>1795976</v>
      </c>
      <c r="H23" s="69">
        <f t="shared" si="0"/>
        <v>17.481109870231208</v>
      </c>
      <c r="I23" s="69">
        <f t="shared" si="1"/>
        <v>12.725339541300485</v>
      </c>
      <c r="J23" s="69">
        <f t="shared" si="2"/>
        <v>14.401059164726043</v>
      </c>
      <c r="O23" s="69">
        <f t="shared" si="3"/>
        <v>17.354257204993818</v>
      </c>
      <c r="P23" s="71">
        <f t="shared" si="4"/>
        <v>34423747.035932936</v>
      </c>
    </row>
    <row r="24" spans="2:16" x14ac:dyDescent="0.25">
      <c r="B24" s="56">
        <v>17</v>
      </c>
      <c r="C24" s="57" t="s">
        <v>117</v>
      </c>
      <c r="D24" s="58">
        <v>22826760</v>
      </c>
      <c r="E24" s="58">
        <v>246144</v>
      </c>
      <c r="F24" s="58">
        <v>1595118</v>
      </c>
      <c r="H24" s="69">
        <f t="shared" si="0"/>
        <v>16.94344408990634</v>
      </c>
      <c r="I24" s="69">
        <f t="shared" si="1"/>
        <v>12.413672009508398</v>
      </c>
      <c r="J24" s="69">
        <f t="shared" si="2"/>
        <v>14.28245827265583</v>
      </c>
      <c r="O24" s="69">
        <f t="shared" si="3"/>
        <v>17.146469094815387</v>
      </c>
      <c r="P24" s="71">
        <f t="shared" si="4"/>
        <v>27965134.472194828</v>
      </c>
    </row>
    <row r="25" spans="2:16" x14ac:dyDescent="0.25">
      <c r="B25" s="56">
        <v>18</v>
      </c>
      <c r="C25" s="57" t="s">
        <v>118</v>
      </c>
      <c r="D25" s="58">
        <v>38686340</v>
      </c>
      <c r="E25" s="58">
        <v>384484</v>
      </c>
      <c r="F25" s="58">
        <v>2503693</v>
      </c>
      <c r="H25" s="69">
        <f t="shared" si="0"/>
        <v>17.470997124114653</v>
      </c>
      <c r="I25" s="69">
        <f t="shared" si="1"/>
        <v>12.859657454578267</v>
      </c>
      <c r="J25" s="69">
        <f t="shared" si="2"/>
        <v>14.733277399851795</v>
      </c>
      <c r="O25" s="69">
        <f t="shared" si="3"/>
        <v>17.590341036636332</v>
      </c>
      <c r="P25" s="71">
        <f t="shared" si="4"/>
        <v>43590118.234624714</v>
      </c>
    </row>
    <row r="26" spans="2:16" x14ac:dyDescent="0.25">
      <c r="B26" s="56">
        <v>19</v>
      </c>
      <c r="C26" s="57" t="s">
        <v>119</v>
      </c>
      <c r="D26" s="58">
        <v>69910555</v>
      </c>
      <c r="E26" s="58">
        <v>216149</v>
      </c>
      <c r="F26" s="58">
        <v>4726625</v>
      </c>
      <c r="H26" s="69">
        <f t="shared" si="0"/>
        <v>18.062727197235084</v>
      </c>
      <c r="I26" s="69">
        <f t="shared" si="1"/>
        <v>12.283723263668236</v>
      </c>
      <c r="J26" s="69">
        <f t="shared" si="2"/>
        <v>15.368721975128569</v>
      </c>
      <c r="O26" s="69">
        <f t="shared" si="3"/>
        <v>17.651856492395446</v>
      </c>
      <c r="P26" s="71">
        <f t="shared" si="4"/>
        <v>46355777.536190465</v>
      </c>
    </row>
    <row r="27" spans="2:16" x14ac:dyDescent="0.25">
      <c r="B27" s="56">
        <v>20</v>
      </c>
      <c r="C27" s="57" t="s">
        <v>120</v>
      </c>
      <c r="D27" s="58">
        <v>7856947</v>
      </c>
      <c r="E27" s="58">
        <v>82021</v>
      </c>
      <c r="F27" s="58">
        <v>415131</v>
      </c>
      <c r="H27" s="69">
        <f t="shared" si="0"/>
        <v>15.876908666558014</v>
      </c>
      <c r="I27" s="69">
        <f t="shared" si="1"/>
        <v>11.314730591019984</v>
      </c>
      <c r="J27" s="69">
        <f t="shared" si="2"/>
        <v>12.936349412052465</v>
      </c>
      <c r="O27" s="69">
        <f t="shared" si="3"/>
        <v>15.930101003622017</v>
      </c>
      <c r="P27" s="71">
        <f t="shared" si="4"/>
        <v>8286191.4254041333</v>
      </c>
    </row>
    <row r="28" spans="2:16" x14ac:dyDescent="0.25">
      <c r="B28" s="56">
        <v>21</v>
      </c>
      <c r="C28" s="57" t="s">
        <v>121</v>
      </c>
      <c r="D28" s="58">
        <v>21352966</v>
      </c>
      <c r="E28" s="58">
        <v>174855</v>
      </c>
      <c r="F28" s="58">
        <v>1729116</v>
      </c>
      <c r="H28" s="69">
        <f t="shared" si="0"/>
        <v>16.876701210706667</v>
      </c>
      <c r="I28" s="69">
        <f t="shared" si="1"/>
        <v>12.071712338022042</v>
      </c>
      <c r="J28" s="69">
        <f t="shared" si="2"/>
        <v>14.363120853218874</v>
      </c>
      <c r="O28" s="69">
        <f t="shared" si="3"/>
        <v>17.028366086503787</v>
      </c>
      <c r="P28" s="71">
        <f t="shared" si="4"/>
        <v>24849944.733583812</v>
      </c>
    </row>
    <row r="29" spans="2:16" x14ac:dyDescent="0.25">
      <c r="B29" s="56">
        <v>22</v>
      </c>
      <c r="C29" s="57" t="s">
        <v>122</v>
      </c>
      <c r="D29" s="58">
        <v>46044292</v>
      </c>
      <c r="E29" s="58">
        <v>355701</v>
      </c>
      <c r="F29" s="58">
        <v>2706065</v>
      </c>
      <c r="H29" s="69">
        <f t="shared" si="0"/>
        <v>17.645114360757038</v>
      </c>
      <c r="I29" s="69">
        <f t="shared" si="1"/>
        <v>12.781845769290481</v>
      </c>
      <c r="J29" s="69">
        <f t="shared" si="2"/>
        <v>14.81100610811913</v>
      </c>
      <c r="O29" s="69">
        <f t="shared" si="3"/>
        <v>17.594417670687235</v>
      </c>
      <c r="P29" s="71">
        <f t="shared" si="4"/>
        <v>43768181.89849814</v>
      </c>
    </row>
    <row r="30" spans="2:16" x14ac:dyDescent="0.25">
      <c r="B30" s="56">
        <v>23</v>
      </c>
      <c r="C30" s="57" t="s">
        <v>123</v>
      </c>
      <c r="D30" s="58">
        <v>92335528</v>
      </c>
      <c r="E30" s="58">
        <v>943298</v>
      </c>
      <c r="F30" s="58">
        <v>5294356</v>
      </c>
      <c r="H30" s="69">
        <f t="shared" si="0"/>
        <v>18.340939544154093</v>
      </c>
      <c r="I30" s="69">
        <f t="shared" si="1"/>
        <v>13.757137524419434</v>
      </c>
      <c r="J30" s="69">
        <f t="shared" si="2"/>
        <v>15.482151905447076</v>
      </c>
      <c r="O30" s="69">
        <f t="shared" si="3"/>
        <v>18.40103249495635</v>
      </c>
      <c r="P30" s="71">
        <f t="shared" si="4"/>
        <v>98054351.982069373</v>
      </c>
    </row>
    <row r="31" spans="2:16" x14ac:dyDescent="0.25">
      <c r="B31" s="56">
        <v>24</v>
      </c>
      <c r="C31" s="57" t="s">
        <v>124</v>
      </c>
      <c r="D31" s="58">
        <v>48304274</v>
      </c>
      <c r="E31" s="58">
        <v>456553</v>
      </c>
      <c r="F31" s="58">
        <v>2833525</v>
      </c>
      <c r="H31" s="69">
        <f t="shared" si="0"/>
        <v>17.69303060332075</v>
      </c>
      <c r="I31" s="69">
        <f t="shared" si="1"/>
        <v>13.031460073044691</v>
      </c>
      <c r="J31" s="69">
        <f t="shared" si="2"/>
        <v>14.8570320775633</v>
      </c>
      <c r="O31" s="69">
        <f t="shared" si="3"/>
        <v>17.735312464424887</v>
      </c>
      <c r="P31" s="71">
        <f t="shared" si="4"/>
        <v>50390461.764390595</v>
      </c>
    </row>
    <row r="32" spans="2:16" x14ac:dyDescent="0.25">
      <c r="B32" s="56">
        <v>25</v>
      </c>
      <c r="C32" s="57" t="s">
        <v>125</v>
      </c>
      <c r="D32" s="58">
        <v>17207903</v>
      </c>
      <c r="E32" s="58">
        <v>267806</v>
      </c>
      <c r="F32" s="58">
        <v>1212281</v>
      </c>
      <c r="H32" s="69">
        <f t="shared" si="0"/>
        <v>16.660879313000752</v>
      </c>
      <c r="I32" s="69">
        <f t="shared" si="1"/>
        <v>12.498018116767913</v>
      </c>
      <c r="J32" s="69">
        <f t="shared" si="2"/>
        <v>14.008014266923578</v>
      </c>
      <c r="O32" s="69">
        <f t="shared" si="3"/>
        <v>17.042909165074381</v>
      </c>
      <c r="P32" s="71">
        <f t="shared" si="4"/>
        <v>25213980.113751985</v>
      </c>
    </row>
    <row r="33" spans="2:16" x14ac:dyDescent="0.25">
      <c r="B33" s="56">
        <v>26</v>
      </c>
      <c r="C33" s="57" t="s">
        <v>126</v>
      </c>
      <c r="D33" s="58">
        <v>47340157</v>
      </c>
      <c r="E33" s="58">
        <v>439427</v>
      </c>
      <c r="F33" s="58">
        <v>2404122</v>
      </c>
      <c r="H33" s="69">
        <f t="shared" si="0"/>
        <v>17.672869478478919</v>
      </c>
      <c r="I33" s="69">
        <f t="shared" si="1"/>
        <v>12.993226884473142</v>
      </c>
      <c r="J33" s="69">
        <f t="shared" si="2"/>
        <v>14.69269532210164</v>
      </c>
      <c r="O33" s="69">
        <f t="shared" si="3"/>
        <v>17.631741312677395</v>
      </c>
      <c r="P33" s="71">
        <f t="shared" si="4"/>
        <v>45432638.421218716</v>
      </c>
    </row>
    <row r="34" spans="2:16" x14ac:dyDescent="0.25">
      <c r="B34" s="56">
        <v>27</v>
      </c>
      <c r="C34" s="57" t="s">
        <v>127</v>
      </c>
      <c r="D34" s="58">
        <v>2644567</v>
      </c>
      <c r="E34" s="58">
        <v>24167</v>
      </c>
      <c r="F34" s="58">
        <v>334008</v>
      </c>
      <c r="H34" s="69">
        <f t="shared" si="0"/>
        <v>14.788017904769424</v>
      </c>
      <c r="I34" s="69">
        <f t="shared" si="1"/>
        <v>10.092743345182981</v>
      </c>
      <c r="J34" s="69">
        <f t="shared" si="2"/>
        <v>12.7189202237678</v>
      </c>
      <c r="O34" s="69">
        <f t="shared" si="3"/>
        <v>15.244463728217148</v>
      </c>
      <c r="P34" s="71">
        <f t="shared" si="4"/>
        <v>4174327.0941251316</v>
      </c>
    </row>
    <row r="35" spans="2:16" x14ac:dyDescent="0.25">
      <c r="B35" s="56">
        <v>28</v>
      </c>
      <c r="C35" s="57" t="s">
        <v>128</v>
      </c>
      <c r="D35" s="58">
        <v>14650080</v>
      </c>
      <c r="E35" s="58">
        <v>163637</v>
      </c>
      <c r="F35" s="58">
        <v>627806</v>
      </c>
      <c r="H35" s="69">
        <f t="shared" si="0"/>
        <v>16.499956354163295</v>
      </c>
      <c r="I35" s="69">
        <f t="shared" si="1"/>
        <v>12.005405838949351</v>
      </c>
      <c r="J35" s="69">
        <f t="shared" si="2"/>
        <v>13.349986480528138</v>
      </c>
      <c r="O35" s="69">
        <f t="shared" si="3"/>
        <v>16.469186829635646</v>
      </c>
      <c r="P35" s="71">
        <f t="shared" si="4"/>
        <v>14206168.499725571</v>
      </c>
    </row>
    <row r="36" spans="2:16" x14ac:dyDescent="0.25">
      <c r="B36" s="56">
        <v>29</v>
      </c>
      <c r="C36" s="57" t="s">
        <v>129</v>
      </c>
      <c r="D36" s="58">
        <v>7290360</v>
      </c>
      <c r="E36" s="58">
        <v>59737</v>
      </c>
      <c r="F36" s="58">
        <v>522335</v>
      </c>
      <c r="H36" s="69">
        <f t="shared" si="0"/>
        <v>15.802063485481604</v>
      </c>
      <c r="I36" s="69">
        <f t="shared" si="1"/>
        <v>10.997706872899512</v>
      </c>
      <c r="J36" s="69">
        <f t="shared" si="2"/>
        <v>13.166064423475424</v>
      </c>
      <c r="O36" s="69">
        <f t="shared" si="3"/>
        <v>15.901374224395393</v>
      </c>
      <c r="P36" s="71">
        <f t="shared" si="4"/>
        <v>8051542.326486093</v>
      </c>
    </row>
    <row r="37" spans="2:16" x14ac:dyDescent="0.25">
      <c r="B37" s="56">
        <v>30</v>
      </c>
      <c r="C37" s="57" t="s">
        <v>130</v>
      </c>
      <c r="D37" s="58">
        <v>9188322</v>
      </c>
      <c r="E37" s="58">
        <v>96106</v>
      </c>
      <c r="F37" s="58">
        <v>507488</v>
      </c>
      <c r="H37" s="69">
        <f t="shared" si="0"/>
        <v>16.033443887888836</v>
      </c>
      <c r="I37" s="69">
        <f t="shared" si="1"/>
        <v>11.473207027972983</v>
      </c>
      <c r="J37" s="69">
        <f t="shared" si="2"/>
        <v>13.137228344298327</v>
      </c>
      <c r="O37" s="69">
        <f t="shared" si="3"/>
        <v>16.109034614501574</v>
      </c>
      <c r="P37" s="71">
        <f t="shared" si="4"/>
        <v>9909798.9102566931</v>
      </c>
    </row>
    <row r="38" spans="2:16" x14ac:dyDescent="0.25">
      <c r="B38" s="56">
        <v>31</v>
      </c>
      <c r="C38" s="57" t="s">
        <v>131</v>
      </c>
      <c r="D38" s="58">
        <v>51298516</v>
      </c>
      <c r="E38" s="58">
        <v>407076</v>
      </c>
      <c r="F38" s="58">
        <v>3295056</v>
      </c>
      <c r="H38" s="69">
        <f t="shared" si="0"/>
        <v>17.753172381847335</v>
      </c>
      <c r="I38" s="69">
        <f t="shared" si="1"/>
        <v>12.91675517917918</v>
      </c>
      <c r="J38" s="69">
        <f t="shared" si="2"/>
        <v>15.007933721221972</v>
      </c>
      <c r="O38" s="69">
        <f t="shared" si="3"/>
        <v>17.76025434368497</v>
      </c>
      <c r="P38" s="71">
        <f t="shared" si="4"/>
        <v>51663099.592401884</v>
      </c>
    </row>
    <row r="39" spans="2:16" x14ac:dyDescent="0.25">
      <c r="B39" s="56">
        <v>32</v>
      </c>
      <c r="C39" s="57" t="s">
        <v>132</v>
      </c>
      <c r="D39" s="58">
        <v>20401410</v>
      </c>
      <c r="E39" s="58">
        <v>43079</v>
      </c>
      <c r="F39" s="58">
        <v>404749</v>
      </c>
      <c r="H39" s="69">
        <f t="shared" si="0"/>
        <v>16.831114574072988</v>
      </c>
      <c r="I39" s="69">
        <f t="shared" si="1"/>
        <v>10.670790918373239</v>
      </c>
      <c r="J39" s="69">
        <f t="shared" si="2"/>
        <v>12.911022400875927</v>
      </c>
      <c r="O39" s="69">
        <f t="shared" si="3"/>
        <v>15.615320875170205</v>
      </c>
      <c r="P39" s="71">
        <f t="shared" si="4"/>
        <v>6048500.0592037179</v>
      </c>
    </row>
    <row r="40" spans="2:16" x14ac:dyDescent="0.25">
      <c r="B40" s="56">
        <v>33</v>
      </c>
      <c r="C40" s="57" t="s">
        <v>133</v>
      </c>
      <c r="D40" s="58">
        <v>87756129</v>
      </c>
      <c r="E40" s="58">
        <v>727177</v>
      </c>
      <c r="F40" s="58">
        <v>4260353</v>
      </c>
      <c r="H40" s="69">
        <f t="shared" si="0"/>
        <v>18.290072264024968</v>
      </c>
      <c r="I40" s="69">
        <f t="shared" si="1"/>
        <v>13.49692519318241</v>
      </c>
      <c r="J40" s="69">
        <f t="shared" si="2"/>
        <v>15.264862578662299</v>
      </c>
      <c r="O40" s="69">
        <f t="shared" si="3"/>
        <v>18.165898292498678</v>
      </c>
      <c r="P40" s="71">
        <f t="shared" si="4"/>
        <v>77508509.825743571</v>
      </c>
    </row>
    <row r="41" spans="2:16" x14ac:dyDescent="0.25">
      <c r="B41" s="56">
        <v>34</v>
      </c>
      <c r="C41" s="57" t="s">
        <v>134</v>
      </c>
      <c r="D41" s="58">
        <v>101268432</v>
      </c>
      <c r="E41" s="58">
        <v>820013</v>
      </c>
      <c r="F41" s="58">
        <v>4086558</v>
      </c>
      <c r="H41" s="69">
        <f t="shared" si="0"/>
        <v>18.433285291827289</v>
      </c>
      <c r="I41" s="69">
        <f t="shared" si="1"/>
        <v>13.617075472773305</v>
      </c>
      <c r="J41" s="69">
        <f t="shared" si="2"/>
        <v>15.223213608912358</v>
      </c>
      <c r="O41" s="69">
        <f t="shared" si="3"/>
        <v>18.200457799778039</v>
      </c>
      <c r="P41" s="71">
        <f t="shared" si="4"/>
        <v>80233990.101444274</v>
      </c>
    </row>
    <row r="42" spans="2:16" x14ac:dyDescent="0.25">
      <c r="B42" s="56">
        <v>35</v>
      </c>
      <c r="C42" s="57" t="s">
        <v>135</v>
      </c>
      <c r="D42" s="58">
        <v>3556025</v>
      </c>
      <c r="E42" s="58">
        <v>34723</v>
      </c>
      <c r="F42" s="58">
        <v>184700</v>
      </c>
      <c r="H42" s="69">
        <f t="shared" si="0"/>
        <v>15.084153905962422</v>
      </c>
      <c r="I42" s="69">
        <f t="shared" si="1"/>
        <v>10.455157570571497</v>
      </c>
      <c r="J42" s="69">
        <f t="shared" si="2"/>
        <v>12.126488166187331</v>
      </c>
      <c r="O42" s="69">
        <f t="shared" si="3"/>
        <v>15.105371523390577</v>
      </c>
      <c r="P42" s="71">
        <f t="shared" si="4"/>
        <v>3632281.5079330653</v>
      </c>
    </row>
    <row r="43" spans="2:16" x14ac:dyDescent="0.25">
      <c r="B43" s="56">
        <v>36</v>
      </c>
      <c r="C43" s="57" t="s">
        <v>136</v>
      </c>
      <c r="D43" s="58">
        <v>124986166</v>
      </c>
      <c r="E43" s="58">
        <v>1174540</v>
      </c>
      <c r="F43" s="58">
        <v>6301421</v>
      </c>
      <c r="H43" s="69">
        <f t="shared" si="0"/>
        <v>18.643713617141977</v>
      </c>
      <c r="I43" s="69">
        <f t="shared" si="1"/>
        <v>13.976387139546727</v>
      </c>
      <c r="J43" s="69">
        <f t="shared" si="2"/>
        <v>15.656285721483487</v>
      </c>
      <c r="O43" s="69">
        <f t="shared" si="3"/>
        <v>18.594486471873132</v>
      </c>
      <c r="P43" s="71">
        <f t="shared" si="4"/>
        <v>118982439.37070584</v>
      </c>
    </row>
    <row r="44" spans="2:16" x14ac:dyDescent="0.25">
      <c r="B44" s="56">
        <v>37</v>
      </c>
      <c r="C44" s="57" t="s">
        <v>137</v>
      </c>
      <c r="D44" s="58">
        <v>20451196</v>
      </c>
      <c r="E44" s="58">
        <v>201284</v>
      </c>
      <c r="F44" s="58">
        <v>1327353</v>
      </c>
      <c r="H44" s="69">
        <f t="shared" si="0"/>
        <v>16.833551922850535</v>
      </c>
      <c r="I44" s="69">
        <f t="shared" si="1"/>
        <v>12.212472125110741</v>
      </c>
      <c r="J44" s="69">
        <f t="shared" si="2"/>
        <v>14.098697291503441</v>
      </c>
      <c r="O44" s="69">
        <f t="shared" si="3"/>
        <v>16.956449947983089</v>
      </c>
      <c r="P44" s="71">
        <f t="shared" si="4"/>
        <v>23125580.597883426</v>
      </c>
    </row>
    <row r="45" spans="2:16" x14ac:dyDescent="0.25">
      <c r="B45" s="56">
        <v>38</v>
      </c>
      <c r="C45" s="57" t="s">
        <v>138</v>
      </c>
      <c r="D45" s="58">
        <v>34808109</v>
      </c>
      <c r="E45" s="58">
        <v>257820</v>
      </c>
      <c r="F45" s="58">
        <v>1456683</v>
      </c>
      <c r="H45" s="69">
        <f t="shared" si="0"/>
        <v>17.365360934841782</v>
      </c>
      <c r="I45" s="69">
        <f t="shared" si="1"/>
        <v>12.460016945997095</v>
      </c>
      <c r="J45" s="69">
        <f t="shared" si="2"/>
        <v>14.191672491155446</v>
      </c>
      <c r="O45" s="69">
        <f t="shared" si="3"/>
        <v>17.120849189364272</v>
      </c>
      <c r="P45" s="71">
        <f t="shared" si="4"/>
        <v>27257770.363075387</v>
      </c>
    </row>
    <row r="46" spans="2:16" x14ac:dyDescent="0.25">
      <c r="B46" s="56">
        <v>39</v>
      </c>
      <c r="C46" s="57" t="s">
        <v>139</v>
      </c>
      <c r="D46" s="58">
        <v>104858322</v>
      </c>
      <c r="E46" s="58">
        <v>944998</v>
      </c>
      <c r="F46" s="58">
        <v>5896392</v>
      </c>
      <c r="H46" s="69">
        <f t="shared" si="0"/>
        <v>18.468120682691858</v>
      </c>
      <c r="I46" s="69">
        <f t="shared" si="1"/>
        <v>13.758938090071524</v>
      </c>
      <c r="J46" s="69">
        <f t="shared" si="2"/>
        <v>15.589851196394283</v>
      </c>
      <c r="O46" s="69">
        <f t="shared" si="3"/>
        <v>18.458017148781945</v>
      </c>
      <c r="P46" s="71">
        <f t="shared" si="4"/>
        <v>103804216.45055032</v>
      </c>
    </row>
    <row r="47" spans="2:16" x14ac:dyDescent="0.25">
      <c r="B47" s="56">
        <v>40</v>
      </c>
      <c r="C47" s="57" t="s">
        <v>140</v>
      </c>
      <c r="D47" s="58">
        <v>6541356</v>
      </c>
      <c r="E47" s="58">
        <v>68987</v>
      </c>
      <c r="F47" s="58">
        <v>297618</v>
      </c>
      <c r="H47" s="69">
        <f t="shared" si="0"/>
        <v>15.69365504139107</v>
      </c>
      <c r="I47" s="69">
        <f t="shared" si="1"/>
        <v>11.141673360031692</v>
      </c>
      <c r="J47" s="69">
        <f t="shared" si="2"/>
        <v>12.603566063982965</v>
      </c>
      <c r="O47" s="69">
        <f t="shared" si="3"/>
        <v>15.675579720337524</v>
      </c>
      <c r="P47" s="71">
        <f t="shared" si="4"/>
        <v>6424181.0676734913</v>
      </c>
    </row>
    <row r="48" spans="2:16" x14ac:dyDescent="0.25">
      <c r="B48" s="56">
        <v>41</v>
      </c>
      <c r="C48" s="57" t="s">
        <v>141</v>
      </c>
      <c r="D48" s="58">
        <v>37668126</v>
      </c>
      <c r="E48" s="58">
        <v>400317</v>
      </c>
      <c r="F48" s="58">
        <v>2500071</v>
      </c>
      <c r="H48" s="69">
        <f t="shared" si="0"/>
        <v>17.444324830620833</v>
      </c>
      <c r="I48" s="69">
        <f t="shared" si="1"/>
        <v>12.900012012227807</v>
      </c>
      <c r="J48" s="69">
        <f t="shared" si="2"/>
        <v>14.731829689435157</v>
      </c>
      <c r="O48" s="69">
        <f t="shared" si="3"/>
        <v>17.608485714382308</v>
      </c>
      <c r="P48" s="71">
        <f t="shared" si="4"/>
        <v>44388266.052691385</v>
      </c>
    </row>
    <row r="49" spans="2:16" x14ac:dyDescent="0.25">
      <c r="B49" s="56">
        <v>42</v>
      </c>
      <c r="C49" s="57" t="s">
        <v>142</v>
      </c>
      <c r="D49" s="58">
        <v>4988905</v>
      </c>
      <c r="E49" s="58">
        <v>56524</v>
      </c>
      <c r="F49" s="58">
        <v>311251</v>
      </c>
      <c r="H49" s="69">
        <f t="shared" si="0"/>
        <v>15.422727004769712</v>
      </c>
      <c r="I49" s="69">
        <f t="shared" si="1"/>
        <v>10.942420605702637</v>
      </c>
      <c r="J49" s="69">
        <f t="shared" si="2"/>
        <v>12.648354939607298</v>
      </c>
      <c r="O49" s="69">
        <f t="shared" si="3"/>
        <v>15.605610744027654</v>
      </c>
      <c r="P49" s="71">
        <f t="shared" si="4"/>
        <v>5990052.5561073339</v>
      </c>
    </row>
    <row r="50" spans="2:16" x14ac:dyDescent="0.25">
      <c r="B50" s="56">
        <v>43</v>
      </c>
      <c r="C50" s="57" t="s">
        <v>143</v>
      </c>
      <c r="D50" s="58">
        <v>62828100</v>
      </c>
      <c r="E50" s="58">
        <v>582241</v>
      </c>
      <c r="F50" s="58">
        <v>4126465</v>
      </c>
      <c r="H50" s="69">
        <f t="shared" si="0"/>
        <v>17.955912983590828</v>
      </c>
      <c r="I50" s="69">
        <f t="shared" si="1"/>
        <v>13.274639730349321</v>
      </c>
      <c r="J50" s="69">
        <f t="shared" si="2"/>
        <v>15.232931666214698</v>
      </c>
      <c r="O50" s="69">
        <f t="shared" si="3"/>
        <v>18.045149933898795</v>
      </c>
      <c r="P50" s="71">
        <f t="shared" si="4"/>
        <v>68692455.554002672</v>
      </c>
    </row>
    <row r="51" spans="2:16" x14ac:dyDescent="0.25">
      <c r="B51" s="56">
        <v>44</v>
      </c>
      <c r="C51" s="57" t="s">
        <v>144</v>
      </c>
      <c r="D51" s="58">
        <v>172960157</v>
      </c>
      <c r="E51" s="58">
        <v>1120382</v>
      </c>
      <c r="F51" s="58">
        <v>11588283</v>
      </c>
      <c r="H51" s="69">
        <f t="shared" si="0"/>
        <v>18.96857181957909</v>
      </c>
      <c r="I51" s="69">
        <f t="shared" si="1"/>
        <v>13.929180256548211</v>
      </c>
      <c r="J51" s="69">
        <f t="shared" si="2"/>
        <v>16.265505059388843</v>
      </c>
      <c r="O51" s="69">
        <f t="shared" si="3"/>
        <v>18.889951284873611</v>
      </c>
      <c r="P51" s="71">
        <f t="shared" si="4"/>
        <v>159882748.85105681</v>
      </c>
    </row>
    <row r="52" spans="2:16" x14ac:dyDescent="0.25">
      <c r="B52" s="56">
        <v>45</v>
      </c>
      <c r="C52" s="57" t="s">
        <v>145</v>
      </c>
      <c r="D52" s="58">
        <v>15702637</v>
      </c>
      <c r="E52" s="58">
        <v>150030</v>
      </c>
      <c r="F52" s="58">
        <v>762671</v>
      </c>
      <c r="H52" s="69">
        <f t="shared" si="0"/>
        <v>16.569339217997975</v>
      </c>
      <c r="I52" s="69">
        <f t="shared" si="1"/>
        <v>11.918590553081058</v>
      </c>
      <c r="J52" s="69">
        <f t="shared" si="2"/>
        <v>13.544582024615757</v>
      </c>
      <c r="O52" s="69">
        <f t="shared" si="3"/>
        <v>16.529967028189098</v>
      </c>
      <c r="P52" s="71">
        <f t="shared" si="4"/>
        <v>15096402.497311549</v>
      </c>
    </row>
    <row r="53" spans="2:16" x14ac:dyDescent="0.25">
      <c r="B53" s="56">
        <v>46</v>
      </c>
      <c r="C53" s="57" t="s">
        <v>146</v>
      </c>
      <c r="D53" s="58">
        <v>5418786</v>
      </c>
      <c r="E53" s="58">
        <v>48134</v>
      </c>
      <c r="F53" s="58">
        <v>276293</v>
      </c>
      <c r="H53" s="69">
        <f t="shared" si="0"/>
        <v>15.505382363087536</v>
      </c>
      <c r="I53" s="69">
        <f t="shared" si="1"/>
        <v>10.781744067092349</v>
      </c>
      <c r="J53" s="69">
        <f t="shared" si="2"/>
        <v>12.529217175809542</v>
      </c>
      <c r="O53" s="69">
        <f t="shared" si="3"/>
        <v>15.468256718540058</v>
      </c>
      <c r="P53" s="71">
        <f t="shared" si="4"/>
        <v>5221298.6818385478</v>
      </c>
    </row>
    <row r="54" spans="2:16" x14ac:dyDescent="0.25">
      <c r="B54" s="56">
        <v>47</v>
      </c>
      <c r="C54" s="57" t="s">
        <v>147</v>
      </c>
      <c r="D54" s="58">
        <v>49166991</v>
      </c>
      <c r="E54" s="58">
        <v>425346</v>
      </c>
      <c r="F54" s="58">
        <v>2731669</v>
      </c>
      <c r="H54" s="69">
        <f t="shared" si="0"/>
        <v>17.710733041664451</v>
      </c>
      <c r="I54" s="69">
        <f t="shared" si="1"/>
        <v>12.960658234339594</v>
      </c>
      <c r="J54" s="69">
        <f t="shared" si="2"/>
        <v>14.82042333567097</v>
      </c>
      <c r="O54" s="69">
        <f t="shared" si="3"/>
        <v>17.683070310683725</v>
      </c>
      <c r="P54" s="71">
        <f t="shared" si="4"/>
        <v>47825537.431346297</v>
      </c>
    </row>
    <row r="55" spans="2:16" x14ac:dyDescent="0.25">
      <c r="B55" s="56">
        <v>48</v>
      </c>
      <c r="C55" s="57" t="s">
        <v>148</v>
      </c>
      <c r="D55" s="58">
        <v>46164427</v>
      </c>
      <c r="E55" s="58">
        <v>313279</v>
      </c>
      <c r="F55" s="58">
        <v>1945860</v>
      </c>
      <c r="H55" s="69">
        <f t="shared" si="0"/>
        <v>17.647720081111402</v>
      </c>
      <c r="I55" s="69">
        <f t="shared" si="1"/>
        <v>12.654849446286502</v>
      </c>
      <c r="J55" s="69">
        <f t="shared" si="2"/>
        <v>14.481214596694063</v>
      </c>
      <c r="O55" s="69">
        <f t="shared" si="3"/>
        <v>17.363027775938896</v>
      </c>
      <c r="P55" s="71">
        <f t="shared" si="4"/>
        <v>34726990.818196192</v>
      </c>
    </row>
    <row r="56" spans="2:16" x14ac:dyDescent="0.25">
      <c r="B56" s="56">
        <v>49</v>
      </c>
      <c r="C56" s="57" t="s">
        <v>149</v>
      </c>
      <c r="D56" s="58">
        <v>9185967</v>
      </c>
      <c r="E56" s="58">
        <v>89639</v>
      </c>
      <c r="F56" s="58">
        <v>685587</v>
      </c>
      <c r="H56" s="69">
        <f t="shared" si="0"/>
        <v>16.033187551438171</v>
      </c>
      <c r="I56" s="69">
        <f t="shared" si="1"/>
        <v>11.403545772118591</v>
      </c>
      <c r="J56" s="69">
        <f t="shared" si="2"/>
        <v>13.438030684592354</v>
      </c>
      <c r="O56" s="69">
        <f t="shared" si="3"/>
        <v>16.233211982357329</v>
      </c>
      <c r="P56" s="71">
        <f t="shared" si="4"/>
        <v>11220039.542698897</v>
      </c>
    </row>
    <row r="57" spans="2:16" x14ac:dyDescent="0.25">
      <c r="B57" s="56">
        <v>50</v>
      </c>
      <c r="C57" s="57" t="s">
        <v>150</v>
      </c>
      <c r="D57" s="58">
        <v>66964978</v>
      </c>
      <c r="E57" s="58">
        <v>694628</v>
      </c>
      <c r="F57" s="58">
        <v>3902823</v>
      </c>
      <c r="H57" s="69">
        <f t="shared" si="0"/>
        <v>18.019680324273477</v>
      </c>
      <c r="I57" s="69">
        <f t="shared" si="1"/>
        <v>13.451131729449989</v>
      </c>
      <c r="J57" s="69">
        <f t="shared" si="2"/>
        <v>15.177210695403446</v>
      </c>
      <c r="O57" s="69">
        <f t="shared" si="3"/>
        <v>18.098760642643288</v>
      </c>
      <c r="P57" s="71">
        <f t="shared" si="4"/>
        <v>72475609.507985041</v>
      </c>
    </row>
    <row r="58" spans="2:16" ht="15.75" thickBot="1" x14ac:dyDescent="0.3">
      <c r="B58" s="59">
        <v>51</v>
      </c>
      <c r="C58" s="60" t="s">
        <v>151</v>
      </c>
      <c r="D58" s="61">
        <v>2979475</v>
      </c>
      <c r="E58" s="61">
        <v>15221</v>
      </c>
      <c r="F58" s="61">
        <v>361536</v>
      </c>
      <c r="H58" s="70">
        <f t="shared" si="0"/>
        <v>14.907257668464393</v>
      </c>
      <c r="I58" s="70">
        <f t="shared" si="1"/>
        <v>9.6304313322796666</v>
      </c>
      <c r="J58" s="70">
        <f t="shared" si="2"/>
        <v>12.798116900684933</v>
      </c>
      <c r="O58" s="70">
        <f t="shared" si="3"/>
        <v>15.069231697569371</v>
      </c>
      <c r="P58" s="72">
        <f t="shared" si="4"/>
        <v>3503355.2060581096</v>
      </c>
    </row>
    <row r="59" spans="2:16" ht="10.5" customHeight="1" thickTop="1" x14ac:dyDescent="0.25"/>
    <row r="60" spans="2:16" x14ac:dyDescent="0.25">
      <c r="B60" t="s">
        <v>152</v>
      </c>
    </row>
  </sheetData>
  <mergeCells count="4">
    <mergeCell ref="C4:C7"/>
    <mergeCell ref="B4:B7"/>
    <mergeCell ref="B2:F2"/>
    <mergeCell ref="O4:P6"/>
  </mergeCells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FB6C3-5DCD-460A-AB37-328EEA9FD190}">
  <dimension ref="A1:I19"/>
  <sheetViews>
    <sheetView workbookViewId="0">
      <selection activeCell="G21" sqref="G21"/>
    </sheetView>
  </sheetViews>
  <sheetFormatPr defaultRowHeight="15" x14ac:dyDescent="0.25"/>
  <cols>
    <col min="1" max="1" width="24.85546875" bestFit="1" customWidth="1"/>
    <col min="2" max="5" width="12" bestFit="1" customWidth="1"/>
    <col min="6" max="6" width="16" bestFit="1" customWidth="1"/>
    <col min="7" max="7" width="14.7109375" bestFit="1" customWidth="1"/>
    <col min="8" max="8" width="13.7109375" bestFit="1" customWidth="1"/>
    <col min="9" max="9" width="14.5703125" bestFit="1" customWidth="1"/>
  </cols>
  <sheetData>
    <row r="1" spans="1:9" x14ac:dyDescent="0.25">
      <c r="A1" t="s">
        <v>30</v>
      </c>
    </row>
    <row r="2" spans="1:9" ht="15.75" thickBot="1" x14ac:dyDescent="0.3"/>
    <row r="3" spans="1:9" x14ac:dyDescent="0.25">
      <c r="A3" s="24" t="s">
        <v>31</v>
      </c>
      <c r="B3" s="24"/>
    </row>
    <row r="4" spans="1:9" x14ac:dyDescent="0.25">
      <c r="A4" s="21" t="s">
        <v>32</v>
      </c>
      <c r="B4" s="21">
        <v>0.98192434465944489</v>
      </c>
    </row>
    <row r="5" spans="1:9" x14ac:dyDescent="0.25">
      <c r="A5" s="21" t="s">
        <v>33</v>
      </c>
      <c r="B5" s="21">
        <v>0.96417541863488032</v>
      </c>
    </row>
    <row r="6" spans="1:9" x14ac:dyDescent="0.25">
      <c r="A6" s="21" t="s">
        <v>34</v>
      </c>
      <c r="B6" s="21">
        <v>0.9626827277446669</v>
      </c>
    </row>
    <row r="7" spans="1:9" x14ac:dyDescent="0.25">
      <c r="A7" s="21" t="s">
        <v>35</v>
      </c>
      <c r="B7" s="21">
        <v>0.2667520750804887</v>
      </c>
    </row>
    <row r="8" spans="1:9" ht="15.75" thickBot="1" x14ac:dyDescent="0.3">
      <c r="A8" s="22" t="s">
        <v>36</v>
      </c>
      <c r="B8" s="22">
        <v>51</v>
      </c>
    </row>
    <row r="10" spans="1:9" ht="15.75" thickBot="1" x14ac:dyDescent="0.3">
      <c r="A10" t="s">
        <v>37</v>
      </c>
    </row>
    <row r="11" spans="1:9" x14ac:dyDescent="0.25">
      <c r="A11" s="23"/>
      <c r="B11" s="23" t="s">
        <v>42</v>
      </c>
      <c r="C11" s="23" t="s">
        <v>43</v>
      </c>
      <c r="D11" s="23" t="s">
        <v>44</v>
      </c>
      <c r="E11" s="23" t="s">
        <v>45</v>
      </c>
      <c r="F11" s="23" t="s">
        <v>46</v>
      </c>
    </row>
    <row r="12" spans="1:9" x14ac:dyDescent="0.25">
      <c r="A12" s="21" t="s">
        <v>38</v>
      </c>
      <c r="B12" s="21">
        <v>2</v>
      </c>
      <c r="C12" s="21">
        <v>91.924606911251075</v>
      </c>
      <c r="D12" s="21">
        <v>45.962303455625538</v>
      </c>
      <c r="E12" s="21">
        <v>645.93106647625359</v>
      </c>
      <c r="F12" s="21">
        <v>1.9968570579691444E-35</v>
      </c>
    </row>
    <row r="13" spans="1:9" x14ac:dyDescent="0.25">
      <c r="A13" s="21" t="s">
        <v>39</v>
      </c>
      <c r="B13" s="21">
        <v>48</v>
      </c>
      <c r="C13" s="21">
        <v>3.4155201388678402</v>
      </c>
      <c r="D13" s="21">
        <v>7.1156669559746671E-2</v>
      </c>
      <c r="E13" s="21"/>
      <c r="F13" s="21"/>
    </row>
    <row r="14" spans="1:9" ht="15.75" thickBot="1" x14ac:dyDescent="0.3">
      <c r="A14" s="22" t="s">
        <v>40</v>
      </c>
      <c r="B14" s="22">
        <v>50</v>
      </c>
      <c r="C14" s="22">
        <v>95.340127050118909</v>
      </c>
      <c r="D14" s="22"/>
      <c r="E14" s="22"/>
      <c r="F14" s="22"/>
    </row>
    <row r="15" spans="1:9" ht="15.75" thickBot="1" x14ac:dyDescent="0.3"/>
    <row r="16" spans="1:9" x14ac:dyDescent="0.25">
      <c r="A16" s="23"/>
      <c r="B16" s="23" t="s">
        <v>47</v>
      </c>
      <c r="C16" s="23" t="s">
        <v>35</v>
      </c>
      <c r="D16" s="23" t="s">
        <v>48</v>
      </c>
      <c r="E16" s="23" t="s">
        <v>49</v>
      </c>
      <c r="F16" s="23" t="s">
        <v>50</v>
      </c>
      <c r="G16" s="23" t="s">
        <v>51</v>
      </c>
      <c r="H16" s="23" t="s">
        <v>52</v>
      </c>
      <c r="I16" s="23" t="s">
        <v>53</v>
      </c>
    </row>
    <row r="17" spans="1:9" x14ac:dyDescent="0.25">
      <c r="A17" s="21" t="s">
        <v>41</v>
      </c>
      <c r="B17" s="21">
        <v>3.8875995240416401</v>
      </c>
      <c r="C17" s="21">
        <v>0.39622831516833656</v>
      </c>
      <c r="D17" s="21">
        <v>9.8115136531572809</v>
      </c>
      <c r="E17" s="21">
        <v>4.7047804253587881E-13</v>
      </c>
      <c r="F17" s="21">
        <v>3.0909291016092943</v>
      </c>
      <c r="G17" s="21">
        <v>4.6842699464739859</v>
      </c>
      <c r="H17" s="21">
        <v>3.0909291016092943</v>
      </c>
      <c r="I17" s="21">
        <v>4.6842699464739859</v>
      </c>
    </row>
    <row r="18" spans="1:9" x14ac:dyDescent="0.25">
      <c r="A18" s="21" t="s">
        <v>169</v>
      </c>
      <c r="B18" s="21">
        <v>0.46833220458429342</v>
      </c>
      <c r="C18" s="21">
        <v>9.8925935958566191E-2</v>
      </c>
      <c r="D18" s="21">
        <v>4.7341700641624271</v>
      </c>
      <c r="E18" s="21">
        <v>1.9808796615506091E-5</v>
      </c>
      <c r="F18" s="21">
        <v>0.26942827931549146</v>
      </c>
      <c r="G18" s="21">
        <v>0.66723612985309533</v>
      </c>
      <c r="H18" s="21">
        <v>0.26942827931549146</v>
      </c>
      <c r="I18" s="21">
        <v>0.66723612985309533</v>
      </c>
    </row>
    <row r="19" spans="1:9" ht="15.75" thickBot="1" x14ac:dyDescent="0.3">
      <c r="A19" s="22" t="s">
        <v>170</v>
      </c>
      <c r="B19" s="22">
        <v>0.52127911382232339</v>
      </c>
      <c r="C19" s="22">
        <v>9.6887089587786523E-2</v>
      </c>
      <c r="D19" s="22">
        <v>5.3802742557356709</v>
      </c>
      <c r="E19" s="22">
        <v>2.183159306330384E-6</v>
      </c>
      <c r="F19" s="22">
        <v>0.32647456393206703</v>
      </c>
      <c r="G19" s="22">
        <v>0.71608366371257981</v>
      </c>
      <c r="H19" s="22">
        <v>0.32647456393206703</v>
      </c>
      <c r="I19" s="22">
        <v>0.71608366371257981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Capa</vt:lpstr>
      <vt:lpstr>Resultados Log-linear</vt:lpstr>
      <vt:lpstr>Modelo Log-linear</vt:lpstr>
      <vt:lpstr>Modelo Semi-log</vt:lpstr>
      <vt:lpstr>Modelo Reciproco</vt:lpstr>
      <vt:lpstr>Regressão Múltipla</vt:lpstr>
      <vt:lpstr>Cobb-Douglas</vt:lpstr>
      <vt:lpstr>Resultados Cobb-Douglas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Santos</dc:creator>
  <cp:lastModifiedBy>André Santos</cp:lastModifiedBy>
  <dcterms:created xsi:type="dcterms:W3CDTF">2019-08-08T20:49:54Z</dcterms:created>
  <dcterms:modified xsi:type="dcterms:W3CDTF">2019-08-19T00:05:20Z</dcterms:modified>
</cp:coreProperties>
</file>