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ropbox\Métodos Exatos\Cursos\Curso017_Econometria_I\Curso-ECON_Material_apoio\Anexos_Econ-I\Anexos_Econ-I_Sec_03\"/>
    </mc:Choice>
  </mc:AlternateContent>
  <xr:revisionPtr revIDLastSave="0" documentId="13_ncr:1_{C13BF744-7845-43C6-AC72-6F351EB529E8}" xr6:coauthVersionLast="43" xr6:coauthVersionMax="43" xr10:uidLastSave="{00000000-0000-0000-0000-000000000000}"/>
  <bookViews>
    <workbookView xWindow="-120" yWindow="-120" windowWidth="20730" windowHeight="11160" tabRatio="781" activeTab="2" xr2:uid="{49085C94-15D8-4132-8D77-AAC6A3E57A0C}"/>
  </bookViews>
  <sheets>
    <sheet name="Fórmulas" sheetId="4" r:id="rId1"/>
    <sheet name="MQO" sheetId="12" r:id="rId2"/>
    <sheet name="Modelos" sheetId="1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7" i="11" l="1"/>
  <c r="F17" i="11"/>
  <c r="G17" i="11"/>
  <c r="H17" i="11"/>
  <c r="D17" i="11"/>
  <c r="H3" i="12"/>
  <c r="I3" i="12"/>
  <c r="J3" i="12"/>
  <c r="K3" i="12"/>
  <c r="L3" i="12"/>
  <c r="M3" i="12"/>
  <c r="N3" i="12"/>
  <c r="G3" i="12"/>
  <c r="G4" i="12"/>
  <c r="H13" i="12" s="1"/>
  <c r="J13" i="12" s="1"/>
  <c r="F4" i="12"/>
  <c r="L9" i="12" s="1"/>
  <c r="F3" i="12"/>
  <c r="M9" i="12"/>
  <c r="N9" i="12"/>
  <c r="M10" i="12"/>
  <c r="N10" i="12"/>
  <c r="M11" i="12"/>
  <c r="N11" i="12"/>
  <c r="M12" i="12"/>
  <c r="N12" i="12"/>
  <c r="M13" i="12"/>
  <c r="N13" i="12"/>
  <c r="M14" i="12"/>
  <c r="N14" i="12"/>
  <c r="H15" i="12"/>
  <c r="J15" i="12" s="1"/>
  <c r="M15" i="12"/>
  <c r="N15" i="12"/>
  <c r="H16" i="12"/>
  <c r="J16" i="12" s="1"/>
  <c r="M16" i="12"/>
  <c r="N16" i="12"/>
  <c r="M17" i="12"/>
  <c r="N17" i="12"/>
  <c r="M18" i="12"/>
  <c r="N18" i="12"/>
  <c r="M19" i="12"/>
  <c r="N19" i="12"/>
  <c r="M20" i="12"/>
  <c r="N20" i="12"/>
  <c r="M21" i="12"/>
  <c r="N21" i="12"/>
  <c r="M22" i="12"/>
  <c r="N22" i="12"/>
  <c r="H23" i="12"/>
  <c r="J23" i="12" s="1"/>
  <c r="M23" i="12"/>
  <c r="N23" i="12"/>
  <c r="H24" i="12"/>
  <c r="J24" i="12" s="1"/>
  <c r="M24" i="12"/>
  <c r="N24" i="12"/>
  <c r="M25" i="12"/>
  <c r="N25" i="12"/>
  <c r="M26" i="12"/>
  <c r="N26" i="12"/>
  <c r="M27" i="12"/>
  <c r="N27" i="12"/>
  <c r="I28" i="12"/>
  <c r="M28" i="12"/>
  <c r="N28" i="12"/>
  <c r="L29" i="12"/>
  <c r="M29" i="12"/>
  <c r="N29" i="12"/>
  <c r="I30" i="12"/>
  <c r="L30" i="12"/>
  <c r="M30" i="12"/>
  <c r="N30" i="12"/>
  <c r="H31" i="12"/>
  <c r="J31" i="12" s="1"/>
  <c r="I31" i="12"/>
  <c r="L31" i="12"/>
  <c r="M31" i="12"/>
  <c r="N31" i="12"/>
  <c r="I32" i="12"/>
  <c r="L32" i="12"/>
  <c r="M32" i="12"/>
  <c r="N32" i="12"/>
  <c r="I33" i="12"/>
  <c r="L33" i="12"/>
  <c r="M33" i="12"/>
  <c r="N33" i="12"/>
  <c r="I34" i="12"/>
  <c r="L34" i="12"/>
  <c r="M34" i="12"/>
  <c r="N34" i="12"/>
  <c r="I35" i="12"/>
  <c r="L35" i="12"/>
  <c r="M35" i="12"/>
  <c r="N35" i="12"/>
  <c r="H36" i="12"/>
  <c r="J36" i="12" s="1"/>
  <c r="I36" i="12"/>
  <c r="L36" i="12"/>
  <c r="M36" i="12"/>
  <c r="N36" i="12"/>
  <c r="I37" i="12"/>
  <c r="L37" i="12"/>
  <c r="M37" i="12"/>
  <c r="N37" i="12"/>
  <c r="I38" i="12"/>
  <c r="L38" i="12"/>
  <c r="M38" i="12"/>
  <c r="N38" i="12"/>
  <c r="H39" i="12"/>
  <c r="J39" i="12" s="1"/>
  <c r="I39" i="12"/>
  <c r="L39" i="12"/>
  <c r="M39" i="12"/>
  <c r="N39" i="12"/>
  <c r="I40" i="12"/>
  <c r="L40" i="12"/>
  <c r="M40" i="12"/>
  <c r="N40" i="12"/>
  <c r="I41" i="12"/>
  <c r="L41" i="12"/>
  <c r="M41" i="12"/>
  <c r="N41" i="12"/>
  <c r="I42" i="12"/>
  <c r="L42" i="12"/>
  <c r="M42" i="12"/>
  <c r="N42" i="12"/>
  <c r="I43" i="12"/>
  <c r="L43" i="12"/>
  <c r="M43" i="12"/>
  <c r="N43" i="12"/>
  <c r="H44" i="12"/>
  <c r="J44" i="12" s="1"/>
  <c r="I44" i="12"/>
  <c r="L44" i="12"/>
  <c r="M44" i="12"/>
  <c r="N44" i="12"/>
  <c r="I45" i="12"/>
  <c r="L45" i="12"/>
  <c r="M45" i="12"/>
  <c r="N45" i="12"/>
  <c r="I46" i="12"/>
  <c r="L46" i="12"/>
  <c r="M46" i="12"/>
  <c r="N46" i="12"/>
  <c r="H47" i="12"/>
  <c r="J47" i="12" s="1"/>
  <c r="I47" i="12"/>
  <c r="L47" i="12"/>
  <c r="M47" i="12"/>
  <c r="N47" i="12"/>
  <c r="I48" i="12"/>
  <c r="L48" i="12"/>
  <c r="M48" i="12"/>
  <c r="N48" i="12"/>
  <c r="I49" i="12"/>
  <c r="L49" i="12"/>
  <c r="M49" i="12"/>
  <c r="N49" i="12"/>
  <c r="I50" i="12"/>
  <c r="L50" i="12"/>
  <c r="M50" i="12"/>
  <c r="N50" i="12"/>
  <c r="I51" i="12"/>
  <c r="L51" i="12"/>
  <c r="M51" i="12"/>
  <c r="N51" i="12"/>
  <c r="H52" i="12"/>
  <c r="J52" i="12" s="1"/>
  <c r="I52" i="12"/>
  <c r="L52" i="12"/>
  <c r="M52" i="12"/>
  <c r="N52" i="12"/>
  <c r="I53" i="12"/>
  <c r="L53" i="12"/>
  <c r="M53" i="12"/>
  <c r="N53" i="12"/>
  <c r="H54" i="12"/>
  <c r="J54" i="12" s="1"/>
  <c r="I54" i="12"/>
  <c r="L54" i="12"/>
  <c r="M54" i="12"/>
  <c r="N54" i="12"/>
  <c r="H55" i="12"/>
  <c r="J55" i="12" s="1"/>
  <c r="I55" i="12"/>
  <c r="L55" i="12"/>
  <c r="M55" i="12"/>
  <c r="N55" i="12"/>
  <c r="I56" i="12"/>
  <c r="L56" i="12"/>
  <c r="M56" i="12"/>
  <c r="N56" i="12"/>
  <c r="H57" i="12"/>
  <c r="J57" i="12" s="1"/>
  <c r="I57" i="12"/>
  <c r="L57" i="12"/>
  <c r="M57" i="12"/>
  <c r="N57" i="12"/>
  <c r="I58" i="12"/>
  <c r="L58" i="12"/>
  <c r="M58" i="12"/>
  <c r="N58" i="12"/>
  <c r="I59" i="12"/>
  <c r="L59" i="12"/>
  <c r="M59" i="12"/>
  <c r="N59" i="12"/>
  <c r="H60" i="12"/>
  <c r="J60" i="12" s="1"/>
  <c r="I60" i="12"/>
  <c r="L60" i="12"/>
  <c r="M60" i="12"/>
  <c r="N60" i="12"/>
  <c r="I61" i="12"/>
  <c r="L61" i="12"/>
  <c r="M61" i="12"/>
  <c r="N61" i="12"/>
  <c r="I62" i="12"/>
  <c r="L62" i="12"/>
  <c r="M62" i="12"/>
  <c r="N62" i="12"/>
  <c r="H63" i="12"/>
  <c r="J63" i="12" s="1"/>
  <c r="I63" i="12"/>
  <c r="L63" i="12"/>
  <c r="M63" i="12"/>
  <c r="N63" i="12"/>
  <c r="I64" i="12"/>
  <c r="L64" i="12"/>
  <c r="M64" i="12"/>
  <c r="N64" i="12"/>
  <c r="I65" i="12"/>
  <c r="L65" i="12"/>
  <c r="M65" i="12"/>
  <c r="N65" i="12"/>
  <c r="H66" i="12"/>
  <c r="J66" i="12" s="1"/>
  <c r="I66" i="12"/>
  <c r="L66" i="12"/>
  <c r="M66" i="12"/>
  <c r="N66" i="12"/>
  <c r="H67" i="12"/>
  <c r="J67" i="12" s="1"/>
  <c r="I67" i="12"/>
  <c r="L67" i="12"/>
  <c r="M67" i="12"/>
  <c r="N67" i="12"/>
  <c r="I8" i="12"/>
  <c r="N8" i="12"/>
  <c r="M8" i="12"/>
  <c r="C4" i="12"/>
  <c r="K54" i="12" l="1"/>
  <c r="K51" i="12"/>
  <c r="K46" i="12"/>
  <c r="K57" i="12"/>
  <c r="H49" i="12"/>
  <c r="J49" i="12" s="1"/>
  <c r="H46" i="12"/>
  <c r="J46" i="12" s="1"/>
  <c r="H41" i="12"/>
  <c r="J41" i="12" s="1"/>
  <c r="H38" i="12"/>
  <c r="J38" i="12" s="1"/>
  <c r="H33" i="12"/>
  <c r="J33" i="12" s="1"/>
  <c r="H30" i="12"/>
  <c r="J30" i="12" s="1"/>
  <c r="H26" i="12"/>
  <c r="J26" i="12" s="1"/>
  <c r="H25" i="12"/>
  <c r="J25" i="12" s="1"/>
  <c r="H18" i="12"/>
  <c r="J18" i="12" s="1"/>
  <c r="H17" i="12"/>
  <c r="J17" i="12" s="1"/>
  <c r="H10" i="12"/>
  <c r="J10" i="12" s="1"/>
  <c r="H9" i="12"/>
  <c r="J9" i="12" s="1"/>
  <c r="H8" i="12"/>
  <c r="H65" i="12"/>
  <c r="J65" i="12" s="1"/>
  <c r="K62" i="12"/>
  <c r="H61" i="12"/>
  <c r="H59" i="12"/>
  <c r="J59" i="12" s="1"/>
  <c r="H56" i="12"/>
  <c r="J56" i="12" s="1"/>
  <c r="H51" i="12"/>
  <c r="J51" i="12" s="1"/>
  <c r="H48" i="12"/>
  <c r="J48" i="12" s="1"/>
  <c r="H43" i="12"/>
  <c r="J43" i="12" s="1"/>
  <c r="H40" i="12"/>
  <c r="J40" i="12" s="1"/>
  <c r="H35" i="12"/>
  <c r="J35" i="12" s="1"/>
  <c r="H32" i="12"/>
  <c r="J32" i="12" s="1"/>
  <c r="H29" i="12"/>
  <c r="J29" i="12" s="1"/>
  <c r="H28" i="12"/>
  <c r="J28" i="12" s="1"/>
  <c r="H27" i="12"/>
  <c r="J27" i="12" s="1"/>
  <c r="H20" i="12"/>
  <c r="J20" i="12" s="1"/>
  <c r="H19" i="12"/>
  <c r="J19" i="12" s="1"/>
  <c r="H12" i="12"/>
  <c r="J12" i="12" s="1"/>
  <c r="H11" i="12"/>
  <c r="J11" i="12" s="1"/>
  <c r="K67" i="12"/>
  <c r="H64" i="12"/>
  <c r="J64" i="12" s="1"/>
  <c r="H62" i="12"/>
  <c r="J62" i="12" s="1"/>
  <c r="K60" i="12"/>
  <c r="H58" i="12"/>
  <c r="J58" i="12" s="1"/>
  <c r="K55" i="12"/>
  <c r="H53" i="12"/>
  <c r="J53" i="12" s="1"/>
  <c r="H50" i="12"/>
  <c r="J50" i="12" s="1"/>
  <c r="K47" i="12"/>
  <c r="H45" i="12"/>
  <c r="J45" i="12" s="1"/>
  <c r="H42" i="12"/>
  <c r="J42" i="12" s="1"/>
  <c r="K39" i="12"/>
  <c r="H37" i="12"/>
  <c r="J37" i="12" s="1"/>
  <c r="H34" i="12"/>
  <c r="J34" i="12" s="1"/>
  <c r="K31" i="12"/>
  <c r="H22" i="12"/>
  <c r="J22" i="12" s="1"/>
  <c r="H21" i="12"/>
  <c r="J21" i="12" s="1"/>
  <c r="H14" i="12"/>
  <c r="J14" i="12" s="1"/>
  <c r="I29" i="12"/>
  <c r="K29" i="12" s="1"/>
  <c r="L28" i="12"/>
  <c r="I27" i="12"/>
  <c r="K27" i="12" s="1"/>
  <c r="L26" i="12"/>
  <c r="I25" i="12"/>
  <c r="L24" i="12"/>
  <c r="I23" i="12"/>
  <c r="K23" i="12" s="1"/>
  <c r="L22" i="12"/>
  <c r="I21" i="12"/>
  <c r="L20" i="12"/>
  <c r="I19" i="12"/>
  <c r="K19" i="12" s="1"/>
  <c r="L18" i="12"/>
  <c r="I17" i="12"/>
  <c r="K17" i="12" s="1"/>
  <c r="L16" i="12"/>
  <c r="I15" i="12"/>
  <c r="K15" i="12" s="1"/>
  <c r="L14" i="12"/>
  <c r="I13" i="12"/>
  <c r="K13" i="12" s="1"/>
  <c r="L12" i="12"/>
  <c r="I11" i="12"/>
  <c r="K11" i="12" s="1"/>
  <c r="L10" i="12"/>
  <c r="I9" i="12"/>
  <c r="L27" i="12"/>
  <c r="I26" i="12"/>
  <c r="K26" i="12" s="1"/>
  <c r="L25" i="12"/>
  <c r="I24" i="12"/>
  <c r="K24" i="12" s="1"/>
  <c r="L23" i="12"/>
  <c r="I22" i="12"/>
  <c r="K22" i="12" s="1"/>
  <c r="L21" i="12"/>
  <c r="I20" i="12"/>
  <c r="L19" i="12"/>
  <c r="I18" i="12"/>
  <c r="K18" i="12" s="1"/>
  <c r="L17" i="12"/>
  <c r="I16" i="12"/>
  <c r="K16" i="12" s="1"/>
  <c r="L15" i="12"/>
  <c r="I14" i="12"/>
  <c r="K14" i="12" s="1"/>
  <c r="L13" i="12"/>
  <c r="I12" i="12"/>
  <c r="L11" i="12"/>
  <c r="I10" i="12"/>
  <c r="K10" i="12" s="1"/>
  <c r="K63" i="12"/>
  <c r="K66" i="12"/>
  <c r="K65" i="12"/>
  <c r="K52" i="12"/>
  <c r="K44" i="12"/>
  <c r="K36" i="12"/>
  <c r="K28" i="12"/>
  <c r="K20" i="12"/>
  <c r="K12" i="12"/>
  <c r="L8" i="12"/>
  <c r="K8" i="12"/>
  <c r="J8" i="12"/>
  <c r="K34" i="12" l="1"/>
  <c r="K42" i="12"/>
  <c r="K50" i="12"/>
  <c r="K58" i="12"/>
  <c r="K64" i="12"/>
  <c r="K35" i="12"/>
  <c r="K43" i="12"/>
  <c r="K33" i="12"/>
  <c r="K56" i="12"/>
  <c r="K9" i="12"/>
  <c r="K21" i="12"/>
  <c r="K25" i="12"/>
  <c r="K38" i="12"/>
  <c r="K30" i="12"/>
  <c r="K37" i="12"/>
  <c r="K45" i="12"/>
  <c r="K53" i="12"/>
  <c r="K61" i="12"/>
  <c r="J61" i="12"/>
  <c r="K32" i="12"/>
  <c r="K40" i="12"/>
  <c r="K48" i="12"/>
  <c r="K59" i="12"/>
  <c r="K49" i="12"/>
  <c r="K41" i="12"/>
  <c r="C5" i="12" l="1"/>
  <c r="C6" i="12" s="1"/>
  <c r="O10" i="12" l="1"/>
  <c r="P10" i="12" s="1"/>
  <c r="Q10" i="12" s="1"/>
  <c r="O12" i="12"/>
  <c r="P12" i="12" s="1"/>
  <c r="Q12" i="12" s="1"/>
  <c r="O14" i="12"/>
  <c r="P14" i="12" s="1"/>
  <c r="Q14" i="12" s="1"/>
  <c r="O16" i="12"/>
  <c r="P16" i="12" s="1"/>
  <c r="Q16" i="12" s="1"/>
  <c r="O18" i="12"/>
  <c r="P18" i="12" s="1"/>
  <c r="Q18" i="12" s="1"/>
  <c r="O20" i="12"/>
  <c r="P20" i="12" s="1"/>
  <c r="Q20" i="12" s="1"/>
  <c r="O22" i="12"/>
  <c r="P22" i="12" s="1"/>
  <c r="Q22" i="12" s="1"/>
  <c r="O24" i="12"/>
  <c r="P24" i="12" s="1"/>
  <c r="Q24" i="12" s="1"/>
  <c r="O26" i="12"/>
  <c r="P26" i="12" s="1"/>
  <c r="Q26" i="12" s="1"/>
  <c r="O28" i="12"/>
  <c r="P28" i="12" s="1"/>
  <c r="Q28" i="12" s="1"/>
  <c r="O30" i="12"/>
  <c r="P30" i="12" s="1"/>
  <c r="Q30" i="12" s="1"/>
  <c r="O32" i="12"/>
  <c r="P32" i="12" s="1"/>
  <c r="Q32" i="12" s="1"/>
  <c r="O34" i="12"/>
  <c r="P34" i="12" s="1"/>
  <c r="Q34" i="12" s="1"/>
  <c r="O36" i="12"/>
  <c r="P36" i="12" s="1"/>
  <c r="Q36" i="12" s="1"/>
  <c r="O38" i="12"/>
  <c r="P38" i="12" s="1"/>
  <c r="Q38" i="12" s="1"/>
  <c r="O40" i="12"/>
  <c r="P40" i="12" s="1"/>
  <c r="Q40" i="12" s="1"/>
  <c r="O42" i="12"/>
  <c r="P42" i="12" s="1"/>
  <c r="Q42" i="12" s="1"/>
  <c r="O44" i="12"/>
  <c r="P44" i="12" s="1"/>
  <c r="Q44" i="12" s="1"/>
  <c r="O46" i="12"/>
  <c r="P46" i="12" s="1"/>
  <c r="Q46" i="12" s="1"/>
  <c r="O48" i="12"/>
  <c r="P48" i="12" s="1"/>
  <c r="Q48" i="12" s="1"/>
  <c r="O50" i="12"/>
  <c r="P50" i="12" s="1"/>
  <c r="Q50" i="12" s="1"/>
  <c r="O52" i="12"/>
  <c r="P52" i="12" s="1"/>
  <c r="Q52" i="12" s="1"/>
  <c r="O54" i="12"/>
  <c r="P54" i="12" s="1"/>
  <c r="Q54" i="12" s="1"/>
  <c r="O56" i="12"/>
  <c r="P56" i="12" s="1"/>
  <c r="Q56" i="12" s="1"/>
  <c r="O58" i="12"/>
  <c r="P58" i="12" s="1"/>
  <c r="Q58" i="12" s="1"/>
  <c r="O60" i="12"/>
  <c r="P60" i="12" s="1"/>
  <c r="Q60" i="12" s="1"/>
  <c r="O62" i="12"/>
  <c r="P62" i="12" s="1"/>
  <c r="Q62" i="12" s="1"/>
  <c r="O64" i="12"/>
  <c r="P64" i="12" s="1"/>
  <c r="Q64" i="12" s="1"/>
  <c r="O15" i="12"/>
  <c r="P15" i="12" s="1"/>
  <c r="Q15" i="12" s="1"/>
  <c r="O23" i="12"/>
  <c r="P23" i="12" s="1"/>
  <c r="Q23" i="12" s="1"/>
  <c r="O31" i="12"/>
  <c r="P31" i="12" s="1"/>
  <c r="Q31" i="12" s="1"/>
  <c r="O39" i="12"/>
  <c r="P39" i="12" s="1"/>
  <c r="Q39" i="12" s="1"/>
  <c r="O47" i="12"/>
  <c r="P47" i="12" s="1"/>
  <c r="Q47" i="12" s="1"/>
  <c r="O55" i="12"/>
  <c r="P55" i="12" s="1"/>
  <c r="Q55" i="12" s="1"/>
  <c r="O63" i="12"/>
  <c r="P63" i="12" s="1"/>
  <c r="Q63" i="12" s="1"/>
  <c r="O67" i="12"/>
  <c r="P67" i="12" s="1"/>
  <c r="Q67" i="12" s="1"/>
  <c r="O43" i="12"/>
  <c r="P43" i="12" s="1"/>
  <c r="Q43" i="12" s="1"/>
  <c r="O59" i="12"/>
  <c r="P59" i="12" s="1"/>
  <c r="Q59" i="12" s="1"/>
  <c r="O66" i="12"/>
  <c r="P66" i="12" s="1"/>
  <c r="Q66" i="12" s="1"/>
  <c r="O17" i="12"/>
  <c r="P17" i="12" s="1"/>
  <c r="Q17" i="12" s="1"/>
  <c r="O25" i="12"/>
  <c r="P25" i="12" s="1"/>
  <c r="Q25" i="12" s="1"/>
  <c r="O49" i="12"/>
  <c r="P49" i="12" s="1"/>
  <c r="Q49" i="12" s="1"/>
  <c r="O57" i="12"/>
  <c r="P57" i="12" s="1"/>
  <c r="Q57" i="12" s="1"/>
  <c r="O13" i="12"/>
  <c r="P13" i="12" s="1"/>
  <c r="Q13" i="12" s="1"/>
  <c r="O21" i="12"/>
  <c r="P21" i="12" s="1"/>
  <c r="Q21" i="12" s="1"/>
  <c r="O29" i="12"/>
  <c r="P29" i="12" s="1"/>
  <c r="Q29" i="12" s="1"/>
  <c r="O37" i="12"/>
  <c r="P37" i="12" s="1"/>
  <c r="Q37" i="12" s="1"/>
  <c r="O45" i="12"/>
  <c r="P45" i="12" s="1"/>
  <c r="Q45" i="12" s="1"/>
  <c r="O53" i="12"/>
  <c r="P53" i="12" s="1"/>
  <c r="Q53" i="12" s="1"/>
  <c r="O65" i="12"/>
  <c r="P65" i="12" s="1"/>
  <c r="Q65" i="12" s="1"/>
  <c r="O51" i="12"/>
  <c r="P51" i="12" s="1"/>
  <c r="Q51" i="12" s="1"/>
  <c r="O41" i="12"/>
  <c r="P41" i="12" s="1"/>
  <c r="Q41" i="12" s="1"/>
  <c r="O61" i="12"/>
  <c r="P61" i="12" s="1"/>
  <c r="Q61" i="12" s="1"/>
  <c r="O11" i="12"/>
  <c r="P11" i="12" s="1"/>
  <c r="Q11" i="12" s="1"/>
  <c r="O19" i="12"/>
  <c r="P19" i="12" s="1"/>
  <c r="Q19" i="12" s="1"/>
  <c r="O27" i="12"/>
  <c r="P27" i="12" s="1"/>
  <c r="Q27" i="12" s="1"/>
  <c r="O35" i="12"/>
  <c r="P35" i="12" s="1"/>
  <c r="Q35" i="12" s="1"/>
  <c r="O33" i="12"/>
  <c r="P33" i="12" s="1"/>
  <c r="Q33" i="12" s="1"/>
  <c r="O9" i="12"/>
  <c r="P9" i="12" s="1"/>
  <c r="Q9" i="12" s="1"/>
  <c r="O8" i="12"/>
  <c r="P8" i="12" l="1"/>
  <c r="P3" i="12" s="1"/>
  <c r="O3" i="12"/>
  <c r="Q8" i="12"/>
  <c r="Q3" i="12" s="1"/>
  <c r="C11" i="12" l="1"/>
  <c r="C12" i="12" s="1"/>
  <c r="C7" i="12"/>
  <c r="C8" i="12" l="1"/>
  <c r="C9" i="12"/>
  <c r="C10" i="12" s="1"/>
  <c r="C13" i="12"/>
  <c r="C14" i="12" s="1"/>
</calcChain>
</file>

<file path=xl/sharedStrings.xml><?xml version="1.0" encoding="utf-8"?>
<sst xmlns="http://schemas.openxmlformats.org/spreadsheetml/2006/main" count="43" uniqueCount="27">
  <si>
    <t>Y</t>
  </si>
  <si>
    <t>X</t>
  </si>
  <si>
    <t>Soma</t>
  </si>
  <si>
    <t>Média</t>
  </si>
  <si>
    <t>yixi</t>
  </si>
  <si>
    <t>Obs</t>
  </si>
  <si>
    <t>σ =</t>
  </si>
  <si>
    <t xml:space="preserve">r² = </t>
  </si>
  <si>
    <t>r =</t>
  </si>
  <si>
    <t>Medida</t>
  </si>
  <si>
    <t>Resultado</t>
  </si>
  <si>
    <t>n =</t>
  </si>
  <si>
    <t>x²i</t>
  </si>
  <si>
    <t>(Yi-Ῡ)²</t>
  </si>
  <si>
    <t>Y²i</t>
  </si>
  <si>
    <t>X²i</t>
  </si>
  <si>
    <t>β2 =</t>
  </si>
  <si>
    <t>β1 =</t>
  </si>
  <si>
    <t>Resíduos</t>
  </si>
  <si>
    <t>xi</t>
  </si>
  <si>
    <t>yi</t>
  </si>
  <si>
    <t>FRP</t>
  </si>
  <si>
    <r>
      <t>FRA</t>
    </r>
    <r>
      <rPr>
        <vertAlign val="subscript"/>
        <sz val="11"/>
        <color theme="0"/>
        <rFont val="Calibri"/>
        <family val="2"/>
        <scheme val="minor"/>
      </rPr>
      <t>1</t>
    </r>
  </si>
  <si>
    <r>
      <t>FRA</t>
    </r>
    <r>
      <rPr>
        <vertAlign val="subscript"/>
        <sz val="11"/>
        <color theme="0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/>
    </r>
  </si>
  <si>
    <r>
      <t>FRA</t>
    </r>
    <r>
      <rPr>
        <vertAlign val="subscript"/>
        <sz val="11"/>
        <color theme="0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/>
    </r>
  </si>
  <si>
    <r>
      <t>FRA</t>
    </r>
    <r>
      <rPr>
        <vertAlign val="subscript"/>
        <sz val="11"/>
        <color theme="0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/>
    </r>
  </si>
  <si>
    <r>
      <t>FRA</t>
    </r>
    <r>
      <rPr>
        <vertAlign val="subscript"/>
        <sz val="11"/>
        <color theme="0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/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</si>
</sst>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"/>
    <numFmt numFmtId="166" formatCode="0.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vertAlign val="subscript"/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theme="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7">
    <xf numFmtId="0" fontId="0" fillId="0" borderId="0"/>
    <xf numFmtId="0" fontId="2" fillId="2" borderId="1" applyNumberFormat="0" applyAlignment="0" applyProtection="0"/>
    <xf numFmtId="0" fontId="1" fillId="3" borderId="2" applyNumberFormat="0" applyFont="0" applyAlignment="0" applyProtection="0"/>
    <xf numFmtId="0" fontId="3" fillId="4" borderId="0" applyNumberFormat="0" applyBorder="0" applyAlignment="0" applyProtection="0"/>
    <xf numFmtId="0" fontId="1" fillId="5" borderId="0" applyNumberFormat="0" applyBorder="0" applyAlignment="0" applyProtection="0"/>
    <xf numFmtId="0" fontId="3" fillId="6" borderId="0" applyNumberFormat="0" applyBorder="0" applyAlignment="0" applyProtection="0"/>
    <xf numFmtId="0" fontId="1" fillId="7" borderId="0" applyNumberFormat="0" applyBorder="0" applyAlignment="0" applyProtection="0"/>
  </cellStyleXfs>
  <cellXfs count="22">
    <xf numFmtId="0" fontId="0" fillId="0" borderId="0" xfId="0"/>
    <xf numFmtId="0" fontId="0" fillId="0" borderId="0" xfId="0" applyAlignment="1">
      <alignment horizontal="center"/>
    </xf>
    <xf numFmtId="0" fontId="5" fillId="0" borderId="0" xfId="0" applyFont="1" applyAlignment="1">
      <alignment vertical="center"/>
    </xf>
    <xf numFmtId="0" fontId="2" fillId="2" borderId="1" xfId="1"/>
    <xf numFmtId="0" fontId="6" fillId="2" borderId="1" xfId="1" applyFont="1" applyAlignment="1">
      <alignment horizontal="center" vertical="center"/>
    </xf>
    <xf numFmtId="0" fontId="6" fillId="2" borderId="1" xfId="1" applyFont="1" applyAlignment="1">
      <alignment vertical="center"/>
    </xf>
    <xf numFmtId="165" fontId="0" fillId="3" borderId="2" xfId="2" applyNumberFormat="1" applyFont="1" applyAlignment="1">
      <alignment horizontal="center"/>
    </xf>
    <xf numFmtId="0" fontId="6" fillId="2" borderId="1" xfId="1" applyFont="1" applyAlignment="1">
      <alignment horizontal="center"/>
    </xf>
    <xf numFmtId="0" fontId="3" fillId="4" borderId="1" xfId="3" applyBorder="1"/>
    <xf numFmtId="1" fontId="2" fillId="2" borderId="1" xfId="1" applyNumberFormat="1" applyAlignment="1">
      <alignment horizontal="right" indent="2"/>
    </xf>
    <xf numFmtId="164" fontId="2" fillId="2" borderId="1" xfId="1" applyNumberFormat="1" applyAlignment="1">
      <alignment horizontal="right" vertical="center" indent="2"/>
    </xf>
    <xf numFmtId="0" fontId="6" fillId="2" borderId="1" xfId="1" applyFont="1"/>
    <xf numFmtId="0" fontId="1" fillId="5" borderId="0" xfId="4"/>
    <xf numFmtId="165" fontId="0" fillId="0" borderId="0" xfId="0" applyNumberFormat="1" applyAlignment="1">
      <alignment horizontal="center"/>
    </xf>
    <xf numFmtId="165" fontId="0" fillId="0" borderId="0" xfId="0" applyNumberFormat="1"/>
    <xf numFmtId="0" fontId="3" fillId="4" borderId="1" xfId="3" applyBorder="1" applyAlignment="1">
      <alignment horizontal="center"/>
    </xf>
    <xf numFmtId="0" fontId="3" fillId="6" borderId="1" xfId="5" applyBorder="1" applyAlignment="1">
      <alignment horizontal="center"/>
    </xf>
    <xf numFmtId="1" fontId="1" fillId="7" borderId="1" xfId="6" applyNumberFormat="1" applyBorder="1" applyAlignment="1">
      <alignment horizontal="right" indent="2"/>
    </xf>
    <xf numFmtId="164" fontId="1" fillId="7" borderId="1" xfId="6" applyNumberFormat="1" applyBorder="1" applyAlignment="1">
      <alignment horizontal="right" vertical="center" indent="2"/>
    </xf>
    <xf numFmtId="166" fontId="2" fillId="2" borderId="1" xfId="1" applyNumberFormat="1" applyAlignment="1">
      <alignment horizontal="right" vertical="center" indent="2"/>
    </xf>
    <xf numFmtId="164" fontId="0" fillId="0" borderId="0" xfId="0" applyNumberFormat="1"/>
    <xf numFmtId="166" fontId="2" fillId="8" borderId="1" xfId="1" applyNumberFormat="1" applyFill="1" applyAlignment="1">
      <alignment horizontal="right" vertical="center" indent="2"/>
    </xf>
  </cellXfs>
  <cellStyles count="7">
    <cellStyle name="40% - Ênfase6" xfId="6" builtinId="51"/>
    <cellStyle name="60% - Ênfase2" xfId="4" builtinId="36"/>
    <cellStyle name="Ênfase2" xfId="3" builtinId="33"/>
    <cellStyle name="Ênfase6" xfId="5" builtinId="49"/>
    <cellStyle name="Entrada" xfId="1" builtinId="20"/>
    <cellStyle name="Normal" xfId="0" builtinId="0"/>
    <cellStyle name="Nota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185737</xdr:colOff>
      <xdr:row>2</xdr:row>
      <xdr:rowOff>123825</xdr:rowOff>
    </xdr:from>
    <xdr:ext cx="2458814" cy="2864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aixaDeTexto 1">
              <a:extLst>
                <a:ext uri="{FF2B5EF4-FFF2-40B4-BE49-F238E27FC236}">
                  <a16:creationId xmlns:a16="http://schemas.microsoft.com/office/drawing/2014/main" id="{579DA93B-8289-41C4-B3B6-B8FF469D1EC5}"/>
                </a:ext>
              </a:extLst>
            </xdr:cNvPr>
            <xdr:cNvSpPr txBox="1"/>
          </xdr:nvSpPr>
          <xdr:spPr>
            <a:xfrm>
              <a:off x="376237" y="504825"/>
              <a:ext cx="2458814" cy="2864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8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8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pt-BR" sz="18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pt-BR" sz="18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pt-BR" sz="18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800" b="0" i="1">
                            <a:latin typeface="Cambria Math" panose="02040503050406030204" pitchFamily="18" charset="0"/>
                          </a:rPr>
                          <m:t>𝑋</m:t>
                        </m:r>
                      </m:e>
                      <m:sub>
                        <m:r>
                          <a:rPr lang="pt-BR" sz="18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pt-BR" sz="1800" b="0" i="1">
                        <a:latin typeface="Cambria Math" panose="02040503050406030204" pitchFamily="18" charset="0"/>
                      </a:rPr>
                      <m:t>−</m:t>
                    </m:r>
                    <m:acc>
                      <m:accPr>
                        <m:chr m:val="̅"/>
                        <m:ctrlPr>
                          <a:rPr lang="pt-BR" sz="18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t-BR" sz="1800" b="0" i="1">
                            <a:latin typeface="Cambria Math" panose="02040503050406030204" pitchFamily="18" charset="0"/>
                          </a:rPr>
                          <m:t>𝑋</m:t>
                        </m:r>
                      </m:e>
                    </m:acc>
                    <m:r>
                      <a:rPr lang="pt-BR" sz="1800" b="0" i="1">
                        <a:latin typeface="Cambria Math" panose="02040503050406030204" pitchFamily="18" charset="0"/>
                      </a:rPr>
                      <m:t>; </m:t>
                    </m:r>
                    <m:sSub>
                      <m:sSubPr>
                        <m:ctrlPr>
                          <a:rPr lang="pt-BR" sz="18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8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pt-BR" sz="18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pt-BR" sz="18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pt-BR" sz="18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800" b="0" i="1">
                            <a:latin typeface="Cambria Math" panose="02040503050406030204" pitchFamily="18" charset="0"/>
                          </a:rPr>
                          <m:t>𝑌</m:t>
                        </m:r>
                      </m:e>
                      <m:sub>
                        <m:r>
                          <a:rPr lang="pt-BR" sz="18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pt-BR" sz="1800" b="0" i="1">
                        <a:latin typeface="Cambria Math" panose="02040503050406030204" pitchFamily="18" charset="0"/>
                      </a:rPr>
                      <m:t>=</m:t>
                    </m:r>
                    <m:acc>
                      <m:accPr>
                        <m:chr m:val="̅"/>
                        <m:ctrlPr>
                          <a:rPr lang="pt-BR" sz="18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t-BR" sz="1800" b="0" i="1">
                            <a:latin typeface="Cambria Math" panose="02040503050406030204" pitchFamily="18" charset="0"/>
                          </a:rPr>
                          <m:t>𝑌</m:t>
                        </m:r>
                      </m:e>
                    </m:acc>
                  </m:oMath>
                </m:oMathPara>
              </a14:m>
              <a:endParaRPr lang="pt-BR" sz="1800"/>
            </a:p>
          </xdr:txBody>
        </xdr:sp>
      </mc:Choice>
      <mc:Fallback xmlns="">
        <xdr:sp macro="" textlink="">
          <xdr:nvSpPr>
            <xdr:cNvPr id="2" name="CaixaDeTexto 1">
              <a:extLst>
                <a:ext uri="{FF2B5EF4-FFF2-40B4-BE49-F238E27FC236}">
                  <a16:creationId xmlns:a16="http://schemas.microsoft.com/office/drawing/2014/main" id="{579DA93B-8289-41C4-B3B6-B8FF469D1EC5}"/>
                </a:ext>
              </a:extLst>
            </xdr:cNvPr>
            <xdr:cNvSpPr txBox="1"/>
          </xdr:nvSpPr>
          <xdr:spPr>
            <a:xfrm>
              <a:off x="376237" y="504825"/>
              <a:ext cx="2458814" cy="2864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BR" sz="1800" b="0" i="0">
                  <a:latin typeface="Cambria Math" panose="02040503050406030204" pitchFamily="18" charset="0"/>
                </a:rPr>
                <a:t>𝑥_𝑖=𝑋_𝑖−𝑋 ̅; 𝑦_𝑖=𝑌_𝑖=𝑌 ̅</a:t>
              </a:r>
              <a:endParaRPr lang="pt-BR" sz="1800"/>
            </a:p>
          </xdr:txBody>
        </xdr:sp>
      </mc:Fallback>
    </mc:AlternateContent>
    <xdr:clientData/>
  </xdr:oneCellAnchor>
  <xdr:oneCellAnchor>
    <xdr:from>
      <xdr:col>1</xdr:col>
      <xdr:colOff>38100</xdr:colOff>
      <xdr:row>7</xdr:row>
      <xdr:rowOff>4762</xdr:rowOff>
    </xdr:from>
    <xdr:ext cx="1178656" cy="62158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aixaDeTexto 3">
              <a:extLst>
                <a:ext uri="{FF2B5EF4-FFF2-40B4-BE49-F238E27FC236}">
                  <a16:creationId xmlns:a16="http://schemas.microsoft.com/office/drawing/2014/main" id="{013655F1-7E73-49D0-B736-D29BE8A463D6}"/>
                </a:ext>
              </a:extLst>
            </xdr:cNvPr>
            <xdr:cNvSpPr txBox="1"/>
          </xdr:nvSpPr>
          <xdr:spPr>
            <a:xfrm>
              <a:off x="228600" y="1338262"/>
              <a:ext cx="1178656" cy="6215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8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acc>
                          <m:accPr>
                            <m:chr m:val="̂"/>
                            <m:ctrlPr>
                              <a:rPr lang="pt-BR" sz="180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pt-BR" sz="180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𝛽</m:t>
                            </m:r>
                          </m:e>
                        </m:acc>
                      </m:e>
                      <m:sub>
                        <m:r>
                          <a:rPr lang="pt-BR" sz="18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pt-BR" sz="18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pt-BR" sz="18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nary>
                          <m:naryPr>
                            <m:chr m:val="∑"/>
                            <m:subHide m:val="on"/>
                            <m:supHide m:val="on"/>
                            <m:ctrlPr>
                              <a:rPr lang="pt-BR" sz="1800" b="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/>
                          <m:sup/>
                          <m:e>
                            <m:sSub>
                              <m:sSubPr>
                                <m:ctrlPr>
                                  <a:rPr lang="pt-BR" sz="18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pt-BR" sz="1800" b="0" i="1">
                                    <a:latin typeface="Cambria Math" panose="02040503050406030204" pitchFamily="18" charset="0"/>
                                  </a:rPr>
                                  <m:t>𝑦</m:t>
                                </m:r>
                              </m:e>
                              <m:sub>
                                <m:r>
                                  <a:rPr lang="pt-BR" sz="1800" b="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</m:sSub>
                            <m:sSub>
                              <m:sSubPr>
                                <m:ctrlPr>
                                  <a:rPr lang="pt-BR" sz="18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pt-BR" sz="18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pt-BR" sz="1800" b="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</m:sSub>
                          </m:e>
                        </m:nary>
                      </m:num>
                      <m:den>
                        <m:nary>
                          <m:naryPr>
                            <m:chr m:val="∑"/>
                            <m:subHide m:val="on"/>
                            <m:supHide m:val="on"/>
                            <m:ctrlPr>
                              <a:rPr lang="pt-BR" sz="1800" b="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/>
                          <m:sup/>
                          <m:e>
                            <m:sSubSup>
                              <m:sSubSupPr>
                                <m:ctrlPr>
                                  <a:rPr lang="pt-BR" sz="1800" b="0" i="1">
                                    <a:latin typeface="Cambria Math" panose="02040503050406030204" pitchFamily="18" charset="0"/>
                                  </a:rPr>
                                </m:ctrlPr>
                              </m:sSubSupPr>
                              <m:e>
                                <m:r>
                                  <a:rPr lang="pt-BR" sz="18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pt-BR" sz="1800" b="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  <m:sup>
                                <m:r>
                                  <a:rPr lang="pt-BR" sz="18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bSup>
                          </m:e>
                        </m:nary>
                      </m:den>
                    </m:f>
                  </m:oMath>
                </m:oMathPara>
              </a14:m>
              <a:endParaRPr lang="pt-BR" sz="1800"/>
            </a:p>
          </xdr:txBody>
        </xdr:sp>
      </mc:Choice>
      <mc:Fallback xmlns="">
        <xdr:sp macro="" textlink="">
          <xdr:nvSpPr>
            <xdr:cNvPr id="4" name="CaixaDeTexto 3">
              <a:extLst>
                <a:ext uri="{FF2B5EF4-FFF2-40B4-BE49-F238E27FC236}">
                  <a16:creationId xmlns:a16="http://schemas.microsoft.com/office/drawing/2014/main" id="{013655F1-7E73-49D0-B736-D29BE8A463D6}"/>
                </a:ext>
              </a:extLst>
            </xdr:cNvPr>
            <xdr:cNvSpPr txBox="1"/>
          </xdr:nvSpPr>
          <xdr:spPr>
            <a:xfrm>
              <a:off x="228600" y="1338262"/>
              <a:ext cx="1178656" cy="6215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BR" sz="18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𝛽 ̂_</a:t>
              </a:r>
              <a:r>
                <a:rPr lang="pt-BR" sz="1800" b="0" i="0">
                  <a:latin typeface="Cambria Math" panose="02040503050406030204" pitchFamily="18" charset="0"/>
                </a:rPr>
                <a:t>2=(∑▒〖𝑦_𝑖 𝑥_𝑖 〗)/(∑▒𝑥_𝑖^2 )</a:t>
              </a:r>
              <a:endParaRPr lang="pt-BR" sz="1800"/>
            </a:p>
          </xdr:txBody>
        </xdr:sp>
      </mc:Fallback>
    </mc:AlternateContent>
    <xdr:clientData/>
  </xdr:oneCellAnchor>
  <xdr:oneCellAnchor>
    <xdr:from>
      <xdr:col>3</xdr:col>
      <xdr:colOff>209550</xdr:colOff>
      <xdr:row>7</xdr:row>
      <xdr:rowOff>138112</xdr:rowOff>
    </xdr:from>
    <xdr:ext cx="1386277" cy="30271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aixaDeTexto 4">
              <a:extLst>
                <a:ext uri="{FF2B5EF4-FFF2-40B4-BE49-F238E27FC236}">
                  <a16:creationId xmlns:a16="http://schemas.microsoft.com/office/drawing/2014/main" id="{8DD75A4D-734D-41B1-9AF0-467712FF6683}"/>
                </a:ext>
              </a:extLst>
            </xdr:cNvPr>
            <xdr:cNvSpPr txBox="1"/>
          </xdr:nvSpPr>
          <xdr:spPr>
            <a:xfrm>
              <a:off x="1619250" y="1471612"/>
              <a:ext cx="1386277" cy="30271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8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acc>
                          <m:accPr>
                            <m:chr m:val="̂"/>
                            <m:ctrlPr>
                              <a:rPr lang="pt-BR" sz="180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pt-BR" sz="180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𝛽</m:t>
                            </m:r>
                          </m:e>
                        </m:acc>
                      </m:e>
                      <m:sub>
                        <m:r>
                          <a:rPr lang="pt-BR" sz="18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pt-BR" sz="1800" b="0" i="1">
                        <a:latin typeface="Cambria Math" panose="02040503050406030204" pitchFamily="18" charset="0"/>
                      </a:rPr>
                      <m:t>=</m:t>
                    </m:r>
                    <m:acc>
                      <m:accPr>
                        <m:chr m:val="̅"/>
                        <m:ctrlPr>
                          <a:rPr lang="pt-BR" sz="18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t-BR" sz="1800" b="0" i="1">
                            <a:latin typeface="Cambria Math" panose="02040503050406030204" pitchFamily="18" charset="0"/>
                          </a:rPr>
                          <m:t>𝑌</m:t>
                        </m:r>
                      </m:e>
                    </m:acc>
                    <m:r>
                      <a:rPr lang="pt-BR" sz="1800" b="0" i="1">
                        <a:latin typeface="Cambria Math" panose="02040503050406030204" pitchFamily="18" charset="0"/>
                      </a:rPr>
                      <m:t>−</m:t>
                    </m:r>
                    <m:sSub>
                      <m:sSubPr>
                        <m:ctrlPr>
                          <a:rPr lang="pt-BR" sz="18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acc>
                          <m:accPr>
                            <m:chr m:val="̂"/>
                            <m:ctrlPr>
                              <a:rPr lang="pt-BR" sz="18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a:rPr lang="pt-BR" sz="18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𝛽</m:t>
                            </m:r>
                          </m:e>
                        </m:acc>
                      </m:e>
                      <m:sub>
                        <m:r>
                          <a:rPr lang="pt-BR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  <m:acc>
                      <m:accPr>
                        <m:chr m:val="̅"/>
                        <m:ctrlPr>
                          <a:rPr lang="pt-BR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accPr>
                      <m:e>
                        <m:r>
                          <a:rPr lang="pt-BR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𝑋</m:t>
                        </m:r>
                      </m:e>
                    </m:acc>
                  </m:oMath>
                </m:oMathPara>
              </a14:m>
              <a:endParaRPr lang="pt-BR" sz="1800"/>
            </a:p>
          </xdr:txBody>
        </xdr:sp>
      </mc:Choice>
      <mc:Fallback xmlns="">
        <xdr:sp macro="" textlink="">
          <xdr:nvSpPr>
            <xdr:cNvPr id="5" name="CaixaDeTexto 4">
              <a:extLst>
                <a:ext uri="{FF2B5EF4-FFF2-40B4-BE49-F238E27FC236}">
                  <a16:creationId xmlns:a16="http://schemas.microsoft.com/office/drawing/2014/main" id="{8DD75A4D-734D-41B1-9AF0-467712FF6683}"/>
                </a:ext>
              </a:extLst>
            </xdr:cNvPr>
            <xdr:cNvSpPr txBox="1"/>
          </xdr:nvSpPr>
          <xdr:spPr>
            <a:xfrm>
              <a:off x="1619250" y="1471612"/>
              <a:ext cx="1386277" cy="30271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BR" sz="18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𝛽 ̂_</a:t>
              </a:r>
              <a:r>
                <a:rPr lang="pt-BR" sz="1800" b="0" i="0">
                  <a:latin typeface="Cambria Math" panose="02040503050406030204" pitchFamily="18" charset="0"/>
                </a:rPr>
                <a:t>1=𝑌 ̅−</a:t>
              </a:r>
              <a:r>
                <a:rPr lang="pt-BR" sz="18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𝛽 ̂_</a:t>
              </a:r>
              <a:r>
                <a:rPr lang="pt-BR" sz="18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 </a:t>
              </a:r>
              <a:r>
                <a:rPr lang="pt-BR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𝑋</a:t>
              </a:r>
              <a:r>
                <a:rPr lang="pt-BR" sz="18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 ̅</a:t>
              </a:r>
              <a:endParaRPr lang="pt-BR" sz="1800"/>
            </a:p>
          </xdr:txBody>
        </xdr:sp>
      </mc:Fallback>
    </mc:AlternateContent>
    <xdr:clientData/>
  </xdr:oneCellAnchor>
  <xdr:oneCellAnchor>
    <xdr:from>
      <xdr:col>1</xdr:col>
      <xdr:colOff>76200</xdr:colOff>
      <xdr:row>14</xdr:row>
      <xdr:rowOff>33337</xdr:rowOff>
    </xdr:from>
    <xdr:ext cx="1147686" cy="56502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aixaDeTexto 5">
              <a:extLst>
                <a:ext uri="{FF2B5EF4-FFF2-40B4-BE49-F238E27FC236}">
                  <a16:creationId xmlns:a16="http://schemas.microsoft.com/office/drawing/2014/main" id="{8D4D859B-5944-4A44-9484-8907C8F87FB1}"/>
                </a:ext>
              </a:extLst>
            </xdr:cNvPr>
            <xdr:cNvSpPr txBox="1"/>
          </xdr:nvSpPr>
          <xdr:spPr>
            <a:xfrm>
              <a:off x="266700" y="2700337"/>
              <a:ext cx="1147686" cy="5650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pt-BR" sz="18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acc>
                          <m:accPr>
                            <m:chr m:val="̂"/>
                            <m:ctrlPr>
                              <a:rPr lang="pt-BR" sz="180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pt-BR" sz="180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𝜎</m:t>
                            </m:r>
                          </m:e>
                        </m:acc>
                      </m:e>
                      <m:sup>
                        <m:r>
                          <a:rPr lang="pt-BR" sz="18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pt-BR" sz="18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pt-BR" sz="18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nary>
                          <m:naryPr>
                            <m:chr m:val="∑"/>
                            <m:subHide m:val="on"/>
                            <m:supHide m:val="on"/>
                            <m:ctrlPr>
                              <a:rPr lang="pt-BR" sz="1800" b="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/>
                          <m:sup/>
                          <m:e>
                            <m:sSubSup>
                              <m:sSubSupPr>
                                <m:ctrlPr>
                                  <a:rPr lang="pt-BR" sz="1800" b="0" i="1">
                                    <a:latin typeface="Cambria Math" panose="02040503050406030204" pitchFamily="18" charset="0"/>
                                  </a:rPr>
                                </m:ctrlPr>
                              </m:sSubSupPr>
                              <m:e>
                                <m:acc>
                                  <m:accPr>
                                    <m:chr m:val="̂"/>
                                    <m:ctrlPr>
                                      <a:rPr lang="pt-BR" sz="18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accPr>
                                  <m:e>
                                    <m:r>
                                      <a:rPr lang="pt-BR" sz="1800" b="0" i="1">
                                        <a:latin typeface="Cambria Math" panose="02040503050406030204" pitchFamily="18" charset="0"/>
                                      </a:rPr>
                                      <m:t>𝑢</m:t>
                                    </m:r>
                                  </m:e>
                                </m:acc>
                              </m:e>
                              <m:sub>
                                <m:r>
                                  <a:rPr lang="pt-BR" sz="1800" b="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  <m:sup>
                                <m:r>
                                  <a:rPr lang="pt-BR" sz="18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bSup>
                          </m:e>
                        </m:nary>
                      </m:num>
                      <m:den>
                        <m:r>
                          <a:rPr lang="pt-BR" sz="1800" b="0" i="1">
                            <a:latin typeface="Cambria Math" panose="02040503050406030204" pitchFamily="18" charset="0"/>
                          </a:rPr>
                          <m:t>𝑛</m:t>
                        </m:r>
                        <m:r>
                          <a:rPr lang="pt-BR" sz="1800" b="0" i="1">
                            <a:latin typeface="Cambria Math" panose="02040503050406030204" pitchFamily="18" charset="0"/>
                          </a:rPr>
                          <m:t>−2</m:t>
                        </m:r>
                      </m:den>
                    </m:f>
                  </m:oMath>
                </m:oMathPara>
              </a14:m>
              <a:endParaRPr lang="pt-BR" sz="1800"/>
            </a:p>
          </xdr:txBody>
        </xdr:sp>
      </mc:Choice>
      <mc:Fallback xmlns="">
        <xdr:sp macro="" textlink="">
          <xdr:nvSpPr>
            <xdr:cNvPr id="6" name="CaixaDeTexto 5">
              <a:extLst>
                <a:ext uri="{FF2B5EF4-FFF2-40B4-BE49-F238E27FC236}">
                  <a16:creationId xmlns:a16="http://schemas.microsoft.com/office/drawing/2014/main" id="{8D4D859B-5944-4A44-9484-8907C8F87FB1}"/>
                </a:ext>
              </a:extLst>
            </xdr:cNvPr>
            <xdr:cNvSpPr txBox="1"/>
          </xdr:nvSpPr>
          <xdr:spPr>
            <a:xfrm>
              <a:off x="266700" y="2700337"/>
              <a:ext cx="1147686" cy="5650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8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 ̂^</a:t>
              </a:r>
              <a:r>
                <a:rPr lang="pt-BR" sz="1800" b="0" i="0">
                  <a:latin typeface="Cambria Math" panose="02040503050406030204" pitchFamily="18" charset="0"/>
                </a:rPr>
                <a:t>2=(∑▒𝑢 ̂_𝑖^2 )/(𝑛−2)</a:t>
              </a:r>
              <a:endParaRPr lang="pt-BR" sz="1800"/>
            </a:p>
          </xdr:txBody>
        </xdr:sp>
      </mc:Fallback>
    </mc:AlternateContent>
    <xdr:clientData/>
  </xdr:oneCellAnchor>
  <xdr:oneCellAnchor>
    <xdr:from>
      <xdr:col>7</xdr:col>
      <xdr:colOff>85725</xdr:colOff>
      <xdr:row>3</xdr:row>
      <xdr:rowOff>61912</xdr:rowOff>
    </xdr:from>
    <xdr:ext cx="1606081" cy="62882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aixaDeTexto 6">
              <a:extLst>
                <a:ext uri="{FF2B5EF4-FFF2-40B4-BE49-F238E27FC236}">
                  <a16:creationId xmlns:a16="http://schemas.microsoft.com/office/drawing/2014/main" id="{070B8C71-27B9-4B31-9B06-D4CA83C9F816}"/>
                </a:ext>
              </a:extLst>
            </xdr:cNvPr>
            <xdr:cNvSpPr txBox="1"/>
          </xdr:nvSpPr>
          <xdr:spPr>
            <a:xfrm>
              <a:off x="3933825" y="633412"/>
              <a:ext cx="1606081" cy="6288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800" b="0" i="1">
                        <a:latin typeface="Cambria Math" panose="02040503050406030204" pitchFamily="18" charset="0"/>
                      </a:rPr>
                      <m:t>𝑣𝑎𝑟</m:t>
                    </m:r>
                    <m:d>
                      <m:dPr>
                        <m:ctrlPr>
                          <a:rPr lang="pt-BR" sz="18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pt-BR" sz="18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acc>
                              <m:accPr>
                                <m:chr m:val="̂"/>
                                <m:ctrlPr>
                                  <a:rPr lang="pt-BR" sz="1800" b="0" i="1"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r>
                                  <a:rPr lang="pt-BR" sz="18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𝛽</m:t>
                                </m:r>
                              </m:e>
                            </m:acc>
                          </m:e>
                          <m:sub>
                            <m:r>
                              <a:rPr lang="pt-BR" sz="18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</m:e>
                    </m:d>
                    <m:r>
                      <a:rPr lang="pt-BR" sz="18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pt-BR" sz="18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pt-BR" sz="18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acc>
                              <m:accPr>
                                <m:chr m:val="̂"/>
                                <m:ctrlPr>
                                  <a:rPr lang="pt-BR" sz="18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accPr>
                              <m:e>
                                <m:r>
                                  <a:rPr lang="pt-BR" sz="18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𝜎</m:t>
                                </m:r>
                              </m:e>
                            </m:acc>
                          </m:e>
                          <m:sup>
                            <m:r>
                              <a:rPr lang="pt-BR" sz="1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num>
                      <m:den>
                        <m:nary>
                          <m:naryPr>
                            <m:chr m:val="∑"/>
                            <m:subHide m:val="on"/>
                            <m:supHide m:val="on"/>
                            <m:ctrlPr>
                              <a:rPr lang="pt-BR" sz="1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naryPr>
                          <m:sub/>
                          <m:sup/>
                          <m:e>
                            <m:sSubSup>
                              <m:sSubSupPr>
                                <m:ctrlPr>
                                  <a:rPr lang="pt-BR" sz="18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SupPr>
                              <m:e>
                                <m:r>
                                  <a:rPr lang="pt-BR" sz="18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pt-BR" sz="18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sub>
                              <m:sup>
                                <m:r>
                                  <a:rPr lang="pt-BR" sz="18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bSup>
                          </m:e>
                        </m:nary>
                      </m:den>
                    </m:f>
                  </m:oMath>
                </m:oMathPara>
              </a14:m>
              <a:endParaRPr lang="pt-BR" sz="1800"/>
            </a:p>
          </xdr:txBody>
        </xdr:sp>
      </mc:Choice>
      <mc:Fallback xmlns="">
        <xdr:sp macro="" textlink="">
          <xdr:nvSpPr>
            <xdr:cNvPr id="7" name="CaixaDeTexto 6">
              <a:extLst>
                <a:ext uri="{FF2B5EF4-FFF2-40B4-BE49-F238E27FC236}">
                  <a16:creationId xmlns:a16="http://schemas.microsoft.com/office/drawing/2014/main" id="{070B8C71-27B9-4B31-9B06-D4CA83C9F816}"/>
                </a:ext>
              </a:extLst>
            </xdr:cNvPr>
            <xdr:cNvSpPr txBox="1"/>
          </xdr:nvSpPr>
          <xdr:spPr>
            <a:xfrm>
              <a:off x="3933825" y="633412"/>
              <a:ext cx="1606081" cy="6288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BR" sz="1800" b="0" i="0">
                  <a:latin typeface="Cambria Math" panose="02040503050406030204" pitchFamily="18" charset="0"/>
                </a:rPr>
                <a:t>𝑣𝑎𝑟(</a:t>
              </a:r>
              <a:r>
                <a:rPr lang="pt-BR" sz="1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𝛽 ̂_</a:t>
              </a:r>
              <a:r>
                <a:rPr lang="pt-BR" sz="1800" b="0" i="0">
                  <a:latin typeface="Cambria Math" panose="02040503050406030204" pitchFamily="18" charset="0"/>
                </a:rPr>
                <a:t>2 )=</a:t>
              </a:r>
              <a:r>
                <a:rPr lang="pt-BR" sz="18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𝜎 ̂^</a:t>
              </a:r>
              <a:r>
                <a:rPr lang="pt-BR" sz="18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</a:t>
              </a:r>
              <a:r>
                <a:rPr lang="pt-BR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/(</a:t>
              </a:r>
              <a:r>
                <a:rPr lang="pt-BR" sz="18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∑▒𝑥_𝑖^2 </a:t>
              </a:r>
              <a:r>
                <a:rPr lang="pt-BR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pt-BR" sz="1800"/>
            </a:p>
          </xdr:txBody>
        </xdr:sp>
      </mc:Fallback>
    </mc:AlternateContent>
    <xdr:clientData/>
  </xdr:oneCellAnchor>
  <xdr:oneCellAnchor>
    <xdr:from>
      <xdr:col>7</xdr:col>
      <xdr:colOff>28575</xdr:colOff>
      <xdr:row>15</xdr:row>
      <xdr:rowOff>128587</xdr:rowOff>
    </xdr:from>
    <xdr:ext cx="2035237" cy="62568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aixaDeTexto 7">
              <a:extLst>
                <a:ext uri="{FF2B5EF4-FFF2-40B4-BE49-F238E27FC236}">
                  <a16:creationId xmlns:a16="http://schemas.microsoft.com/office/drawing/2014/main" id="{D189B7F8-2E45-4B4A-B643-5BC243A3240B}"/>
                </a:ext>
              </a:extLst>
            </xdr:cNvPr>
            <xdr:cNvSpPr txBox="1"/>
          </xdr:nvSpPr>
          <xdr:spPr>
            <a:xfrm>
              <a:off x="3876675" y="2986087"/>
              <a:ext cx="2035237" cy="62568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pt-BR" sz="18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pt-BR" sz="1800" b="0" i="1">
                            <a:latin typeface="Cambria Math" panose="02040503050406030204" pitchFamily="18" charset="0"/>
                          </a:rPr>
                          <m:t>𝑟</m:t>
                        </m:r>
                      </m:e>
                      <m:sup>
                        <m:r>
                          <a:rPr lang="pt-BR" sz="18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pt-BR" sz="1800" b="0" i="1">
                        <a:latin typeface="Cambria Math" panose="02040503050406030204" pitchFamily="18" charset="0"/>
                      </a:rPr>
                      <m:t>=1−</m:t>
                    </m:r>
                    <m:f>
                      <m:fPr>
                        <m:ctrlPr>
                          <a:rPr lang="pt-BR" sz="18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nary>
                          <m:naryPr>
                            <m:chr m:val="∑"/>
                            <m:subHide m:val="on"/>
                            <m:supHide m:val="on"/>
                            <m:ctrlPr>
                              <a:rPr lang="pt-BR" sz="1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naryPr>
                          <m:sub/>
                          <m:sup/>
                          <m:e>
                            <m:sSubSup>
                              <m:sSubSupPr>
                                <m:ctrlPr>
                                  <a:rPr lang="pt-BR" sz="18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SupPr>
                              <m:e>
                                <m:acc>
                                  <m:accPr>
                                    <m:chr m:val="̂"/>
                                    <m:ctrlPr>
                                      <a:rPr lang="pt-BR" sz="18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accPr>
                                  <m:e>
                                    <m:r>
                                      <a:rPr lang="pt-BR" sz="18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𝑢</m:t>
                                    </m:r>
                                  </m:e>
                                </m:acc>
                              </m:e>
                              <m:sub>
                                <m:r>
                                  <a:rPr lang="pt-BR" sz="18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sub>
                              <m:sup>
                                <m:r>
                                  <a:rPr lang="pt-BR" sz="18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bSup>
                          </m:e>
                        </m:nary>
                      </m:num>
                      <m:den>
                        <m:nary>
                          <m:naryPr>
                            <m:chr m:val="∑"/>
                            <m:subHide m:val="on"/>
                            <m:supHide m:val="on"/>
                            <m:ctrlPr>
                              <a:rPr lang="pt-BR" sz="1800" b="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/>
                          <m:sup/>
                          <m:e>
                            <m:sSup>
                              <m:sSupPr>
                                <m:ctrlPr>
                                  <a:rPr lang="pt-BR" sz="18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pt-BR" sz="1800" b="0" i="1">
                                    <a:latin typeface="Cambria Math" panose="02040503050406030204" pitchFamily="18" charset="0"/>
                                  </a:rPr>
                                  <m:t>(</m:t>
                                </m:r>
                                <m:sSub>
                                  <m:sSubPr>
                                    <m:ctrlPr>
                                      <a:rPr lang="pt-BR" sz="18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pt-BR" sz="18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𝑌</m:t>
                                    </m:r>
                                  </m:e>
                                  <m:sub>
                                    <m:r>
                                      <a:rPr lang="pt-BR" sz="18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sub>
                                </m:sSub>
                                <m:r>
                                  <a:rPr lang="pt-BR" sz="18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acc>
                                  <m:accPr>
                                    <m:chr m:val="̅"/>
                                    <m:ctrlPr>
                                      <a:rPr lang="pt-BR" sz="18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accPr>
                                  <m:e>
                                    <m:r>
                                      <a:rPr lang="pt-BR" sz="18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𝑌</m:t>
                                    </m:r>
                                  </m:e>
                                </m:acc>
                                <m:r>
                                  <a:rPr lang="pt-BR" sz="1800" b="0" i="1">
                                    <a:latin typeface="Cambria Math" panose="02040503050406030204" pitchFamily="18" charset="0"/>
                                  </a:rPr>
                                  <m:t>)</m:t>
                                </m:r>
                              </m:e>
                              <m:sup>
                                <m:r>
                                  <a:rPr lang="pt-BR" sz="18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e>
                        </m:nary>
                      </m:den>
                    </m:f>
                  </m:oMath>
                </m:oMathPara>
              </a14:m>
              <a:endParaRPr lang="pt-BR" sz="1800"/>
            </a:p>
          </xdr:txBody>
        </xdr:sp>
      </mc:Choice>
      <mc:Fallback xmlns="">
        <xdr:sp macro="" textlink="">
          <xdr:nvSpPr>
            <xdr:cNvPr id="8" name="CaixaDeTexto 7">
              <a:extLst>
                <a:ext uri="{FF2B5EF4-FFF2-40B4-BE49-F238E27FC236}">
                  <a16:creationId xmlns:a16="http://schemas.microsoft.com/office/drawing/2014/main" id="{D189B7F8-2E45-4B4A-B643-5BC243A3240B}"/>
                </a:ext>
              </a:extLst>
            </xdr:cNvPr>
            <xdr:cNvSpPr txBox="1"/>
          </xdr:nvSpPr>
          <xdr:spPr>
            <a:xfrm>
              <a:off x="3876675" y="2986087"/>
              <a:ext cx="2035237" cy="62568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BR" sz="1800" b="0" i="0">
                  <a:latin typeface="Cambria Math" panose="02040503050406030204" pitchFamily="18" charset="0"/>
                </a:rPr>
                <a:t>𝑟^2=1−(</a:t>
              </a:r>
              <a:r>
                <a:rPr lang="pt-BR" sz="18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∑▒𝑢 ̂_𝑖^2 </a:t>
              </a:r>
              <a:r>
                <a:rPr lang="pt-BR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)/(∑▒〖</a:t>
              </a:r>
              <a:r>
                <a:rPr lang="pt-BR" sz="1800" b="0" i="0">
                  <a:latin typeface="Cambria Math" panose="02040503050406030204" pitchFamily="18" charset="0"/>
                </a:rPr>
                <a:t>(</a:t>
              </a:r>
              <a:r>
                <a:rPr lang="pt-BR" sz="18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𝑌_𝑖</a:t>
              </a:r>
              <a:r>
                <a:rPr lang="pt-BR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−𝑌 ̅</a:t>
              </a:r>
              <a:r>
                <a:rPr lang="pt-BR" sz="1800" b="0" i="0">
                  <a:latin typeface="Cambria Math" panose="02040503050406030204" pitchFamily="18" charset="0"/>
                </a:rPr>
                <a:t>)〗^2 )</a:t>
              </a:r>
              <a:endParaRPr lang="pt-BR" sz="1800"/>
            </a:p>
          </xdr:txBody>
        </xdr:sp>
      </mc:Fallback>
    </mc:AlternateContent>
    <xdr:clientData/>
  </xdr:oneCellAnchor>
  <xdr:oneCellAnchor>
    <xdr:from>
      <xdr:col>11</xdr:col>
      <xdr:colOff>447675</xdr:colOff>
      <xdr:row>16</xdr:row>
      <xdr:rowOff>128587</xdr:rowOff>
    </xdr:from>
    <xdr:ext cx="867289" cy="35702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aixaDeTexto 8">
              <a:extLst>
                <a:ext uri="{FF2B5EF4-FFF2-40B4-BE49-F238E27FC236}">
                  <a16:creationId xmlns:a16="http://schemas.microsoft.com/office/drawing/2014/main" id="{CCDB689C-AC4C-4C3E-ACD7-F01D5C53B766}"/>
                </a:ext>
              </a:extLst>
            </xdr:cNvPr>
            <xdr:cNvSpPr txBox="1"/>
          </xdr:nvSpPr>
          <xdr:spPr>
            <a:xfrm>
              <a:off x="6734175" y="3176587"/>
              <a:ext cx="867289" cy="3570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800" b="0" i="1">
                        <a:latin typeface="Cambria Math" panose="02040503050406030204" pitchFamily="18" charset="0"/>
                      </a:rPr>
                      <m:t>𝑟</m:t>
                    </m:r>
                    <m:r>
                      <a:rPr lang="pt-BR" sz="1800" b="0" i="1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pt-BR" sz="18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pt-BR" sz="18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pt-BR" sz="1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𝑟</m:t>
                            </m:r>
                          </m:e>
                          <m:sup>
                            <m:r>
                              <a:rPr lang="pt-BR" sz="1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pt-BR" sz="1800"/>
            </a:p>
          </xdr:txBody>
        </xdr:sp>
      </mc:Choice>
      <mc:Fallback xmlns="">
        <xdr:sp macro="" textlink="">
          <xdr:nvSpPr>
            <xdr:cNvPr id="9" name="CaixaDeTexto 8">
              <a:extLst>
                <a:ext uri="{FF2B5EF4-FFF2-40B4-BE49-F238E27FC236}">
                  <a16:creationId xmlns:a16="http://schemas.microsoft.com/office/drawing/2014/main" id="{CCDB689C-AC4C-4C3E-ACD7-F01D5C53B766}"/>
                </a:ext>
              </a:extLst>
            </xdr:cNvPr>
            <xdr:cNvSpPr txBox="1"/>
          </xdr:nvSpPr>
          <xdr:spPr>
            <a:xfrm>
              <a:off x="6734175" y="3176587"/>
              <a:ext cx="867289" cy="3570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BR" sz="1800" b="0" i="0">
                  <a:latin typeface="Cambria Math" panose="02040503050406030204" pitchFamily="18" charset="0"/>
                </a:rPr>
                <a:t>𝑟=√(</a:t>
              </a:r>
              <a:r>
                <a:rPr lang="pt-BR" sz="18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𝑟^2</a:t>
              </a:r>
              <a:r>
                <a:rPr lang="pt-BR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</a:t>
              </a:r>
              <a:endParaRPr lang="pt-BR" sz="1800"/>
            </a:p>
          </xdr:txBody>
        </xdr:sp>
      </mc:Fallback>
    </mc:AlternateContent>
    <xdr:clientData/>
  </xdr:oneCellAnchor>
  <xdr:oneCellAnchor>
    <xdr:from>
      <xdr:col>7</xdr:col>
      <xdr:colOff>47625</xdr:colOff>
      <xdr:row>8</xdr:row>
      <xdr:rowOff>23812</xdr:rowOff>
    </xdr:from>
    <xdr:ext cx="2069734" cy="58740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CaixaDeTexto 9">
              <a:extLst>
                <a:ext uri="{FF2B5EF4-FFF2-40B4-BE49-F238E27FC236}">
                  <a16:creationId xmlns:a16="http://schemas.microsoft.com/office/drawing/2014/main" id="{5DF843DD-6CB9-4B7E-889A-CBADD0A14332}"/>
                </a:ext>
              </a:extLst>
            </xdr:cNvPr>
            <xdr:cNvSpPr txBox="1"/>
          </xdr:nvSpPr>
          <xdr:spPr>
            <a:xfrm>
              <a:off x="3895725" y="1547812"/>
              <a:ext cx="2069734" cy="5874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800" b="0" i="1">
                        <a:latin typeface="Cambria Math" panose="02040503050406030204" pitchFamily="18" charset="0"/>
                      </a:rPr>
                      <m:t>𝑣𝑎𝑟</m:t>
                    </m:r>
                    <m:d>
                      <m:dPr>
                        <m:ctrlPr>
                          <a:rPr lang="pt-BR" sz="18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pt-BR" sz="18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acc>
                              <m:accPr>
                                <m:chr m:val="̂"/>
                                <m:ctrlPr>
                                  <a:rPr lang="pt-BR" sz="1800" b="0" i="1"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r>
                                  <a:rPr lang="pt-BR" sz="18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𝛽</m:t>
                                </m:r>
                              </m:e>
                            </m:acc>
                          </m:e>
                          <m:sub>
                            <m:r>
                              <a:rPr lang="pt-BR" sz="18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</m:e>
                    </m:d>
                    <m:r>
                      <a:rPr lang="pt-BR" sz="18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pt-BR" sz="18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nary>
                          <m:naryPr>
                            <m:chr m:val="∑"/>
                            <m:subHide m:val="on"/>
                            <m:supHide m:val="on"/>
                            <m:ctrlPr>
                              <a:rPr lang="pt-B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naryPr>
                          <m:sub/>
                          <m:sup/>
                          <m:e>
                            <m:sSubSup>
                              <m:sSubSupPr>
                                <m:ctrlPr>
                                  <a:rPr lang="pt-B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SupPr>
                              <m:e>
                                <m:r>
                                  <a:rPr lang="pt-B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𝑋</m:t>
                                </m:r>
                              </m:e>
                              <m:sub>
                                <m:r>
                                  <a:rPr lang="pt-B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sub>
                              <m:sup>
                                <m:r>
                                  <a:rPr lang="pt-B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bSup>
                          </m:e>
                        </m:nary>
                      </m:num>
                      <m:den>
                        <m:r>
                          <a:rPr lang="pt-BR" sz="1800" b="0" i="1">
                            <a:latin typeface="Cambria Math" panose="02040503050406030204" pitchFamily="18" charset="0"/>
                          </a:rPr>
                          <m:t>𝑛</m:t>
                        </m:r>
                        <m:nary>
                          <m:naryPr>
                            <m:chr m:val="∑"/>
                            <m:subHide m:val="on"/>
                            <m:supHide m:val="on"/>
                            <m:ctrlPr>
                              <a:rPr lang="pt-BR" sz="1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naryPr>
                          <m:sub/>
                          <m:sup/>
                          <m:e>
                            <m:sSubSup>
                              <m:sSubSupPr>
                                <m:ctrlPr>
                                  <a:rPr lang="pt-BR" sz="18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SupPr>
                              <m:e>
                                <m:r>
                                  <a:rPr lang="pt-BR" sz="18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pt-BR" sz="18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sub>
                              <m:sup>
                                <m:r>
                                  <a:rPr lang="pt-BR" sz="18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bSup>
                          </m:e>
                        </m:nary>
                      </m:den>
                    </m:f>
                    <m:sSup>
                      <m:sSupPr>
                        <m:ctrlPr>
                          <a:rPr lang="pt-BR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acc>
                          <m:accPr>
                            <m:chr m:val="̂"/>
                            <m:ctrlPr>
                              <a:rPr lang="pt-BR" sz="1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a:rPr lang="pt-BR" sz="1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𝜎</m:t>
                            </m:r>
                          </m:e>
                        </m:acc>
                      </m:e>
                      <m:sup>
                        <m:r>
                          <a:rPr lang="pt-BR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pt-BR" sz="1800"/>
            </a:p>
          </xdr:txBody>
        </xdr:sp>
      </mc:Choice>
      <mc:Fallback xmlns="">
        <xdr:sp macro="" textlink="">
          <xdr:nvSpPr>
            <xdr:cNvPr id="10" name="CaixaDeTexto 9">
              <a:extLst>
                <a:ext uri="{FF2B5EF4-FFF2-40B4-BE49-F238E27FC236}">
                  <a16:creationId xmlns:a16="http://schemas.microsoft.com/office/drawing/2014/main" id="{5DF843DD-6CB9-4B7E-889A-CBADD0A14332}"/>
                </a:ext>
              </a:extLst>
            </xdr:cNvPr>
            <xdr:cNvSpPr txBox="1"/>
          </xdr:nvSpPr>
          <xdr:spPr>
            <a:xfrm>
              <a:off x="3895725" y="1547812"/>
              <a:ext cx="2069734" cy="5874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800" b="0" i="0">
                  <a:latin typeface="Cambria Math" panose="02040503050406030204" pitchFamily="18" charset="0"/>
                </a:rPr>
                <a:t>𝑣𝑎𝑟(</a:t>
              </a:r>
              <a:r>
                <a:rPr lang="pt-BR" sz="1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𝛽 ̂_</a:t>
              </a:r>
              <a:r>
                <a:rPr lang="pt-BR" sz="1800" b="0" i="0">
                  <a:latin typeface="Cambria Math" panose="02040503050406030204" pitchFamily="18" charset="0"/>
                </a:rPr>
                <a:t>1 )=(</a:t>
              </a:r>
              <a:r>
                <a:rPr lang="pt-B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∑▒𝑋_𝑖^2 </a:t>
              </a:r>
              <a:r>
                <a:rPr lang="pt-BR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</a:t>
              </a:r>
              <a:r>
                <a:rPr lang="pt-BR" sz="1800" b="0" i="0">
                  <a:latin typeface="Cambria Math" panose="02040503050406030204" pitchFamily="18" charset="0"/>
                </a:rPr>
                <a:t>𝑛</a:t>
              </a:r>
              <a:r>
                <a:rPr lang="pt-BR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∑▒𝑥_𝑖^2 ) </a:t>
              </a:r>
              <a:r>
                <a:rPr lang="pt-BR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𝜎</a:t>
              </a:r>
              <a:r>
                <a:rPr lang="pt-BR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 ̂^2</a:t>
              </a:r>
              <a:endParaRPr lang="pt-BR" sz="1800"/>
            </a:p>
          </xdr:txBody>
        </xdr:sp>
      </mc:Fallback>
    </mc:AlternateContent>
    <xdr:clientData/>
  </xdr:oneCellAnchor>
  <xdr:oneCellAnchor>
    <xdr:from>
      <xdr:col>10</xdr:col>
      <xdr:colOff>323850</xdr:colOff>
      <xdr:row>8</xdr:row>
      <xdr:rowOff>14287</xdr:rowOff>
    </xdr:from>
    <xdr:ext cx="2056589" cy="56368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CaixaDeTexto 11">
              <a:extLst>
                <a:ext uri="{FF2B5EF4-FFF2-40B4-BE49-F238E27FC236}">
                  <a16:creationId xmlns:a16="http://schemas.microsoft.com/office/drawing/2014/main" id="{BBB351B6-6DCB-46FA-9AF2-81C153CDB186}"/>
                </a:ext>
              </a:extLst>
            </xdr:cNvPr>
            <xdr:cNvSpPr txBox="1"/>
          </xdr:nvSpPr>
          <xdr:spPr>
            <a:xfrm>
              <a:off x="6000750" y="1538287"/>
              <a:ext cx="2056589" cy="5636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800" b="0" i="1">
                        <a:latin typeface="Cambria Math" panose="02040503050406030204" pitchFamily="18" charset="0"/>
                      </a:rPr>
                      <m:t>𝑒𝑝</m:t>
                    </m:r>
                    <m:d>
                      <m:dPr>
                        <m:ctrlPr>
                          <a:rPr lang="pt-BR" sz="18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pt-BR" sz="18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acc>
                              <m:accPr>
                                <m:chr m:val="̂"/>
                                <m:ctrlPr>
                                  <a:rPr lang="pt-BR" sz="1800" b="0" i="1"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r>
                                  <a:rPr lang="pt-BR" sz="18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𝛽</m:t>
                                </m:r>
                              </m:e>
                            </m:acc>
                          </m:e>
                          <m:sub>
                            <m:r>
                              <a:rPr lang="pt-BR" sz="18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</m:e>
                    </m:d>
                    <m:r>
                      <a:rPr lang="pt-BR" sz="1800" b="0" i="1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pt-BR" sz="18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pt-BR" sz="1800" b="0" i="1">
                            <a:latin typeface="Cambria Math" panose="02040503050406030204" pitchFamily="18" charset="0"/>
                          </a:rPr>
                          <m:t>𝑣𝑎𝑟</m:t>
                        </m:r>
                        <m:r>
                          <a:rPr lang="pt-BR" sz="1800" b="0" i="1">
                            <a:latin typeface="Cambria Math" panose="02040503050406030204" pitchFamily="18" charset="0"/>
                          </a:rPr>
                          <m:t>(</m:t>
                        </m:r>
                        <m:sSub>
                          <m:sSubPr>
                            <m:ctrlPr>
                              <a:rPr lang="pt-BR" sz="18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acc>
                              <m:accPr>
                                <m:chr m:val="̂"/>
                                <m:ctrlPr>
                                  <a:rPr lang="pt-BR" sz="1800" b="0" i="1"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r>
                                  <a:rPr lang="pt-BR" sz="18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𝛽</m:t>
                                </m:r>
                              </m:e>
                            </m:acc>
                          </m:e>
                          <m:sub>
                            <m:r>
                              <a:rPr lang="pt-BR" sz="18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  <m:r>
                          <a:rPr lang="pt-BR" sz="1800" b="0" i="1">
                            <a:latin typeface="Cambria Math" panose="02040503050406030204" pitchFamily="18" charset="0"/>
                          </a:rPr>
                          <m:t>)</m:t>
                        </m:r>
                      </m:e>
                    </m:rad>
                  </m:oMath>
                </m:oMathPara>
              </a14:m>
              <a:endParaRPr lang="pt-BR" sz="1800"/>
            </a:p>
          </xdr:txBody>
        </xdr:sp>
      </mc:Choice>
      <mc:Fallback xmlns="">
        <xdr:sp macro="" textlink="">
          <xdr:nvSpPr>
            <xdr:cNvPr id="12" name="CaixaDeTexto 11">
              <a:extLst>
                <a:ext uri="{FF2B5EF4-FFF2-40B4-BE49-F238E27FC236}">
                  <a16:creationId xmlns:a16="http://schemas.microsoft.com/office/drawing/2014/main" id="{BBB351B6-6DCB-46FA-9AF2-81C153CDB186}"/>
                </a:ext>
              </a:extLst>
            </xdr:cNvPr>
            <xdr:cNvSpPr txBox="1"/>
          </xdr:nvSpPr>
          <xdr:spPr>
            <a:xfrm>
              <a:off x="6000750" y="1538287"/>
              <a:ext cx="2056589" cy="5636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800" b="0" i="0">
                  <a:latin typeface="Cambria Math" panose="02040503050406030204" pitchFamily="18" charset="0"/>
                </a:rPr>
                <a:t>𝑒𝑝(</a:t>
              </a:r>
              <a:r>
                <a:rPr lang="pt-BR" sz="1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𝛽 ̂_</a:t>
              </a:r>
              <a:r>
                <a:rPr lang="pt-BR" sz="1800" b="0" i="0">
                  <a:latin typeface="Cambria Math" panose="02040503050406030204" pitchFamily="18" charset="0"/>
                </a:rPr>
                <a:t>1 )=√(𝑣𝑎𝑟(</a:t>
              </a:r>
              <a:r>
                <a:rPr lang="pt-BR" sz="1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𝛽 ̂_</a:t>
              </a:r>
              <a:r>
                <a:rPr lang="pt-BR" sz="1800" b="0" i="0">
                  <a:latin typeface="Cambria Math" panose="02040503050406030204" pitchFamily="18" charset="0"/>
                </a:rPr>
                <a:t>1))</a:t>
              </a:r>
              <a:endParaRPr lang="pt-BR" sz="1800"/>
            </a:p>
          </xdr:txBody>
        </xdr:sp>
      </mc:Fallback>
    </mc:AlternateContent>
    <xdr:clientData/>
  </xdr:oneCellAnchor>
  <xdr:oneCellAnchor>
    <xdr:from>
      <xdr:col>10</xdr:col>
      <xdr:colOff>323850</xdr:colOff>
      <xdr:row>3</xdr:row>
      <xdr:rowOff>138112</xdr:rowOff>
    </xdr:from>
    <xdr:ext cx="2056589" cy="56368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CaixaDeTexto 13">
              <a:extLst>
                <a:ext uri="{FF2B5EF4-FFF2-40B4-BE49-F238E27FC236}">
                  <a16:creationId xmlns:a16="http://schemas.microsoft.com/office/drawing/2014/main" id="{D31C7B51-68B5-4BEC-88E4-B6FDCB1691AA}"/>
                </a:ext>
              </a:extLst>
            </xdr:cNvPr>
            <xdr:cNvSpPr txBox="1"/>
          </xdr:nvSpPr>
          <xdr:spPr>
            <a:xfrm>
              <a:off x="6000750" y="709612"/>
              <a:ext cx="2056589" cy="5636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800" b="0" i="1">
                        <a:latin typeface="Cambria Math" panose="02040503050406030204" pitchFamily="18" charset="0"/>
                      </a:rPr>
                      <m:t>𝑒𝑝</m:t>
                    </m:r>
                    <m:d>
                      <m:dPr>
                        <m:ctrlPr>
                          <a:rPr lang="pt-BR" sz="18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pt-BR" sz="18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acc>
                              <m:accPr>
                                <m:chr m:val="̂"/>
                                <m:ctrlPr>
                                  <a:rPr lang="pt-BR" sz="1800" b="0" i="1"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r>
                                  <a:rPr lang="pt-BR" sz="18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𝛽</m:t>
                                </m:r>
                              </m:e>
                            </m:acc>
                          </m:e>
                          <m:sub>
                            <m:r>
                              <a:rPr lang="pt-BR" sz="18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</m:e>
                    </m:d>
                    <m:r>
                      <a:rPr lang="pt-BR" sz="1800" b="0" i="1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pt-BR" sz="18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pt-BR" sz="1800" b="0" i="1">
                            <a:latin typeface="Cambria Math" panose="02040503050406030204" pitchFamily="18" charset="0"/>
                          </a:rPr>
                          <m:t>𝑣𝑎𝑟</m:t>
                        </m:r>
                        <m:r>
                          <a:rPr lang="pt-BR" sz="1800" b="0" i="1">
                            <a:latin typeface="Cambria Math" panose="02040503050406030204" pitchFamily="18" charset="0"/>
                          </a:rPr>
                          <m:t>(</m:t>
                        </m:r>
                        <m:sSub>
                          <m:sSubPr>
                            <m:ctrlPr>
                              <a:rPr lang="pt-BR" sz="18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acc>
                              <m:accPr>
                                <m:chr m:val="̂"/>
                                <m:ctrlPr>
                                  <a:rPr lang="pt-BR" sz="1800" b="0" i="1"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r>
                                  <a:rPr lang="pt-BR" sz="18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𝛽</m:t>
                                </m:r>
                              </m:e>
                            </m:acc>
                          </m:e>
                          <m:sub>
                            <m:r>
                              <a:rPr lang="pt-BR" sz="18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  <m:r>
                          <a:rPr lang="pt-BR" sz="1800" b="0" i="1">
                            <a:latin typeface="Cambria Math" panose="02040503050406030204" pitchFamily="18" charset="0"/>
                          </a:rPr>
                          <m:t>)</m:t>
                        </m:r>
                      </m:e>
                    </m:rad>
                  </m:oMath>
                </m:oMathPara>
              </a14:m>
              <a:endParaRPr lang="pt-BR" sz="1800"/>
            </a:p>
          </xdr:txBody>
        </xdr:sp>
      </mc:Choice>
      <mc:Fallback xmlns="">
        <xdr:sp macro="" textlink="">
          <xdr:nvSpPr>
            <xdr:cNvPr id="14" name="CaixaDeTexto 13">
              <a:extLst>
                <a:ext uri="{FF2B5EF4-FFF2-40B4-BE49-F238E27FC236}">
                  <a16:creationId xmlns:a16="http://schemas.microsoft.com/office/drawing/2014/main" id="{D31C7B51-68B5-4BEC-88E4-B6FDCB1691AA}"/>
                </a:ext>
              </a:extLst>
            </xdr:cNvPr>
            <xdr:cNvSpPr txBox="1"/>
          </xdr:nvSpPr>
          <xdr:spPr>
            <a:xfrm>
              <a:off x="6000750" y="709612"/>
              <a:ext cx="2056589" cy="5636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800" b="0" i="0">
                  <a:latin typeface="Cambria Math" panose="02040503050406030204" pitchFamily="18" charset="0"/>
                </a:rPr>
                <a:t>𝑒𝑝(</a:t>
              </a:r>
              <a:r>
                <a:rPr lang="pt-BR" sz="1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𝛽 ̂_</a:t>
              </a:r>
              <a:r>
                <a:rPr lang="pt-BR" sz="1800" b="0" i="0">
                  <a:latin typeface="Cambria Math" panose="02040503050406030204" pitchFamily="18" charset="0"/>
                </a:rPr>
                <a:t>2 )=√(𝑣𝑎𝑟(</a:t>
              </a:r>
              <a:r>
                <a:rPr lang="pt-BR" sz="1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𝛽 ̂_</a:t>
              </a:r>
              <a:r>
                <a:rPr lang="pt-BR" sz="1800" b="0" i="0">
                  <a:latin typeface="Cambria Math" panose="02040503050406030204" pitchFamily="18" charset="0"/>
                </a:rPr>
                <a:t>2))</a:t>
              </a:r>
              <a:endParaRPr lang="pt-BR" sz="1800"/>
            </a:p>
          </xdr:txBody>
        </xdr:sp>
      </mc:Fallback>
    </mc:AlternateContent>
    <xdr:clientData/>
  </xdr:oneCellAnchor>
  <xdr:twoCellAnchor>
    <xdr:from>
      <xdr:col>0</xdr:col>
      <xdr:colOff>190499</xdr:colOff>
      <xdr:row>1</xdr:row>
      <xdr:rowOff>0</xdr:rowOff>
    </xdr:from>
    <xdr:to>
      <xdr:col>5</xdr:col>
      <xdr:colOff>441599</xdr:colOff>
      <xdr:row>2</xdr:row>
      <xdr:rowOff>47625</xdr:rowOff>
    </xdr:to>
    <xdr:sp macro="" textlink="">
      <xdr:nvSpPr>
        <xdr:cNvPr id="17" name="Retângulo 16">
          <a:extLst>
            <a:ext uri="{FF2B5EF4-FFF2-40B4-BE49-F238E27FC236}">
              <a16:creationId xmlns:a16="http://schemas.microsoft.com/office/drawing/2014/main" id="{A5FBB696-753A-49B0-964B-649190B3777D}"/>
            </a:ext>
          </a:extLst>
        </xdr:cNvPr>
        <xdr:cNvSpPr/>
      </xdr:nvSpPr>
      <xdr:spPr>
        <a:xfrm>
          <a:off x="190499" y="190500"/>
          <a:ext cx="2880000" cy="238125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Desvios</a:t>
          </a:r>
        </a:p>
      </xdr:txBody>
    </xdr:sp>
    <xdr:clientData/>
  </xdr:twoCellAnchor>
  <xdr:twoCellAnchor>
    <xdr:from>
      <xdr:col>0</xdr:col>
      <xdr:colOff>190499</xdr:colOff>
      <xdr:row>5</xdr:row>
      <xdr:rowOff>0</xdr:rowOff>
    </xdr:from>
    <xdr:to>
      <xdr:col>5</xdr:col>
      <xdr:colOff>441599</xdr:colOff>
      <xdr:row>6</xdr:row>
      <xdr:rowOff>47625</xdr:rowOff>
    </xdr:to>
    <xdr:sp macro="" textlink="">
      <xdr:nvSpPr>
        <xdr:cNvPr id="18" name="Retângulo 17">
          <a:extLst>
            <a:ext uri="{FF2B5EF4-FFF2-40B4-BE49-F238E27FC236}">
              <a16:creationId xmlns:a16="http://schemas.microsoft.com/office/drawing/2014/main" id="{34D776AF-EA92-4563-8DCB-6C5B4902519B}"/>
            </a:ext>
          </a:extLst>
        </xdr:cNvPr>
        <xdr:cNvSpPr/>
      </xdr:nvSpPr>
      <xdr:spPr>
        <a:xfrm>
          <a:off x="190499" y="952500"/>
          <a:ext cx="2880000" cy="238125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Estimadores</a:t>
          </a:r>
        </a:p>
      </xdr:txBody>
    </xdr:sp>
    <xdr:clientData/>
  </xdr:twoCellAnchor>
  <xdr:twoCellAnchor>
    <xdr:from>
      <xdr:col>0</xdr:col>
      <xdr:colOff>190499</xdr:colOff>
      <xdr:row>11</xdr:row>
      <xdr:rowOff>0</xdr:rowOff>
    </xdr:from>
    <xdr:to>
      <xdr:col>5</xdr:col>
      <xdr:colOff>441599</xdr:colOff>
      <xdr:row>12</xdr:row>
      <xdr:rowOff>47625</xdr:rowOff>
    </xdr:to>
    <xdr:sp macro="" textlink="">
      <xdr:nvSpPr>
        <xdr:cNvPr id="19" name="Retângulo 18">
          <a:extLst>
            <a:ext uri="{FF2B5EF4-FFF2-40B4-BE49-F238E27FC236}">
              <a16:creationId xmlns:a16="http://schemas.microsoft.com/office/drawing/2014/main" id="{B9032FFE-6746-45DB-9262-E119ECB61085}"/>
            </a:ext>
          </a:extLst>
        </xdr:cNvPr>
        <xdr:cNvSpPr/>
      </xdr:nvSpPr>
      <xdr:spPr>
        <a:xfrm>
          <a:off x="190499" y="2095500"/>
          <a:ext cx="2880000" cy="238125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Medidas de Dispersão</a:t>
          </a:r>
        </a:p>
      </xdr:txBody>
    </xdr:sp>
    <xdr:clientData/>
  </xdr:twoCellAnchor>
  <xdr:twoCellAnchor>
    <xdr:from>
      <xdr:col>7</xdr:col>
      <xdr:colOff>0</xdr:colOff>
      <xdr:row>1</xdr:row>
      <xdr:rowOff>0</xdr:rowOff>
    </xdr:from>
    <xdr:to>
      <xdr:col>14</xdr:col>
      <xdr:colOff>19050</xdr:colOff>
      <xdr:row>2</xdr:row>
      <xdr:rowOff>47625</xdr:rowOff>
    </xdr:to>
    <xdr:sp macro="" textlink="">
      <xdr:nvSpPr>
        <xdr:cNvPr id="20" name="Retângulo 19">
          <a:extLst>
            <a:ext uri="{FF2B5EF4-FFF2-40B4-BE49-F238E27FC236}">
              <a16:creationId xmlns:a16="http://schemas.microsoft.com/office/drawing/2014/main" id="{437646CA-F03D-4C0F-8C3A-8B20249D4ED3}"/>
            </a:ext>
          </a:extLst>
        </xdr:cNvPr>
        <xdr:cNvSpPr/>
      </xdr:nvSpPr>
      <xdr:spPr>
        <a:xfrm>
          <a:off x="3848100" y="190500"/>
          <a:ext cx="4286250" cy="238125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Precisão das estimativas</a:t>
          </a:r>
          <a:r>
            <a:rPr lang="pt-BR" sz="1100" baseline="0"/>
            <a:t> (erro padrão)</a:t>
          </a:r>
          <a:endParaRPr lang="pt-BR" sz="1100"/>
        </a:p>
      </xdr:txBody>
    </xdr:sp>
    <xdr:clientData/>
  </xdr:twoCellAnchor>
  <xdr:twoCellAnchor>
    <xdr:from>
      <xdr:col>7</xdr:col>
      <xdr:colOff>0</xdr:colOff>
      <xdr:row>14</xdr:row>
      <xdr:rowOff>0</xdr:rowOff>
    </xdr:from>
    <xdr:to>
      <xdr:col>10</xdr:col>
      <xdr:colOff>371475</xdr:colOff>
      <xdr:row>15</xdr:row>
      <xdr:rowOff>47625</xdr:rowOff>
    </xdr:to>
    <xdr:sp macro="" textlink="">
      <xdr:nvSpPr>
        <xdr:cNvPr id="21" name="Retângulo 20">
          <a:extLst>
            <a:ext uri="{FF2B5EF4-FFF2-40B4-BE49-F238E27FC236}">
              <a16:creationId xmlns:a16="http://schemas.microsoft.com/office/drawing/2014/main" id="{164FE8E1-EB00-442C-B17E-8639C9714DEF}"/>
            </a:ext>
          </a:extLst>
        </xdr:cNvPr>
        <xdr:cNvSpPr/>
      </xdr:nvSpPr>
      <xdr:spPr>
        <a:xfrm>
          <a:off x="3848100" y="2667000"/>
          <a:ext cx="2200275" cy="238125"/>
        </a:xfrm>
        <a:prstGeom prst="rect">
          <a:avLst/>
        </a:prstGeom>
        <a:solidFill>
          <a:schemeClr val="tx1">
            <a:lumMod val="75000"/>
            <a:lumOff val="25000"/>
          </a:schemeClr>
        </a:solidFill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Determinação</a:t>
          </a:r>
        </a:p>
      </xdr:txBody>
    </xdr:sp>
    <xdr:clientData/>
  </xdr:twoCellAnchor>
  <xdr:twoCellAnchor>
    <xdr:from>
      <xdr:col>10</xdr:col>
      <xdr:colOff>466726</xdr:colOff>
      <xdr:row>14</xdr:row>
      <xdr:rowOff>0</xdr:rowOff>
    </xdr:from>
    <xdr:to>
      <xdr:col>13</xdr:col>
      <xdr:colOff>542926</xdr:colOff>
      <xdr:row>15</xdr:row>
      <xdr:rowOff>47625</xdr:rowOff>
    </xdr:to>
    <xdr:sp macro="" textlink="">
      <xdr:nvSpPr>
        <xdr:cNvPr id="22" name="Retângulo 21">
          <a:extLst>
            <a:ext uri="{FF2B5EF4-FFF2-40B4-BE49-F238E27FC236}">
              <a16:creationId xmlns:a16="http://schemas.microsoft.com/office/drawing/2014/main" id="{2B586B65-8598-47DE-819B-8B6435287E9C}"/>
            </a:ext>
          </a:extLst>
        </xdr:cNvPr>
        <xdr:cNvSpPr/>
      </xdr:nvSpPr>
      <xdr:spPr>
        <a:xfrm>
          <a:off x="6143626" y="2667000"/>
          <a:ext cx="1905000" cy="238125"/>
        </a:xfrm>
        <a:prstGeom prst="rect">
          <a:avLst/>
        </a:prstGeom>
        <a:solidFill>
          <a:schemeClr val="tx1">
            <a:lumMod val="75000"/>
            <a:lumOff val="25000"/>
          </a:schemeClr>
        </a:solidFill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Correlação amostral</a:t>
          </a:r>
        </a:p>
      </xdr:txBody>
    </xdr:sp>
    <xdr:clientData/>
  </xdr:twoCellAnchor>
  <xdr:twoCellAnchor>
    <xdr:from>
      <xdr:col>7</xdr:col>
      <xdr:colOff>0</xdr:colOff>
      <xdr:row>12</xdr:row>
      <xdr:rowOff>85725</xdr:rowOff>
    </xdr:from>
    <xdr:to>
      <xdr:col>13</xdr:col>
      <xdr:colOff>533400</xdr:colOff>
      <xdr:row>13</xdr:row>
      <xdr:rowOff>133350</xdr:rowOff>
    </xdr:to>
    <xdr:sp macro="" textlink="">
      <xdr:nvSpPr>
        <xdr:cNvPr id="23" name="Retângulo 22">
          <a:extLst>
            <a:ext uri="{FF2B5EF4-FFF2-40B4-BE49-F238E27FC236}">
              <a16:creationId xmlns:a16="http://schemas.microsoft.com/office/drawing/2014/main" id="{FB29EAE3-97A3-4462-96A7-E92AC5481A24}"/>
            </a:ext>
          </a:extLst>
        </xdr:cNvPr>
        <xdr:cNvSpPr/>
      </xdr:nvSpPr>
      <xdr:spPr>
        <a:xfrm>
          <a:off x="3848100" y="2371725"/>
          <a:ext cx="4191000" cy="238125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Coeficientes</a:t>
          </a:r>
        </a:p>
      </xdr:txBody>
    </xdr:sp>
    <xdr:clientData/>
  </xdr:twoCellAnchor>
  <xdr:twoCellAnchor>
    <xdr:from>
      <xdr:col>1</xdr:col>
      <xdr:colOff>1</xdr:colOff>
      <xdr:row>12</xdr:row>
      <xdr:rowOff>104775</xdr:rowOff>
    </xdr:from>
    <xdr:to>
      <xdr:col>3</xdr:col>
      <xdr:colOff>47625</xdr:colOff>
      <xdr:row>13</xdr:row>
      <xdr:rowOff>152400</xdr:rowOff>
    </xdr:to>
    <xdr:sp macro="" textlink="">
      <xdr:nvSpPr>
        <xdr:cNvPr id="24" name="Retângulo 23">
          <a:extLst>
            <a:ext uri="{FF2B5EF4-FFF2-40B4-BE49-F238E27FC236}">
              <a16:creationId xmlns:a16="http://schemas.microsoft.com/office/drawing/2014/main" id="{FAB563BA-D3F0-462A-B8D0-50EC9EC8D51B}"/>
            </a:ext>
          </a:extLst>
        </xdr:cNvPr>
        <xdr:cNvSpPr/>
      </xdr:nvSpPr>
      <xdr:spPr>
        <a:xfrm>
          <a:off x="190501" y="2390775"/>
          <a:ext cx="1266824" cy="238125"/>
        </a:xfrm>
        <a:prstGeom prst="rect">
          <a:avLst/>
        </a:prstGeom>
        <a:solidFill>
          <a:schemeClr val="tx1">
            <a:lumMod val="75000"/>
            <a:lumOff val="25000"/>
          </a:schemeClr>
        </a:solidFill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Variância Amostral</a:t>
          </a:r>
        </a:p>
      </xdr:txBody>
    </xdr:sp>
    <xdr:clientData/>
  </xdr:twoCellAnchor>
  <xdr:twoCellAnchor>
    <xdr:from>
      <xdr:col>3</xdr:col>
      <xdr:colOff>85725</xdr:colOff>
      <xdr:row>12</xdr:row>
      <xdr:rowOff>104775</xdr:rowOff>
    </xdr:from>
    <xdr:to>
      <xdr:col>5</xdr:col>
      <xdr:colOff>457201</xdr:colOff>
      <xdr:row>13</xdr:row>
      <xdr:rowOff>152400</xdr:rowOff>
    </xdr:to>
    <xdr:sp macro="" textlink="">
      <xdr:nvSpPr>
        <xdr:cNvPr id="25" name="Retângulo 24">
          <a:extLst>
            <a:ext uri="{FF2B5EF4-FFF2-40B4-BE49-F238E27FC236}">
              <a16:creationId xmlns:a16="http://schemas.microsoft.com/office/drawing/2014/main" id="{A91A3E01-F320-484E-85BF-96E85B4ABABC}"/>
            </a:ext>
          </a:extLst>
        </xdr:cNvPr>
        <xdr:cNvSpPr/>
      </xdr:nvSpPr>
      <xdr:spPr>
        <a:xfrm>
          <a:off x="1495425" y="2390775"/>
          <a:ext cx="1590676" cy="238125"/>
        </a:xfrm>
        <a:prstGeom prst="rect">
          <a:avLst/>
        </a:prstGeom>
        <a:solidFill>
          <a:schemeClr val="tx1">
            <a:lumMod val="75000"/>
            <a:lumOff val="25000"/>
          </a:schemeClr>
        </a:solidFill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Desvio Padrão Amostral</a:t>
          </a:r>
        </a:p>
      </xdr:txBody>
    </xdr:sp>
    <xdr:clientData/>
  </xdr:twoCellAnchor>
  <xdr:oneCellAnchor>
    <xdr:from>
      <xdr:col>3</xdr:col>
      <xdr:colOff>428625</xdr:colOff>
      <xdr:row>14</xdr:row>
      <xdr:rowOff>157162</xdr:rowOff>
    </xdr:from>
    <xdr:ext cx="906595" cy="35612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6" name="CaixaDeTexto 25">
              <a:extLst>
                <a:ext uri="{FF2B5EF4-FFF2-40B4-BE49-F238E27FC236}">
                  <a16:creationId xmlns:a16="http://schemas.microsoft.com/office/drawing/2014/main" id="{E36A1D2A-BE70-4944-9E6E-9BB93CFEC6CA}"/>
                </a:ext>
              </a:extLst>
            </xdr:cNvPr>
            <xdr:cNvSpPr txBox="1"/>
          </xdr:nvSpPr>
          <xdr:spPr>
            <a:xfrm>
              <a:off x="1838325" y="2824162"/>
              <a:ext cx="906595" cy="35612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8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𝑆</m:t>
                    </m:r>
                    <m:r>
                      <a:rPr lang="pt-BR" sz="1800" b="0" i="1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pt-BR" sz="18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pt-BR" sz="18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acc>
                              <m:accPr>
                                <m:chr m:val="̂"/>
                                <m:ctrlPr>
                                  <a:rPr lang="pt-BR" sz="18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accPr>
                              <m:e>
                                <m:r>
                                  <a:rPr lang="pt-BR" sz="18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𝜎</m:t>
                                </m:r>
                              </m:e>
                            </m:acc>
                          </m:e>
                          <m:sup>
                            <m:r>
                              <a:rPr lang="pt-BR" sz="1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pt-BR" sz="1800"/>
            </a:p>
          </xdr:txBody>
        </xdr:sp>
      </mc:Choice>
      <mc:Fallback xmlns="">
        <xdr:sp macro="" textlink="">
          <xdr:nvSpPr>
            <xdr:cNvPr id="26" name="CaixaDeTexto 25">
              <a:extLst>
                <a:ext uri="{FF2B5EF4-FFF2-40B4-BE49-F238E27FC236}">
                  <a16:creationId xmlns:a16="http://schemas.microsoft.com/office/drawing/2014/main" id="{E36A1D2A-BE70-4944-9E6E-9BB93CFEC6CA}"/>
                </a:ext>
              </a:extLst>
            </xdr:cNvPr>
            <xdr:cNvSpPr txBox="1"/>
          </xdr:nvSpPr>
          <xdr:spPr>
            <a:xfrm>
              <a:off x="1838325" y="2824162"/>
              <a:ext cx="906595" cy="35612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𝑆</a:t>
              </a:r>
              <a:r>
                <a:rPr lang="pt-BR" sz="1800" b="0" i="0">
                  <a:latin typeface="Cambria Math" panose="02040503050406030204" pitchFamily="18" charset="0"/>
                </a:rPr>
                <a:t>=√(</a:t>
              </a:r>
              <a:r>
                <a:rPr lang="pt-BR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𝜎</a:t>
              </a:r>
              <a:r>
                <a:rPr lang="pt-BR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 ̂^2 )</a:t>
              </a:r>
              <a:endParaRPr lang="pt-BR" sz="18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266700</xdr:colOff>
      <xdr:row>6</xdr:row>
      <xdr:rowOff>33337</xdr:rowOff>
    </xdr:from>
    <xdr:ext cx="139205" cy="18037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aixaDeTexto 1">
              <a:extLst>
                <a:ext uri="{FF2B5EF4-FFF2-40B4-BE49-F238E27FC236}">
                  <a16:creationId xmlns:a16="http://schemas.microsoft.com/office/drawing/2014/main" id="{4DB8C6E9-E2AF-48AD-8F2C-9180D06F353A}"/>
                </a:ext>
              </a:extLst>
            </xdr:cNvPr>
            <xdr:cNvSpPr txBox="1"/>
          </xdr:nvSpPr>
          <xdr:spPr>
            <a:xfrm>
              <a:off x="8267700" y="1328737"/>
              <a:ext cx="139205" cy="180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acc>
                          <m:accPr>
                            <m:chr m:val="̂"/>
                            <m:ctrlPr>
                              <a:rPr lang="pt-BR" sz="110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𝑌</m:t>
                            </m:r>
                          </m:e>
                        </m:acc>
                      </m:e>
                      <m:sub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2" name="CaixaDeTexto 1">
              <a:extLst>
                <a:ext uri="{FF2B5EF4-FFF2-40B4-BE49-F238E27FC236}">
                  <a16:creationId xmlns:a16="http://schemas.microsoft.com/office/drawing/2014/main" id="{4DB8C6E9-E2AF-48AD-8F2C-9180D06F353A}"/>
                </a:ext>
              </a:extLst>
            </xdr:cNvPr>
            <xdr:cNvSpPr txBox="1"/>
          </xdr:nvSpPr>
          <xdr:spPr>
            <a:xfrm>
              <a:off x="8267700" y="1328737"/>
              <a:ext cx="139205" cy="180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100" b="0" i="0">
                  <a:latin typeface="Cambria Math" panose="02040503050406030204" pitchFamily="18" charset="0"/>
                </a:rPr>
                <a:t>𝑌 ̂_𝑖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15</xdr:col>
      <xdr:colOff>171450</xdr:colOff>
      <xdr:row>6</xdr:row>
      <xdr:rowOff>33337</xdr:rowOff>
    </xdr:from>
    <xdr:ext cx="705962" cy="18037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aixaDeTexto 2">
              <a:extLst>
                <a:ext uri="{FF2B5EF4-FFF2-40B4-BE49-F238E27FC236}">
                  <a16:creationId xmlns:a16="http://schemas.microsoft.com/office/drawing/2014/main" id="{21D552E3-03E9-4D72-8126-6CCD1E62095D}"/>
                </a:ext>
              </a:extLst>
            </xdr:cNvPr>
            <xdr:cNvSpPr txBox="1"/>
          </xdr:nvSpPr>
          <xdr:spPr>
            <a:xfrm>
              <a:off x="8782050" y="1328737"/>
              <a:ext cx="705962" cy="180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acc>
                          <m:accPr>
                            <m:chr m:val="̂"/>
                            <m:ctrlPr>
                              <a:rPr lang="pt-BR" sz="110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</m:e>
                        </m:acc>
                      </m:e>
                      <m:sub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pt-BR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pt-B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𝑌</m:t>
                        </m:r>
                      </m:e>
                      <m:sub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pt-BR" sz="1100" b="0" i="1">
                        <a:latin typeface="Cambria Math" panose="02040503050406030204" pitchFamily="18" charset="0"/>
                      </a:rPr>
                      <m:t>−</m:t>
                    </m:r>
                    <m:acc>
                      <m:accPr>
                        <m:chr m:val="̂"/>
                        <m:ctrlPr>
                          <a:rPr lang="pt-BR" sz="11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𝑌</m:t>
                        </m:r>
                      </m:e>
                    </m:acc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3" name="CaixaDeTexto 2">
              <a:extLst>
                <a:ext uri="{FF2B5EF4-FFF2-40B4-BE49-F238E27FC236}">
                  <a16:creationId xmlns:a16="http://schemas.microsoft.com/office/drawing/2014/main" id="{21D552E3-03E9-4D72-8126-6CCD1E62095D}"/>
                </a:ext>
              </a:extLst>
            </xdr:cNvPr>
            <xdr:cNvSpPr txBox="1"/>
          </xdr:nvSpPr>
          <xdr:spPr>
            <a:xfrm>
              <a:off x="8782050" y="1328737"/>
              <a:ext cx="705962" cy="180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100" b="0" i="0">
                  <a:latin typeface="Cambria Math" panose="02040503050406030204" pitchFamily="18" charset="0"/>
                </a:rPr>
                <a:t>𝑢 ̂_𝑖=𝑌_𝑖−𝑌 ̂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16</xdr:col>
      <xdr:colOff>228600</xdr:colOff>
      <xdr:row>6</xdr:row>
      <xdr:rowOff>33337</xdr:rowOff>
    </xdr:from>
    <xdr:ext cx="181781" cy="18101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aixaDeTexto 3">
              <a:extLst>
                <a:ext uri="{FF2B5EF4-FFF2-40B4-BE49-F238E27FC236}">
                  <a16:creationId xmlns:a16="http://schemas.microsoft.com/office/drawing/2014/main" id="{949EE6B2-8298-4A6A-A14D-4E84B3E3307C}"/>
                </a:ext>
              </a:extLst>
            </xdr:cNvPr>
            <xdr:cNvSpPr txBox="1"/>
          </xdr:nvSpPr>
          <xdr:spPr>
            <a:xfrm>
              <a:off x="9744075" y="1328737"/>
              <a:ext cx="181781" cy="18101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pt-BR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acc>
                          <m:accPr>
                            <m:chr m:val="̂"/>
                            <m:ctrlPr>
                              <a:rPr lang="pt-BR" sz="110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</m:e>
                        </m:acc>
                      </m:e>
                      <m:sub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  <m:sup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4" name="CaixaDeTexto 3">
              <a:extLst>
                <a:ext uri="{FF2B5EF4-FFF2-40B4-BE49-F238E27FC236}">
                  <a16:creationId xmlns:a16="http://schemas.microsoft.com/office/drawing/2014/main" id="{949EE6B2-8298-4A6A-A14D-4E84B3E3307C}"/>
                </a:ext>
              </a:extLst>
            </xdr:cNvPr>
            <xdr:cNvSpPr txBox="1"/>
          </xdr:nvSpPr>
          <xdr:spPr>
            <a:xfrm>
              <a:off x="9744075" y="1328737"/>
              <a:ext cx="181781" cy="18101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100" b="0" i="0">
                  <a:latin typeface="Cambria Math" panose="02040503050406030204" pitchFamily="18" charset="0"/>
                </a:rPr>
                <a:t>𝑢 ̂_𝑖^2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1</xdr:col>
      <xdr:colOff>19050</xdr:colOff>
      <xdr:row>6</xdr:row>
      <xdr:rowOff>61912</xdr:rowOff>
    </xdr:from>
    <xdr:ext cx="332655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aixaDeTexto 4">
              <a:extLst>
                <a:ext uri="{FF2B5EF4-FFF2-40B4-BE49-F238E27FC236}">
                  <a16:creationId xmlns:a16="http://schemas.microsoft.com/office/drawing/2014/main" id="{8314E9F4-06C7-438D-BCD5-7B753CE48D87}"/>
                </a:ext>
              </a:extLst>
            </xdr:cNvPr>
            <xdr:cNvSpPr txBox="1"/>
          </xdr:nvSpPr>
          <xdr:spPr>
            <a:xfrm>
              <a:off x="161925" y="1357312"/>
              <a:ext cx="332655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pt-BR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acc>
                          <m:accPr>
                            <m:chr m:val="̂"/>
                            <m:ctrlPr>
                              <a:rPr lang="pt-BR" sz="110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pt-BR" sz="110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𝜎</m:t>
                            </m:r>
                          </m:e>
                        </m:acc>
                      </m:e>
                      <m:sup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pt-B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5" name="CaixaDeTexto 4">
              <a:extLst>
                <a:ext uri="{FF2B5EF4-FFF2-40B4-BE49-F238E27FC236}">
                  <a16:creationId xmlns:a16="http://schemas.microsoft.com/office/drawing/2014/main" id="{8314E9F4-06C7-438D-BCD5-7B753CE48D87}"/>
                </a:ext>
              </a:extLst>
            </xdr:cNvPr>
            <xdr:cNvSpPr txBox="1"/>
          </xdr:nvSpPr>
          <xdr:spPr>
            <a:xfrm>
              <a:off x="161925" y="1357312"/>
              <a:ext cx="332655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 ̂^</a:t>
              </a:r>
              <a:r>
                <a:rPr lang="pt-BR" sz="1100" b="0" i="0">
                  <a:latin typeface="Cambria Math" panose="02040503050406030204" pitchFamily="18" charset="0"/>
                </a:rPr>
                <a:t>2=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1</xdr:col>
      <xdr:colOff>9525</xdr:colOff>
      <xdr:row>8</xdr:row>
      <xdr:rowOff>14287</xdr:rowOff>
    </xdr:from>
    <xdr:ext cx="670568" cy="19204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aixaDeTexto 5">
              <a:extLst>
                <a:ext uri="{FF2B5EF4-FFF2-40B4-BE49-F238E27FC236}">
                  <a16:creationId xmlns:a16="http://schemas.microsoft.com/office/drawing/2014/main" id="{46112608-6A85-45CD-814C-1E0BC28C93AF}"/>
                </a:ext>
              </a:extLst>
            </xdr:cNvPr>
            <xdr:cNvSpPr txBox="1"/>
          </xdr:nvSpPr>
          <xdr:spPr>
            <a:xfrm>
              <a:off x="152400" y="1766887"/>
              <a:ext cx="670568" cy="1920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100" b="0" i="1">
                        <a:latin typeface="Cambria Math" panose="02040503050406030204" pitchFamily="18" charset="0"/>
                      </a:rPr>
                      <m:t>𝑣𝑎𝑟</m:t>
                    </m:r>
                    <m:d>
                      <m:dPr>
                        <m:ctrlPr>
                          <a:rPr lang="pt-B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pt-B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acc>
                              <m:accPr>
                                <m:chr m:val="̂"/>
                                <m:ctrlPr>
                                  <a:rPr lang="pt-BR" sz="1100" b="0" i="1"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r>
                                  <a:rPr lang="pt-B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𝛽</m:t>
                                </m:r>
                              </m:e>
                            </m:acc>
                          </m:e>
                          <m:sub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</m:e>
                    </m:d>
                    <m:r>
                      <a:rPr lang="pt-B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6" name="CaixaDeTexto 5">
              <a:extLst>
                <a:ext uri="{FF2B5EF4-FFF2-40B4-BE49-F238E27FC236}">
                  <a16:creationId xmlns:a16="http://schemas.microsoft.com/office/drawing/2014/main" id="{46112608-6A85-45CD-814C-1E0BC28C93AF}"/>
                </a:ext>
              </a:extLst>
            </xdr:cNvPr>
            <xdr:cNvSpPr txBox="1"/>
          </xdr:nvSpPr>
          <xdr:spPr>
            <a:xfrm>
              <a:off x="152400" y="1766887"/>
              <a:ext cx="670568" cy="1920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100" b="0" i="0">
                  <a:latin typeface="Cambria Math" panose="02040503050406030204" pitchFamily="18" charset="0"/>
                </a:rPr>
                <a:t>𝑣𝑎𝑟(</a:t>
              </a:r>
              <a:r>
                <a:rPr lang="pt-B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𝛽 ̂_</a:t>
              </a:r>
              <a:r>
                <a:rPr lang="pt-BR" sz="1100" b="0" i="0">
                  <a:latin typeface="Cambria Math" panose="02040503050406030204" pitchFamily="18" charset="0"/>
                </a:rPr>
                <a:t>2 )=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1</xdr:col>
      <xdr:colOff>28575</xdr:colOff>
      <xdr:row>9</xdr:row>
      <xdr:rowOff>14287</xdr:rowOff>
    </xdr:from>
    <xdr:ext cx="595419" cy="19204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aixaDeTexto 6">
              <a:extLst>
                <a:ext uri="{FF2B5EF4-FFF2-40B4-BE49-F238E27FC236}">
                  <a16:creationId xmlns:a16="http://schemas.microsoft.com/office/drawing/2014/main" id="{1700754D-F923-4302-9EAD-E3D16C96153C}"/>
                </a:ext>
              </a:extLst>
            </xdr:cNvPr>
            <xdr:cNvSpPr txBox="1"/>
          </xdr:nvSpPr>
          <xdr:spPr>
            <a:xfrm>
              <a:off x="171450" y="1995487"/>
              <a:ext cx="595419" cy="1920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100" b="0" i="1">
                        <a:latin typeface="Cambria Math" panose="02040503050406030204" pitchFamily="18" charset="0"/>
                      </a:rPr>
                      <m:t>𝑒𝑝</m:t>
                    </m:r>
                    <m:d>
                      <m:dPr>
                        <m:ctrlPr>
                          <a:rPr lang="pt-B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pt-B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acc>
                              <m:accPr>
                                <m:chr m:val="̂"/>
                                <m:ctrlPr>
                                  <a:rPr lang="pt-BR" sz="1100" b="0" i="1"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r>
                                  <a:rPr lang="pt-B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𝛽</m:t>
                                </m:r>
                              </m:e>
                            </m:acc>
                          </m:e>
                          <m:sub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</m:e>
                    </m:d>
                    <m:r>
                      <a:rPr lang="pt-B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7" name="CaixaDeTexto 6">
              <a:extLst>
                <a:ext uri="{FF2B5EF4-FFF2-40B4-BE49-F238E27FC236}">
                  <a16:creationId xmlns:a16="http://schemas.microsoft.com/office/drawing/2014/main" id="{1700754D-F923-4302-9EAD-E3D16C96153C}"/>
                </a:ext>
              </a:extLst>
            </xdr:cNvPr>
            <xdr:cNvSpPr txBox="1"/>
          </xdr:nvSpPr>
          <xdr:spPr>
            <a:xfrm>
              <a:off x="171450" y="1995487"/>
              <a:ext cx="595419" cy="1920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100" b="0" i="0">
                  <a:latin typeface="Cambria Math" panose="02040503050406030204" pitchFamily="18" charset="0"/>
                </a:rPr>
                <a:t>𝑒𝑝(</a:t>
              </a:r>
              <a:r>
                <a:rPr lang="pt-B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𝛽 ̂_</a:t>
              </a:r>
              <a:r>
                <a:rPr lang="pt-BR" sz="1100" b="0" i="0">
                  <a:latin typeface="Cambria Math" panose="02040503050406030204" pitchFamily="18" charset="0"/>
                </a:rPr>
                <a:t>2 )=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1</xdr:col>
      <xdr:colOff>9525</xdr:colOff>
      <xdr:row>12</xdr:row>
      <xdr:rowOff>23812</xdr:rowOff>
    </xdr:from>
    <xdr:ext cx="667298" cy="19204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aixaDeTexto 7">
              <a:extLst>
                <a:ext uri="{FF2B5EF4-FFF2-40B4-BE49-F238E27FC236}">
                  <a16:creationId xmlns:a16="http://schemas.microsoft.com/office/drawing/2014/main" id="{4A386070-3A15-4185-B99B-DF692AD9F887}"/>
                </a:ext>
              </a:extLst>
            </xdr:cNvPr>
            <xdr:cNvSpPr txBox="1"/>
          </xdr:nvSpPr>
          <xdr:spPr>
            <a:xfrm>
              <a:off x="152400" y="2690812"/>
              <a:ext cx="667298" cy="1920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100" b="0" i="1">
                        <a:latin typeface="Cambria Math" panose="02040503050406030204" pitchFamily="18" charset="0"/>
                      </a:rPr>
                      <m:t>𝑣𝑎𝑟</m:t>
                    </m:r>
                    <m:d>
                      <m:dPr>
                        <m:ctrlPr>
                          <a:rPr lang="pt-B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pt-B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acc>
                              <m:accPr>
                                <m:chr m:val="̂"/>
                                <m:ctrlPr>
                                  <a:rPr lang="pt-BR" sz="1100" b="0" i="1"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r>
                                  <a:rPr lang="pt-B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𝛽</m:t>
                                </m:r>
                              </m:e>
                            </m:acc>
                          </m:e>
                          <m:sub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</m:e>
                    </m:d>
                    <m:r>
                      <a:rPr lang="pt-B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8" name="CaixaDeTexto 7">
              <a:extLst>
                <a:ext uri="{FF2B5EF4-FFF2-40B4-BE49-F238E27FC236}">
                  <a16:creationId xmlns:a16="http://schemas.microsoft.com/office/drawing/2014/main" id="{4A386070-3A15-4185-B99B-DF692AD9F887}"/>
                </a:ext>
              </a:extLst>
            </xdr:cNvPr>
            <xdr:cNvSpPr txBox="1"/>
          </xdr:nvSpPr>
          <xdr:spPr>
            <a:xfrm>
              <a:off x="152400" y="2690812"/>
              <a:ext cx="667298" cy="1920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100" b="0" i="0">
                  <a:latin typeface="Cambria Math" panose="02040503050406030204" pitchFamily="18" charset="0"/>
                </a:rPr>
                <a:t>𝑣𝑎𝑟(</a:t>
              </a:r>
              <a:r>
                <a:rPr lang="pt-B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𝛽 ̂_</a:t>
              </a:r>
              <a:r>
                <a:rPr lang="pt-BR" sz="1100" b="0" i="0">
                  <a:latin typeface="Cambria Math" panose="02040503050406030204" pitchFamily="18" charset="0"/>
                </a:rPr>
                <a:t>1 )=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1</xdr:col>
      <xdr:colOff>19050</xdr:colOff>
      <xdr:row>13</xdr:row>
      <xdr:rowOff>23812</xdr:rowOff>
    </xdr:from>
    <xdr:ext cx="592149" cy="19204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aixaDeTexto 8">
              <a:extLst>
                <a:ext uri="{FF2B5EF4-FFF2-40B4-BE49-F238E27FC236}">
                  <a16:creationId xmlns:a16="http://schemas.microsoft.com/office/drawing/2014/main" id="{5112E7D2-C8C5-46D8-9737-6C5C00B1BD71}"/>
                </a:ext>
              </a:extLst>
            </xdr:cNvPr>
            <xdr:cNvSpPr txBox="1"/>
          </xdr:nvSpPr>
          <xdr:spPr>
            <a:xfrm>
              <a:off x="161925" y="2919412"/>
              <a:ext cx="592149" cy="1920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100" b="0" i="1">
                        <a:latin typeface="Cambria Math" panose="02040503050406030204" pitchFamily="18" charset="0"/>
                      </a:rPr>
                      <m:t>𝑒𝑝</m:t>
                    </m:r>
                    <m:d>
                      <m:dPr>
                        <m:ctrlPr>
                          <a:rPr lang="pt-B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pt-B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acc>
                              <m:accPr>
                                <m:chr m:val="̂"/>
                                <m:ctrlPr>
                                  <a:rPr lang="pt-BR" sz="1100" b="0" i="1"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r>
                                  <a:rPr lang="pt-B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𝛽</m:t>
                                </m:r>
                              </m:e>
                            </m:acc>
                          </m:e>
                          <m:sub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</m:e>
                    </m:d>
                    <m:r>
                      <a:rPr lang="pt-B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9" name="CaixaDeTexto 8">
              <a:extLst>
                <a:ext uri="{FF2B5EF4-FFF2-40B4-BE49-F238E27FC236}">
                  <a16:creationId xmlns:a16="http://schemas.microsoft.com/office/drawing/2014/main" id="{5112E7D2-C8C5-46D8-9737-6C5C00B1BD71}"/>
                </a:ext>
              </a:extLst>
            </xdr:cNvPr>
            <xdr:cNvSpPr txBox="1"/>
          </xdr:nvSpPr>
          <xdr:spPr>
            <a:xfrm>
              <a:off x="161925" y="2919412"/>
              <a:ext cx="592149" cy="1920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100" b="0" i="0">
                  <a:latin typeface="Cambria Math" panose="02040503050406030204" pitchFamily="18" charset="0"/>
                </a:rPr>
                <a:t>𝑒𝑝(</a:t>
              </a:r>
              <a:r>
                <a:rPr lang="pt-B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𝛽 ̂_</a:t>
              </a:r>
              <a:r>
                <a:rPr lang="pt-BR" sz="1100" b="0" i="0">
                  <a:latin typeface="Cambria Math" panose="02040503050406030204" pitchFamily="18" charset="0"/>
                </a:rPr>
                <a:t>1 )=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14</xdr:col>
      <xdr:colOff>266700</xdr:colOff>
      <xdr:row>1</xdr:row>
      <xdr:rowOff>33337</xdr:rowOff>
    </xdr:from>
    <xdr:ext cx="139205" cy="18037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CaixaDeTexto 9">
              <a:extLst>
                <a:ext uri="{FF2B5EF4-FFF2-40B4-BE49-F238E27FC236}">
                  <a16:creationId xmlns:a16="http://schemas.microsoft.com/office/drawing/2014/main" id="{FF7655E4-C776-464C-B9FF-0E9EA66015D1}"/>
                </a:ext>
              </a:extLst>
            </xdr:cNvPr>
            <xdr:cNvSpPr txBox="1"/>
          </xdr:nvSpPr>
          <xdr:spPr>
            <a:xfrm>
              <a:off x="8267700" y="223837"/>
              <a:ext cx="139205" cy="180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acc>
                          <m:accPr>
                            <m:chr m:val="̂"/>
                            <m:ctrlPr>
                              <a:rPr lang="pt-BR" sz="110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𝑌</m:t>
                            </m:r>
                          </m:e>
                        </m:acc>
                      </m:e>
                      <m:sub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10" name="CaixaDeTexto 9">
              <a:extLst>
                <a:ext uri="{FF2B5EF4-FFF2-40B4-BE49-F238E27FC236}">
                  <a16:creationId xmlns:a16="http://schemas.microsoft.com/office/drawing/2014/main" id="{FF7655E4-C776-464C-B9FF-0E9EA66015D1}"/>
                </a:ext>
              </a:extLst>
            </xdr:cNvPr>
            <xdr:cNvSpPr txBox="1"/>
          </xdr:nvSpPr>
          <xdr:spPr>
            <a:xfrm>
              <a:off x="8267700" y="223837"/>
              <a:ext cx="139205" cy="180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100" b="0" i="0">
                  <a:latin typeface="Cambria Math" panose="02040503050406030204" pitchFamily="18" charset="0"/>
                </a:rPr>
                <a:t>𝑌 ̂_𝑖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15</xdr:col>
      <xdr:colOff>171450</xdr:colOff>
      <xdr:row>1</xdr:row>
      <xdr:rowOff>33337</xdr:rowOff>
    </xdr:from>
    <xdr:ext cx="705962" cy="18037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CaixaDeTexto 10">
              <a:extLst>
                <a:ext uri="{FF2B5EF4-FFF2-40B4-BE49-F238E27FC236}">
                  <a16:creationId xmlns:a16="http://schemas.microsoft.com/office/drawing/2014/main" id="{5F94D8C4-4AEB-407F-876F-092D00558C6A}"/>
                </a:ext>
              </a:extLst>
            </xdr:cNvPr>
            <xdr:cNvSpPr txBox="1"/>
          </xdr:nvSpPr>
          <xdr:spPr>
            <a:xfrm>
              <a:off x="8782050" y="223837"/>
              <a:ext cx="705962" cy="180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acc>
                          <m:accPr>
                            <m:chr m:val="̂"/>
                            <m:ctrlPr>
                              <a:rPr lang="pt-BR" sz="110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</m:e>
                        </m:acc>
                      </m:e>
                      <m:sub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pt-BR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pt-B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𝑌</m:t>
                        </m:r>
                      </m:e>
                      <m:sub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pt-BR" sz="1100" b="0" i="1">
                        <a:latin typeface="Cambria Math" panose="02040503050406030204" pitchFamily="18" charset="0"/>
                      </a:rPr>
                      <m:t>−</m:t>
                    </m:r>
                    <m:acc>
                      <m:accPr>
                        <m:chr m:val="̂"/>
                        <m:ctrlPr>
                          <a:rPr lang="pt-BR" sz="11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𝑌</m:t>
                        </m:r>
                      </m:e>
                    </m:acc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11" name="CaixaDeTexto 10">
              <a:extLst>
                <a:ext uri="{FF2B5EF4-FFF2-40B4-BE49-F238E27FC236}">
                  <a16:creationId xmlns:a16="http://schemas.microsoft.com/office/drawing/2014/main" id="{5F94D8C4-4AEB-407F-876F-092D00558C6A}"/>
                </a:ext>
              </a:extLst>
            </xdr:cNvPr>
            <xdr:cNvSpPr txBox="1"/>
          </xdr:nvSpPr>
          <xdr:spPr>
            <a:xfrm>
              <a:off x="8782050" y="223837"/>
              <a:ext cx="705962" cy="180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100" b="0" i="0">
                  <a:latin typeface="Cambria Math" panose="02040503050406030204" pitchFamily="18" charset="0"/>
                </a:rPr>
                <a:t>𝑢 ̂_𝑖=𝑌_𝑖−𝑌 ̂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16</xdr:col>
      <xdr:colOff>228600</xdr:colOff>
      <xdr:row>1</xdr:row>
      <xdr:rowOff>33337</xdr:rowOff>
    </xdr:from>
    <xdr:ext cx="181781" cy="18101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CaixaDeTexto 11">
              <a:extLst>
                <a:ext uri="{FF2B5EF4-FFF2-40B4-BE49-F238E27FC236}">
                  <a16:creationId xmlns:a16="http://schemas.microsoft.com/office/drawing/2014/main" id="{3B0FDF09-CBE1-4492-A378-4A1EA8AF81FF}"/>
                </a:ext>
              </a:extLst>
            </xdr:cNvPr>
            <xdr:cNvSpPr txBox="1"/>
          </xdr:nvSpPr>
          <xdr:spPr>
            <a:xfrm>
              <a:off x="9744075" y="223837"/>
              <a:ext cx="181781" cy="18101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pt-BR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acc>
                          <m:accPr>
                            <m:chr m:val="̂"/>
                            <m:ctrlPr>
                              <a:rPr lang="pt-BR" sz="110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</m:e>
                        </m:acc>
                      </m:e>
                      <m:sub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  <m:sup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12" name="CaixaDeTexto 11">
              <a:extLst>
                <a:ext uri="{FF2B5EF4-FFF2-40B4-BE49-F238E27FC236}">
                  <a16:creationId xmlns:a16="http://schemas.microsoft.com/office/drawing/2014/main" id="{3B0FDF09-CBE1-4492-A378-4A1EA8AF81FF}"/>
                </a:ext>
              </a:extLst>
            </xdr:cNvPr>
            <xdr:cNvSpPr txBox="1"/>
          </xdr:nvSpPr>
          <xdr:spPr>
            <a:xfrm>
              <a:off x="9744075" y="223837"/>
              <a:ext cx="181781" cy="18101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100" b="0" i="0">
                  <a:latin typeface="Cambria Math" panose="02040503050406030204" pitchFamily="18" charset="0"/>
                </a:rPr>
                <a:t>𝑢 ̂_𝑖^2</a:t>
              </a:r>
              <a:endParaRPr lang="pt-BR" sz="11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19050</xdr:colOff>
      <xdr:row>6</xdr:row>
      <xdr:rowOff>61912</xdr:rowOff>
    </xdr:from>
    <xdr:ext cx="332655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aixaDeTexto 4">
              <a:extLst>
                <a:ext uri="{FF2B5EF4-FFF2-40B4-BE49-F238E27FC236}">
                  <a16:creationId xmlns:a16="http://schemas.microsoft.com/office/drawing/2014/main" id="{9423530B-2B95-4A56-93C7-452DEFB7163C}"/>
                </a:ext>
              </a:extLst>
            </xdr:cNvPr>
            <xdr:cNvSpPr txBox="1"/>
          </xdr:nvSpPr>
          <xdr:spPr>
            <a:xfrm>
              <a:off x="161925" y="1357312"/>
              <a:ext cx="332655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pt-BR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acc>
                          <m:accPr>
                            <m:chr m:val="̂"/>
                            <m:ctrlPr>
                              <a:rPr lang="pt-BR" sz="110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pt-BR" sz="110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𝜎</m:t>
                            </m:r>
                          </m:e>
                        </m:acc>
                      </m:e>
                      <m:sup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pt-B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5" name="CaixaDeTexto 4">
              <a:extLst>
                <a:ext uri="{FF2B5EF4-FFF2-40B4-BE49-F238E27FC236}">
                  <a16:creationId xmlns:a16="http://schemas.microsoft.com/office/drawing/2014/main" id="{9423530B-2B95-4A56-93C7-452DEFB7163C}"/>
                </a:ext>
              </a:extLst>
            </xdr:cNvPr>
            <xdr:cNvSpPr txBox="1"/>
          </xdr:nvSpPr>
          <xdr:spPr>
            <a:xfrm>
              <a:off x="161925" y="1357312"/>
              <a:ext cx="332655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 ̂^</a:t>
              </a:r>
              <a:r>
                <a:rPr lang="pt-BR" sz="1100" b="0" i="0">
                  <a:latin typeface="Cambria Math" panose="02040503050406030204" pitchFamily="18" charset="0"/>
                </a:rPr>
                <a:t>2=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1</xdr:col>
      <xdr:colOff>9525</xdr:colOff>
      <xdr:row>8</xdr:row>
      <xdr:rowOff>14287</xdr:rowOff>
    </xdr:from>
    <xdr:ext cx="670568" cy="19204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aixaDeTexto 5">
              <a:extLst>
                <a:ext uri="{FF2B5EF4-FFF2-40B4-BE49-F238E27FC236}">
                  <a16:creationId xmlns:a16="http://schemas.microsoft.com/office/drawing/2014/main" id="{FC9162EC-62B3-435B-A9CB-E259E6554617}"/>
                </a:ext>
              </a:extLst>
            </xdr:cNvPr>
            <xdr:cNvSpPr txBox="1"/>
          </xdr:nvSpPr>
          <xdr:spPr>
            <a:xfrm>
              <a:off x="152400" y="1766887"/>
              <a:ext cx="670568" cy="1920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100" b="0" i="1">
                        <a:latin typeface="Cambria Math" panose="02040503050406030204" pitchFamily="18" charset="0"/>
                      </a:rPr>
                      <m:t>𝑣𝑎𝑟</m:t>
                    </m:r>
                    <m:d>
                      <m:dPr>
                        <m:ctrlPr>
                          <a:rPr lang="pt-B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pt-B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acc>
                              <m:accPr>
                                <m:chr m:val="̂"/>
                                <m:ctrlPr>
                                  <a:rPr lang="pt-BR" sz="1100" b="0" i="1"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r>
                                  <a:rPr lang="pt-B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𝛽</m:t>
                                </m:r>
                              </m:e>
                            </m:acc>
                          </m:e>
                          <m:sub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</m:e>
                    </m:d>
                    <m:r>
                      <a:rPr lang="pt-B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6" name="CaixaDeTexto 5">
              <a:extLst>
                <a:ext uri="{FF2B5EF4-FFF2-40B4-BE49-F238E27FC236}">
                  <a16:creationId xmlns:a16="http://schemas.microsoft.com/office/drawing/2014/main" id="{FC9162EC-62B3-435B-A9CB-E259E6554617}"/>
                </a:ext>
              </a:extLst>
            </xdr:cNvPr>
            <xdr:cNvSpPr txBox="1"/>
          </xdr:nvSpPr>
          <xdr:spPr>
            <a:xfrm>
              <a:off x="152400" y="1766887"/>
              <a:ext cx="670568" cy="1920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100" b="0" i="0">
                  <a:latin typeface="Cambria Math" panose="02040503050406030204" pitchFamily="18" charset="0"/>
                </a:rPr>
                <a:t>𝑣𝑎𝑟(</a:t>
              </a:r>
              <a:r>
                <a:rPr lang="pt-B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𝛽 ̂_</a:t>
              </a:r>
              <a:r>
                <a:rPr lang="pt-BR" sz="1100" b="0" i="0">
                  <a:latin typeface="Cambria Math" panose="02040503050406030204" pitchFamily="18" charset="0"/>
                </a:rPr>
                <a:t>2 )=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1</xdr:col>
      <xdr:colOff>28575</xdr:colOff>
      <xdr:row>9</xdr:row>
      <xdr:rowOff>14287</xdr:rowOff>
    </xdr:from>
    <xdr:ext cx="595419" cy="19204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aixaDeTexto 6">
              <a:extLst>
                <a:ext uri="{FF2B5EF4-FFF2-40B4-BE49-F238E27FC236}">
                  <a16:creationId xmlns:a16="http://schemas.microsoft.com/office/drawing/2014/main" id="{2D718EF5-5B76-4A1E-AA14-719E70C2D9BE}"/>
                </a:ext>
              </a:extLst>
            </xdr:cNvPr>
            <xdr:cNvSpPr txBox="1"/>
          </xdr:nvSpPr>
          <xdr:spPr>
            <a:xfrm>
              <a:off x="171450" y="1995487"/>
              <a:ext cx="595419" cy="1920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100" b="0" i="1">
                        <a:latin typeface="Cambria Math" panose="02040503050406030204" pitchFamily="18" charset="0"/>
                      </a:rPr>
                      <m:t>𝑒𝑝</m:t>
                    </m:r>
                    <m:d>
                      <m:dPr>
                        <m:ctrlPr>
                          <a:rPr lang="pt-B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pt-B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acc>
                              <m:accPr>
                                <m:chr m:val="̂"/>
                                <m:ctrlPr>
                                  <a:rPr lang="pt-BR" sz="1100" b="0" i="1"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r>
                                  <a:rPr lang="pt-B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𝛽</m:t>
                                </m:r>
                              </m:e>
                            </m:acc>
                          </m:e>
                          <m:sub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</m:e>
                    </m:d>
                    <m:r>
                      <a:rPr lang="pt-B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7" name="CaixaDeTexto 6">
              <a:extLst>
                <a:ext uri="{FF2B5EF4-FFF2-40B4-BE49-F238E27FC236}">
                  <a16:creationId xmlns:a16="http://schemas.microsoft.com/office/drawing/2014/main" id="{2D718EF5-5B76-4A1E-AA14-719E70C2D9BE}"/>
                </a:ext>
              </a:extLst>
            </xdr:cNvPr>
            <xdr:cNvSpPr txBox="1"/>
          </xdr:nvSpPr>
          <xdr:spPr>
            <a:xfrm>
              <a:off x="171450" y="1995487"/>
              <a:ext cx="595419" cy="1920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100" b="0" i="0">
                  <a:latin typeface="Cambria Math" panose="02040503050406030204" pitchFamily="18" charset="0"/>
                </a:rPr>
                <a:t>𝑒𝑝(</a:t>
              </a:r>
              <a:r>
                <a:rPr lang="pt-B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𝛽 ̂_</a:t>
              </a:r>
              <a:r>
                <a:rPr lang="pt-BR" sz="1100" b="0" i="0">
                  <a:latin typeface="Cambria Math" panose="02040503050406030204" pitchFamily="18" charset="0"/>
                </a:rPr>
                <a:t>2 )=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1</xdr:col>
      <xdr:colOff>9525</xdr:colOff>
      <xdr:row>12</xdr:row>
      <xdr:rowOff>23812</xdr:rowOff>
    </xdr:from>
    <xdr:ext cx="667298" cy="19204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aixaDeTexto 7">
              <a:extLst>
                <a:ext uri="{FF2B5EF4-FFF2-40B4-BE49-F238E27FC236}">
                  <a16:creationId xmlns:a16="http://schemas.microsoft.com/office/drawing/2014/main" id="{8BDC027D-DF51-4264-AB4B-3E5C2AE98C06}"/>
                </a:ext>
              </a:extLst>
            </xdr:cNvPr>
            <xdr:cNvSpPr txBox="1"/>
          </xdr:nvSpPr>
          <xdr:spPr>
            <a:xfrm>
              <a:off x="152400" y="2690812"/>
              <a:ext cx="667298" cy="1920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100" b="0" i="1">
                        <a:latin typeface="Cambria Math" panose="02040503050406030204" pitchFamily="18" charset="0"/>
                      </a:rPr>
                      <m:t>𝑣𝑎𝑟</m:t>
                    </m:r>
                    <m:d>
                      <m:dPr>
                        <m:ctrlPr>
                          <a:rPr lang="pt-B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pt-B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acc>
                              <m:accPr>
                                <m:chr m:val="̂"/>
                                <m:ctrlPr>
                                  <a:rPr lang="pt-BR" sz="1100" b="0" i="1"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r>
                                  <a:rPr lang="pt-B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𝛽</m:t>
                                </m:r>
                              </m:e>
                            </m:acc>
                          </m:e>
                          <m:sub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</m:e>
                    </m:d>
                    <m:r>
                      <a:rPr lang="pt-B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8" name="CaixaDeTexto 7">
              <a:extLst>
                <a:ext uri="{FF2B5EF4-FFF2-40B4-BE49-F238E27FC236}">
                  <a16:creationId xmlns:a16="http://schemas.microsoft.com/office/drawing/2014/main" id="{8BDC027D-DF51-4264-AB4B-3E5C2AE98C06}"/>
                </a:ext>
              </a:extLst>
            </xdr:cNvPr>
            <xdr:cNvSpPr txBox="1"/>
          </xdr:nvSpPr>
          <xdr:spPr>
            <a:xfrm>
              <a:off x="152400" y="2690812"/>
              <a:ext cx="667298" cy="1920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100" b="0" i="0">
                  <a:latin typeface="Cambria Math" panose="02040503050406030204" pitchFamily="18" charset="0"/>
                </a:rPr>
                <a:t>𝑣𝑎𝑟(</a:t>
              </a:r>
              <a:r>
                <a:rPr lang="pt-B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𝛽 ̂_</a:t>
              </a:r>
              <a:r>
                <a:rPr lang="pt-BR" sz="1100" b="0" i="0">
                  <a:latin typeface="Cambria Math" panose="02040503050406030204" pitchFamily="18" charset="0"/>
                </a:rPr>
                <a:t>1 )=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1</xdr:col>
      <xdr:colOff>19050</xdr:colOff>
      <xdr:row>13</xdr:row>
      <xdr:rowOff>23812</xdr:rowOff>
    </xdr:from>
    <xdr:ext cx="592149" cy="19204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aixaDeTexto 8">
              <a:extLst>
                <a:ext uri="{FF2B5EF4-FFF2-40B4-BE49-F238E27FC236}">
                  <a16:creationId xmlns:a16="http://schemas.microsoft.com/office/drawing/2014/main" id="{557ADA25-506C-410F-B263-4AAB17DF2AEF}"/>
                </a:ext>
              </a:extLst>
            </xdr:cNvPr>
            <xdr:cNvSpPr txBox="1"/>
          </xdr:nvSpPr>
          <xdr:spPr>
            <a:xfrm>
              <a:off x="161925" y="2919412"/>
              <a:ext cx="592149" cy="1920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100" b="0" i="1">
                        <a:latin typeface="Cambria Math" panose="02040503050406030204" pitchFamily="18" charset="0"/>
                      </a:rPr>
                      <m:t>𝑒𝑝</m:t>
                    </m:r>
                    <m:d>
                      <m:dPr>
                        <m:ctrlPr>
                          <a:rPr lang="pt-B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pt-B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acc>
                              <m:accPr>
                                <m:chr m:val="̂"/>
                                <m:ctrlPr>
                                  <a:rPr lang="pt-BR" sz="1100" b="0" i="1"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r>
                                  <a:rPr lang="pt-B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𝛽</m:t>
                                </m:r>
                              </m:e>
                            </m:acc>
                          </m:e>
                          <m:sub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</m:e>
                    </m:d>
                    <m:r>
                      <a:rPr lang="pt-B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9" name="CaixaDeTexto 8">
              <a:extLst>
                <a:ext uri="{FF2B5EF4-FFF2-40B4-BE49-F238E27FC236}">
                  <a16:creationId xmlns:a16="http://schemas.microsoft.com/office/drawing/2014/main" id="{557ADA25-506C-410F-B263-4AAB17DF2AEF}"/>
                </a:ext>
              </a:extLst>
            </xdr:cNvPr>
            <xdr:cNvSpPr txBox="1"/>
          </xdr:nvSpPr>
          <xdr:spPr>
            <a:xfrm>
              <a:off x="161925" y="2919412"/>
              <a:ext cx="592149" cy="1920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100" b="0" i="0">
                  <a:latin typeface="Cambria Math" panose="02040503050406030204" pitchFamily="18" charset="0"/>
                </a:rPr>
                <a:t>𝑒𝑝(</a:t>
              </a:r>
              <a:r>
                <a:rPr lang="pt-B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𝛽 ̂_</a:t>
              </a:r>
              <a:r>
                <a:rPr lang="pt-BR" sz="1100" b="0" i="0">
                  <a:latin typeface="Cambria Math" panose="02040503050406030204" pitchFamily="18" charset="0"/>
                </a:rPr>
                <a:t>1 )=</a:t>
              </a:r>
              <a:endParaRPr lang="pt-BR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850B1-F38A-4D3C-ABAC-CABAA1DD635E}">
  <dimension ref="A1"/>
  <sheetViews>
    <sheetView showGridLines="0" workbookViewId="0">
      <selection activeCell="G23" sqref="G23"/>
    </sheetView>
  </sheetViews>
  <sheetFormatPr defaultRowHeight="15" x14ac:dyDescent="0.25"/>
  <cols>
    <col min="1" max="1" width="2.85546875" customWidth="1"/>
  </cols>
  <sheetData/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4B320-AA36-422B-890A-9822DD44A5B7}">
  <dimension ref="A2:Q67"/>
  <sheetViews>
    <sheetView showGridLines="0" zoomScale="90" zoomScaleNormal="90" workbookViewId="0">
      <selection activeCell="D27" sqref="D27"/>
    </sheetView>
  </sheetViews>
  <sheetFormatPr defaultRowHeight="15" x14ac:dyDescent="0.25"/>
  <cols>
    <col min="1" max="1" width="2.140625" customWidth="1"/>
    <col min="2" max="2" width="11.5703125" customWidth="1"/>
    <col min="3" max="3" width="12" bestFit="1" customWidth="1"/>
    <col min="4" max="4" width="2.28515625" customWidth="1"/>
    <col min="5" max="5" width="9.140625" style="1"/>
    <col min="6" max="6" width="8.85546875" bestFit="1" customWidth="1"/>
    <col min="7" max="7" width="8.28515625" bestFit="1" customWidth="1"/>
    <col min="8" max="8" width="5.5703125" customWidth="1"/>
    <col min="13" max="13" width="15" customWidth="1"/>
    <col min="14" max="14" width="10.42578125" bestFit="1" customWidth="1"/>
    <col min="16" max="16" width="13.5703125" customWidth="1"/>
  </cols>
  <sheetData>
    <row r="2" spans="1:17" ht="21" customHeight="1" x14ac:dyDescent="0.25">
      <c r="F2" s="4" t="s">
        <v>0</v>
      </c>
      <c r="G2" s="4" t="s">
        <v>1</v>
      </c>
      <c r="H2" s="4" t="s">
        <v>19</v>
      </c>
      <c r="I2" s="4" t="s">
        <v>20</v>
      </c>
      <c r="J2" s="4" t="s">
        <v>12</v>
      </c>
      <c r="K2" s="4" t="s">
        <v>4</v>
      </c>
      <c r="L2" s="4" t="s">
        <v>13</v>
      </c>
      <c r="M2" s="4" t="s">
        <v>14</v>
      </c>
      <c r="N2" s="4" t="s">
        <v>15</v>
      </c>
      <c r="O2" s="4"/>
      <c r="P2" s="5"/>
      <c r="Q2" s="5"/>
    </row>
    <row r="3" spans="1:17" x14ac:dyDescent="0.25">
      <c r="B3" s="8" t="s">
        <v>9</v>
      </c>
      <c r="C3" s="8" t="s">
        <v>10</v>
      </c>
      <c r="E3" s="3" t="s">
        <v>2</v>
      </c>
      <c r="F3" s="6">
        <f>SUM(F8:F67)</f>
        <v>7272</v>
      </c>
      <c r="G3" s="6">
        <f>SUM(G8:G67)</f>
        <v>10420</v>
      </c>
      <c r="H3" s="6">
        <f t="shared" ref="H3:Q3" si="0">SUM(H8:H67)</f>
        <v>-1.6768808563938364E-12</v>
      </c>
      <c r="I3" s="6">
        <f t="shared" si="0"/>
        <v>-1.7337242752546445E-12</v>
      </c>
      <c r="J3" s="6">
        <f t="shared" si="0"/>
        <v>197193.33333333326</v>
      </c>
      <c r="K3" s="6">
        <f t="shared" si="0"/>
        <v>118315.99999999994</v>
      </c>
      <c r="L3" s="6">
        <f t="shared" si="0"/>
        <v>78421.600000000035</v>
      </c>
      <c r="M3" s="6">
        <f t="shared" si="0"/>
        <v>959788</v>
      </c>
      <c r="N3" s="6">
        <f t="shared" si="0"/>
        <v>2006800</v>
      </c>
      <c r="O3" s="6">
        <f t="shared" si="0"/>
        <v>7272</v>
      </c>
      <c r="P3" s="6">
        <f t="shared" si="0"/>
        <v>-4.8316906031686813E-13</v>
      </c>
      <c r="Q3" s="6">
        <f t="shared" si="0"/>
        <v>7432</v>
      </c>
    </row>
    <row r="4" spans="1:17" x14ac:dyDescent="0.25">
      <c r="B4" s="11" t="s">
        <v>11</v>
      </c>
      <c r="C4" s="9">
        <f>COUNT(E8:E1048576)</f>
        <v>60</v>
      </c>
      <c r="E4" s="3" t="s">
        <v>3</v>
      </c>
      <c r="F4" s="6">
        <f>AVERAGE(F8:F67)</f>
        <v>121.2</v>
      </c>
      <c r="G4" s="6">
        <f>AVERAGE(G8:G67)</f>
        <v>173.66666666666666</v>
      </c>
      <c r="H4" s="1"/>
      <c r="I4" s="1"/>
      <c r="J4" s="1"/>
      <c r="K4" s="1"/>
      <c r="L4" s="1"/>
      <c r="M4" s="1"/>
      <c r="N4" s="1"/>
      <c r="O4" s="1"/>
      <c r="P4" s="1"/>
      <c r="Q4" s="1"/>
    </row>
    <row r="5" spans="1:17" ht="18" customHeight="1" x14ac:dyDescent="0.25">
      <c r="A5" s="2"/>
      <c r="B5" s="5" t="s">
        <v>16</v>
      </c>
      <c r="C5" s="10">
        <f>K3/J3</f>
        <v>0.6</v>
      </c>
      <c r="H5" s="1"/>
    </row>
    <row r="6" spans="1:17" ht="18" customHeight="1" x14ac:dyDescent="0.25">
      <c r="B6" s="5" t="s">
        <v>17</v>
      </c>
      <c r="C6" s="10">
        <f>F4-C5*G4</f>
        <v>17.000000000000014</v>
      </c>
      <c r="H6" s="12" t="s">
        <v>18</v>
      </c>
      <c r="I6" s="12"/>
    </row>
    <row r="7" spans="1:17" ht="18" customHeight="1" x14ac:dyDescent="0.25">
      <c r="B7" s="5"/>
      <c r="C7" s="10">
        <f>Q3/(C4-2)</f>
        <v>128.13793103448276</v>
      </c>
      <c r="E7" s="7" t="s">
        <v>5</v>
      </c>
      <c r="F7" s="4" t="s">
        <v>0</v>
      </c>
      <c r="G7" s="4" t="s">
        <v>1</v>
      </c>
      <c r="H7" s="4" t="s">
        <v>19</v>
      </c>
      <c r="I7" s="4" t="s">
        <v>20</v>
      </c>
      <c r="J7" s="4" t="s">
        <v>12</v>
      </c>
      <c r="K7" s="4" t="s">
        <v>4</v>
      </c>
      <c r="L7" s="4" t="s">
        <v>13</v>
      </c>
      <c r="M7" s="4" t="s">
        <v>14</v>
      </c>
      <c r="N7" s="4" t="s">
        <v>15</v>
      </c>
      <c r="O7" s="4"/>
      <c r="P7" s="5"/>
      <c r="Q7" s="5"/>
    </row>
    <row r="8" spans="1:17" ht="18" customHeight="1" x14ac:dyDescent="0.25">
      <c r="B8" s="5" t="s">
        <v>6</v>
      </c>
      <c r="C8" s="10">
        <f>SQRT(C7)</f>
        <v>11.319802605809112</v>
      </c>
      <c r="E8" s="1">
        <v>1</v>
      </c>
      <c r="F8" s="1">
        <v>55</v>
      </c>
      <c r="G8" s="1">
        <v>80</v>
      </c>
      <c r="H8" s="13">
        <f>G8-$G$4</f>
        <v>-93.666666666666657</v>
      </c>
      <c r="I8" s="14">
        <f>F8-$F$4</f>
        <v>-66.2</v>
      </c>
      <c r="J8" s="13">
        <f>H8^2</f>
        <v>8773.4444444444434</v>
      </c>
      <c r="K8">
        <f>I8*H8</f>
        <v>6200.7333333333327</v>
      </c>
      <c r="L8" s="14">
        <f>(F8-$F$4)^2</f>
        <v>4382.4400000000005</v>
      </c>
      <c r="M8">
        <f>F8^2</f>
        <v>3025</v>
      </c>
      <c r="N8" s="1">
        <f>G8^2</f>
        <v>6400</v>
      </c>
      <c r="O8">
        <f>$C$6+$C$5*G8</f>
        <v>65.000000000000014</v>
      </c>
      <c r="P8">
        <f>F8-O8</f>
        <v>-10.000000000000014</v>
      </c>
      <c r="Q8">
        <f>P8^2</f>
        <v>100.00000000000028</v>
      </c>
    </row>
    <row r="9" spans="1:17" ht="18" customHeight="1" x14ac:dyDescent="0.25">
      <c r="B9" s="5"/>
      <c r="C9" s="10">
        <f>C7/J3</f>
        <v>6.4980863636946557E-4</v>
      </c>
      <c r="E9" s="1">
        <v>2</v>
      </c>
      <c r="F9" s="1">
        <v>60</v>
      </c>
      <c r="G9" s="1">
        <v>80</v>
      </c>
      <c r="H9" s="13">
        <f t="shared" ref="H9:H67" si="1">G9-$G$4</f>
        <v>-93.666666666666657</v>
      </c>
      <c r="I9" s="14">
        <f t="shared" ref="I9:I67" si="2">F9-$F$4</f>
        <v>-61.2</v>
      </c>
      <c r="J9" s="13">
        <f t="shared" ref="J9:J67" si="3">H9^2</f>
        <v>8773.4444444444434</v>
      </c>
      <c r="K9">
        <f t="shared" ref="K9:K67" si="4">I9*H9</f>
        <v>5732.4</v>
      </c>
      <c r="L9" s="14">
        <f t="shared" ref="L9:L67" si="5">(F9-$F$4)^2</f>
        <v>3745.4400000000005</v>
      </c>
      <c r="M9">
        <f t="shared" ref="M9:M67" si="6">F9^2</f>
        <v>3600</v>
      </c>
      <c r="N9" s="1">
        <f t="shared" ref="N9:N67" si="7">G9^2</f>
        <v>6400</v>
      </c>
      <c r="O9">
        <f t="shared" ref="O9:O67" si="8">$C$6+$C$5*G9</f>
        <v>65.000000000000014</v>
      </c>
      <c r="P9">
        <f t="shared" ref="P9:P67" si="9">F9-O9</f>
        <v>-5.0000000000000142</v>
      </c>
      <c r="Q9">
        <f t="shared" ref="Q9:Q67" si="10">P9^2</f>
        <v>25.000000000000142</v>
      </c>
    </row>
    <row r="10" spans="1:17" ht="18" customHeight="1" x14ac:dyDescent="0.25">
      <c r="B10" s="5"/>
      <c r="C10" s="10">
        <f>SQRT(C9)</f>
        <v>2.5491344342138286E-2</v>
      </c>
      <c r="E10" s="1">
        <v>3</v>
      </c>
      <c r="F10" s="1">
        <v>65</v>
      </c>
      <c r="G10" s="1">
        <v>80</v>
      </c>
      <c r="H10" s="13">
        <f t="shared" si="1"/>
        <v>-93.666666666666657</v>
      </c>
      <c r="I10" s="14">
        <f t="shared" si="2"/>
        <v>-56.2</v>
      </c>
      <c r="J10" s="13">
        <f t="shared" si="3"/>
        <v>8773.4444444444434</v>
      </c>
      <c r="K10">
        <f t="shared" si="4"/>
        <v>5264.0666666666666</v>
      </c>
      <c r="L10" s="14">
        <f t="shared" si="5"/>
        <v>3158.4400000000005</v>
      </c>
      <c r="M10">
        <f t="shared" si="6"/>
        <v>4225</v>
      </c>
      <c r="N10" s="1">
        <f t="shared" si="7"/>
        <v>6400</v>
      </c>
      <c r="O10">
        <f t="shared" si="8"/>
        <v>65.000000000000014</v>
      </c>
      <c r="P10">
        <f t="shared" si="9"/>
        <v>0</v>
      </c>
      <c r="Q10">
        <f t="shared" si="10"/>
        <v>0</v>
      </c>
    </row>
    <row r="11" spans="1:17" ht="18" customHeight="1" x14ac:dyDescent="0.25">
      <c r="B11" s="5" t="s">
        <v>7</v>
      </c>
      <c r="C11" s="10">
        <f>1-Q3/L3</f>
        <v>0.90523019168188357</v>
      </c>
      <c r="E11" s="1">
        <v>4</v>
      </c>
      <c r="F11" s="1">
        <v>70</v>
      </c>
      <c r="G11" s="1">
        <v>80</v>
      </c>
      <c r="H11" s="13">
        <f t="shared" si="1"/>
        <v>-93.666666666666657</v>
      </c>
      <c r="I11" s="14">
        <f t="shared" si="2"/>
        <v>-51.2</v>
      </c>
      <c r="J11" s="13">
        <f t="shared" si="3"/>
        <v>8773.4444444444434</v>
      </c>
      <c r="K11">
        <f t="shared" si="4"/>
        <v>4795.7333333333327</v>
      </c>
      <c r="L11" s="14">
        <f t="shared" si="5"/>
        <v>2621.4400000000005</v>
      </c>
      <c r="M11">
        <f t="shared" si="6"/>
        <v>4900</v>
      </c>
      <c r="N11" s="1">
        <f t="shared" si="7"/>
        <v>6400</v>
      </c>
      <c r="O11">
        <f t="shared" si="8"/>
        <v>65.000000000000014</v>
      </c>
      <c r="P11">
        <f t="shared" si="9"/>
        <v>4.9999999999999858</v>
      </c>
      <c r="Q11">
        <f t="shared" si="10"/>
        <v>24.999999999999858</v>
      </c>
    </row>
    <row r="12" spans="1:17" ht="18" customHeight="1" x14ac:dyDescent="0.25">
      <c r="B12" s="5" t="s">
        <v>8</v>
      </c>
      <c r="C12" s="10">
        <f>SQRT(C11)</f>
        <v>0.95143585789157825</v>
      </c>
      <c r="E12" s="1">
        <v>5</v>
      </c>
      <c r="F12" s="1">
        <v>75</v>
      </c>
      <c r="G12" s="1">
        <v>80</v>
      </c>
      <c r="H12" s="13">
        <f t="shared" si="1"/>
        <v>-93.666666666666657</v>
      </c>
      <c r="I12" s="14">
        <f t="shared" si="2"/>
        <v>-46.2</v>
      </c>
      <c r="J12" s="13">
        <f t="shared" si="3"/>
        <v>8773.4444444444434</v>
      </c>
      <c r="K12">
        <f t="shared" si="4"/>
        <v>4327.3999999999996</v>
      </c>
      <c r="L12" s="14">
        <f t="shared" si="5"/>
        <v>2134.44</v>
      </c>
      <c r="M12">
        <f t="shared" si="6"/>
        <v>5625</v>
      </c>
      <c r="N12" s="1">
        <f t="shared" si="7"/>
        <v>6400</v>
      </c>
      <c r="O12">
        <f t="shared" si="8"/>
        <v>65.000000000000014</v>
      </c>
      <c r="P12">
        <f t="shared" si="9"/>
        <v>9.9999999999999858</v>
      </c>
      <c r="Q12">
        <f t="shared" si="10"/>
        <v>99.999999999999716</v>
      </c>
    </row>
    <row r="13" spans="1:17" ht="18" customHeight="1" x14ac:dyDescent="0.25">
      <c r="B13" s="5"/>
      <c r="C13" s="10">
        <f>N3/(C4*J3)*C7</f>
        <v>21.733932857770721</v>
      </c>
      <c r="E13" s="1">
        <v>6</v>
      </c>
      <c r="F13" s="1">
        <v>65</v>
      </c>
      <c r="G13" s="1">
        <v>100</v>
      </c>
      <c r="H13" s="13">
        <f t="shared" si="1"/>
        <v>-73.666666666666657</v>
      </c>
      <c r="I13" s="14">
        <f t="shared" si="2"/>
        <v>-56.2</v>
      </c>
      <c r="J13" s="13">
        <f t="shared" si="3"/>
        <v>5426.7777777777765</v>
      </c>
      <c r="K13">
        <f t="shared" si="4"/>
        <v>4140.0666666666666</v>
      </c>
      <c r="L13" s="14">
        <f t="shared" si="5"/>
        <v>3158.4400000000005</v>
      </c>
      <c r="M13">
        <f t="shared" si="6"/>
        <v>4225</v>
      </c>
      <c r="N13" s="1">
        <f t="shared" si="7"/>
        <v>10000</v>
      </c>
      <c r="O13">
        <f t="shared" si="8"/>
        <v>77.000000000000014</v>
      </c>
      <c r="P13">
        <f t="shared" si="9"/>
        <v>-12.000000000000014</v>
      </c>
      <c r="Q13">
        <f t="shared" si="10"/>
        <v>144.00000000000034</v>
      </c>
    </row>
    <row r="14" spans="1:17" ht="18" customHeight="1" x14ac:dyDescent="0.25">
      <c r="B14" s="5"/>
      <c r="C14" s="10">
        <f>SQRT(C13)</f>
        <v>4.6619666298431097</v>
      </c>
      <c r="E14" s="1">
        <v>7</v>
      </c>
      <c r="F14" s="1">
        <v>70</v>
      </c>
      <c r="G14" s="1">
        <v>100</v>
      </c>
      <c r="H14" s="13">
        <f t="shared" si="1"/>
        <v>-73.666666666666657</v>
      </c>
      <c r="I14" s="14">
        <f t="shared" si="2"/>
        <v>-51.2</v>
      </c>
      <c r="J14" s="13">
        <f t="shared" si="3"/>
        <v>5426.7777777777765</v>
      </c>
      <c r="K14">
        <f t="shared" si="4"/>
        <v>3771.7333333333331</v>
      </c>
      <c r="L14" s="14">
        <f t="shared" si="5"/>
        <v>2621.4400000000005</v>
      </c>
      <c r="M14">
        <f t="shared" si="6"/>
        <v>4900</v>
      </c>
      <c r="N14" s="1">
        <f t="shared" si="7"/>
        <v>10000</v>
      </c>
      <c r="O14">
        <f t="shared" si="8"/>
        <v>77.000000000000014</v>
      </c>
      <c r="P14">
        <f t="shared" si="9"/>
        <v>-7.0000000000000142</v>
      </c>
      <c r="Q14">
        <f t="shared" si="10"/>
        <v>49.000000000000199</v>
      </c>
    </row>
    <row r="15" spans="1:17" x14ac:dyDescent="0.25">
      <c r="E15" s="1">
        <v>8</v>
      </c>
      <c r="F15" s="1">
        <v>74</v>
      </c>
      <c r="G15" s="1">
        <v>100</v>
      </c>
      <c r="H15" s="13">
        <f t="shared" si="1"/>
        <v>-73.666666666666657</v>
      </c>
      <c r="I15" s="14">
        <f t="shared" si="2"/>
        <v>-47.2</v>
      </c>
      <c r="J15" s="13">
        <f t="shared" si="3"/>
        <v>5426.7777777777765</v>
      </c>
      <c r="K15">
        <f t="shared" si="4"/>
        <v>3477.0666666666666</v>
      </c>
      <c r="L15" s="14">
        <f t="shared" si="5"/>
        <v>2227.84</v>
      </c>
      <c r="M15">
        <f t="shared" si="6"/>
        <v>5476</v>
      </c>
      <c r="N15" s="1">
        <f t="shared" si="7"/>
        <v>10000</v>
      </c>
      <c r="O15">
        <f t="shared" si="8"/>
        <v>77.000000000000014</v>
      </c>
      <c r="P15">
        <f t="shared" si="9"/>
        <v>-3.0000000000000142</v>
      </c>
      <c r="Q15">
        <f t="shared" si="10"/>
        <v>9.0000000000000853</v>
      </c>
    </row>
    <row r="16" spans="1:17" x14ac:dyDescent="0.25">
      <c r="E16" s="1">
        <v>9</v>
      </c>
      <c r="F16" s="1">
        <v>80</v>
      </c>
      <c r="G16" s="1">
        <v>100</v>
      </c>
      <c r="H16" s="13">
        <f t="shared" si="1"/>
        <v>-73.666666666666657</v>
      </c>
      <c r="I16" s="14">
        <f t="shared" si="2"/>
        <v>-41.2</v>
      </c>
      <c r="J16" s="13">
        <f t="shared" si="3"/>
        <v>5426.7777777777765</v>
      </c>
      <c r="K16">
        <f t="shared" si="4"/>
        <v>3035.0666666666666</v>
      </c>
      <c r="L16" s="14">
        <f t="shared" si="5"/>
        <v>1697.4400000000003</v>
      </c>
      <c r="M16">
        <f t="shared" si="6"/>
        <v>6400</v>
      </c>
      <c r="N16" s="1">
        <f t="shared" si="7"/>
        <v>10000</v>
      </c>
      <c r="O16">
        <f t="shared" si="8"/>
        <v>77.000000000000014</v>
      </c>
      <c r="P16">
        <f t="shared" si="9"/>
        <v>2.9999999999999858</v>
      </c>
      <c r="Q16">
        <f t="shared" si="10"/>
        <v>8.9999999999999147</v>
      </c>
    </row>
    <row r="17" spans="5:17" x14ac:dyDescent="0.25">
      <c r="E17" s="1">
        <v>10</v>
      </c>
      <c r="F17" s="1">
        <v>85</v>
      </c>
      <c r="G17" s="1">
        <v>100</v>
      </c>
      <c r="H17" s="13">
        <f t="shared" si="1"/>
        <v>-73.666666666666657</v>
      </c>
      <c r="I17" s="14">
        <f t="shared" si="2"/>
        <v>-36.200000000000003</v>
      </c>
      <c r="J17" s="13">
        <f t="shared" si="3"/>
        <v>5426.7777777777765</v>
      </c>
      <c r="K17">
        <f t="shared" si="4"/>
        <v>2666.7333333333331</v>
      </c>
      <c r="L17" s="14">
        <f t="shared" si="5"/>
        <v>1310.4400000000003</v>
      </c>
      <c r="M17">
        <f t="shared" si="6"/>
        <v>7225</v>
      </c>
      <c r="N17" s="1">
        <f t="shared" si="7"/>
        <v>10000</v>
      </c>
      <c r="O17">
        <f t="shared" si="8"/>
        <v>77.000000000000014</v>
      </c>
      <c r="P17">
        <f t="shared" si="9"/>
        <v>7.9999999999999858</v>
      </c>
      <c r="Q17">
        <f t="shared" si="10"/>
        <v>63.999999999999773</v>
      </c>
    </row>
    <row r="18" spans="5:17" x14ac:dyDescent="0.25">
      <c r="E18" s="1">
        <v>11</v>
      </c>
      <c r="F18" s="1">
        <v>88</v>
      </c>
      <c r="G18" s="1">
        <v>100</v>
      </c>
      <c r="H18" s="13">
        <f t="shared" si="1"/>
        <v>-73.666666666666657</v>
      </c>
      <c r="I18" s="14">
        <f t="shared" si="2"/>
        <v>-33.200000000000003</v>
      </c>
      <c r="J18" s="13">
        <f t="shared" si="3"/>
        <v>5426.7777777777765</v>
      </c>
      <c r="K18">
        <f t="shared" si="4"/>
        <v>2445.7333333333331</v>
      </c>
      <c r="L18" s="14">
        <f t="shared" si="5"/>
        <v>1102.2400000000002</v>
      </c>
      <c r="M18">
        <f t="shared" si="6"/>
        <v>7744</v>
      </c>
      <c r="N18" s="1">
        <f t="shared" si="7"/>
        <v>10000</v>
      </c>
      <c r="O18">
        <f t="shared" si="8"/>
        <v>77.000000000000014</v>
      </c>
      <c r="P18">
        <f t="shared" si="9"/>
        <v>10.999999999999986</v>
      </c>
      <c r="Q18">
        <f t="shared" si="10"/>
        <v>120.99999999999969</v>
      </c>
    </row>
    <row r="19" spans="5:17" x14ac:dyDescent="0.25">
      <c r="E19" s="1">
        <v>12</v>
      </c>
      <c r="F19" s="1">
        <v>79</v>
      </c>
      <c r="G19" s="1">
        <v>120</v>
      </c>
      <c r="H19" s="13">
        <f t="shared" si="1"/>
        <v>-53.666666666666657</v>
      </c>
      <c r="I19" s="14">
        <f t="shared" si="2"/>
        <v>-42.2</v>
      </c>
      <c r="J19" s="13">
        <f t="shared" si="3"/>
        <v>2880.1111111111099</v>
      </c>
      <c r="K19">
        <f t="shared" si="4"/>
        <v>2264.7333333333331</v>
      </c>
      <c r="L19" s="14">
        <f t="shared" si="5"/>
        <v>1780.8400000000001</v>
      </c>
      <c r="M19">
        <f t="shared" si="6"/>
        <v>6241</v>
      </c>
      <c r="N19" s="1">
        <f t="shared" si="7"/>
        <v>14400</v>
      </c>
      <c r="O19">
        <f t="shared" si="8"/>
        <v>89.000000000000014</v>
      </c>
      <c r="P19">
        <f t="shared" si="9"/>
        <v>-10.000000000000014</v>
      </c>
      <c r="Q19">
        <f t="shared" si="10"/>
        <v>100.00000000000028</v>
      </c>
    </row>
    <row r="20" spans="5:17" x14ac:dyDescent="0.25">
      <c r="E20" s="1">
        <v>13</v>
      </c>
      <c r="F20" s="1">
        <v>84</v>
      </c>
      <c r="G20" s="1">
        <v>120</v>
      </c>
      <c r="H20" s="13">
        <f t="shared" si="1"/>
        <v>-53.666666666666657</v>
      </c>
      <c r="I20" s="14">
        <f t="shared" si="2"/>
        <v>-37.200000000000003</v>
      </c>
      <c r="J20" s="13">
        <f t="shared" si="3"/>
        <v>2880.1111111111099</v>
      </c>
      <c r="K20">
        <f t="shared" si="4"/>
        <v>1996.3999999999999</v>
      </c>
      <c r="L20" s="14">
        <f t="shared" si="5"/>
        <v>1383.8400000000001</v>
      </c>
      <c r="M20">
        <f t="shared" si="6"/>
        <v>7056</v>
      </c>
      <c r="N20" s="1">
        <f t="shared" si="7"/>
        <v>14400</v>
      </c>
      <c r="O20">
        <f t="shared" si="8"/>
        <v>89.000000000000014</v>
      </c>
      <c r="P20">
        <f t="shared" si="9"/>
        <v>-5.0000000000000142</v>
      </c>
      <c r="Q20">
        <f t="shared" si="10"/>
        <v>25.000000000000142</v>
      </c>
    </row>
    <row r="21" spans="5:17" x14ac:dyDescent="0.25">
      <c r="E21" s="1">
        <v>14</v>
      </c>
      <c r="F21" s="1">
        <v>90</v>
      </c>
      <c r="G21" s="1">
        <v>120</v>
      </c>
      <c r="H21" s="13">
        <f t="shared" si="1"/>
        <v>-53.666666666666657</v>
      </c>
      <c r="I21" s="14">
        <f t="shared" si="2"/>
        <v>-31.200000000000003</v>
      </c>
      <c r="J21" s="13">
        <f t="shared" si="3"/>
        <v>2880.1111111111099</v>
      </c>
      <c r="K21">
        <f t="shared" si="4"/>
        <v>1674.3999999999999</v>
      </c>
      <c r="L21" s="14">
        <f t="shared" si="5"/>
        <v>973.44000000000017</v>
      </c>
      <c r="M21">
        <f t="shared" si="6"/>
        <v>8100</v>
      </c>
      <c r="N21" s="1">
        <f t="shared" si="7"/>
        <v>14400</v>
      </c>
      <c r="O21">
        <f t="shared" si="8"/>
        <v>89.000000000000014</v>
      </c>
      <c r="P21">
        <f t="shared" si="9"/>
        <v>0.99999999999998579</v>
      </c>
      <c r="Q21">
        <f t="shared" si="10"/>
        <v>0.99999999999997158</v>
      </c>
    </row>
    <row r="22" spans="5:17" x14ac:dyDescent="0.25">
      <c r="E22" s="1">
        <v>15</v>
      </c>
      <c r="F22" s="1">
        <v>94</v>
      </c>
      <c r="G22" s="1">
        <v>120</v>
      </c>
      <c r="H22" s="13">
        <f t="shared" si="1"/>
        <v>-53.666666666666657</v>
      </c>
      <c r="I22" s="14">
        <f t="shared" si="2"/>
        <v>-27.200000000000003</v>
      </c>
      <c r="J22" s="13">
        <f t="shared" si="3"/>
        <v>2880.1111111111099</v>
      </c>
      <c r="K22">
        <f t="shared" si="4"/>
        <v>1459.7333333333331</v>
      </c>
      <c r="L22" s="14">
        <f t="shared" si="5"/>
        <v>739.84000000000015</v>
      </c>
      <c r="M22">
        <f t="shared" si="6"/>
        <v>8836</v>
      </c>
      <c r="N22" s="1">
        <f t="shared" si="7"/>
        <v>14400</v>
      </c>
      <c r="O22">
        <f t="shared" si="8"/>
        <v>89.000000000000014</v>
      </c>
      <c r="P22">
        <f t="shared" si="9"/>
        <v>4.9999999999999858</v>
      </c>
      <c r="Q22">
        <f t="shared" si="10"/>
        <v>24.999999999999858</v>
      </c>
    </row>
    <row r="23" spans="5:17" x14ac:dyDescent="0.25">
      <c r="E23" s="1">
        <v>16</v>
      </c>
      <c r="F23" s="1">
        <v>98</v>
      </c>
      <c r="G23" s="1">
        <v>120</v>
      </c>
      <c r="H23" s="13">
        <f t="shared" si="1"/>
        <v>-53.666666666666657</v>
      </c>
      <c r="I23" s="14">
        <f t="shared" si="2"/>
        <v>-23.200000000000003</v>
      </c>
      <c r="J23" s="13">
        <f t="shared" si="3"/>
        <v>2880.1111111111099</v>
      </c>
      <c r="K23">
        <f t="shared" si="4"/>
        <v>1245.0666666666666</v>
      </c>
      <c r="L23" s="14">
        <f t="shared" si="5"/>
        <v>538.24000000000012</v>
      </c>
      <c r="M23">
        <f t="shared" si="6"/>
        <v>9604</v>
      </c>
      <c r="N23" s="1">
        <f t="shared" si="7"/>
        <v>14400</v>
      </c>
      <c r="O23">
        <f t="shared" si="8"/>
        <v>89.000000000000014</v>
      </c>
      <c r="P23">
        <f t="shared" si="9"/>
        <v>8.9999999999999858</v>
      </c>
      <c r="Q23">
        <f t="shared" si="10"/>
        <v>80.999999999999744</v>
      </c>
    </row>
    <row r="24" spans="5:17" x14ac:dyDescent="0.25">
      <c r="E24" s="1">
        <v>17</v>
      </c>
      <c r="F24" s="1">
        <v>80</v>
      </c>
      <c r="G24" s="1">
        <v>140</v>
      </c>
      <c r="H24" s="13">
        <f t="shared" si="1"/>
        <v>-33.666666666666657</v>
      </c>
      <c r="I24" s="14">
        <f t="shared" si="2"/>
        <v>-41.2</v>
      </c>
      <c r="J24" s="13">
        <f t="shared" si="3"/>
        <v>1133.4444444444439</v>
      </c>
      <c r="K24">
        <f t="shared" si="4"/>
        <v>1387.0666666666664</v>
      </c>
      <c r="L24" s="14">
        <f t="shared" si="5"/>
        <v>1697.4400000000003</v>
      </c>
      <c r="M24">
        <f t="shared" si="6"/>
        <v>6400</v>
      </c>
      <c r="N24" s="1">
        <f t="shared" si="7"/>
        <v>19600</v>
      </c>
      <c r="O24">
        <f t="shared" si="8"/>
        <v>101.00000000000001</v>
      </c>
      <c r="P24">
        <f t="shared" si="9"/>
        <v>-21.000000000000014</v>
      </c>
      <c r="Q24">
        <f t="shared" si="10"/>
        <v>441.00000000000057</v>
      </c>
    </row>
    <row r="25" spans="5:17" x14ac:dyDescent="0.25">
      <c r="E25" s="1">
        <v>18</v>
      </c>
      <c r="F25" s="1">
        <v>93</v>
      </c>
      <c r="G25" s="1">
        <v>140</v>
      </c>
      <c r="H25" s="13">
        <f t="shared" si="1"/>
        <v>-33.666666666666657</v>
      </c>
      <c r="I25" s="14">
        <f t="shared" si="2"/>
        <v>-28.200000000000003</v>
      </c>
      <c r="J25" s="13">
        <f t="shared" si="3"/>
        <v>1133.4444444444439</v>
      </c>
      <c r="K25">
        <f t="shared" si="4"/>
        <v>949.39999999999986</v>
      </c>
      <c r="L25" s="14">
        <f t="shared" si="5"/>
        <v>795.24000000000012</v>
      </c>
      <c r="M25">
        <f t="shared" si="6"/>
        <v>8649</v>
      </c>
      <c r="N25" s="1">
        <f t="shared" si="7"/>
        <v>19600</v>
      </c>
      <c r="O25">
        <f t="shared" si="8"/>
        <v>101.00000000000001</v>
      </c>
      <c r="P25">
        <f t="shared" si="9"/>
        <v>-8.0000000000000142</v>
      </c>
      <c r="Q25">
        <f t="shared" si="10"/>
        <v>64.000000000000227</v>
      </c>
    </row>
    <row r="26" spans="5:17" x14ac:dyDescent="0.25">
      <c r="E26" s="1">
        <v>19</v>
      </c>
      <c r="F26" s="1">
        <v>95</v>
      </c>
      <c r="G26" s="1">
        <v>140</v>
      </c>
      <c r="H26" s="13">
        <f t="shared" si="1"/>
        <v>-33.666666666666657</v>
      </c>
      <c r="I26" s="14">
        <f t="shared" si="2"/>
        <v>-26.200000000000003</v>
      </c>
      <c r="J26" s="13">
        <f t="shared" si="3"/>
        <v>1133.4444444444439</v>
      </c>
      <c r="K26">
        <f t="shared" si="4"/>
        <v>882.06666666666649</v>
      </c>
      <c r="L26" s="14">
        <f t="shared" si="5"/>
        <v>686.44000000000017</v>
      </c>
      <c r="M26">
        <f t="shared" si="6"/>
        <v>9025</v>
      </c>
      <c r="N26" s="1">
        <f t="shared" si="7"/>
        <v>19600</v>
      </c>
      <c r="O26">
        <f t="shared" si="8"/>
        <v>101.00000000000001</v>
      </c>
      <c r="P26">
        <f t="shared" si="9"/>
        <v>-6.0000000000000142</v>
      </c>
      <c r="Q26">
        <f t="shared" si="10"/>
        <v>36.000000000000171</v>
      </c>
    </row>
    <row r="27" spans="5:17" x14ac:dyDescent="0.25">
      <c r="E27" s="1">
        <v>20</v>
      </c>
      <c r="F27" s="1">
        <v>103</v>
      </c>
      <c r="G27" s="1">
        <v>140</v>
      </c>
      <c r="H27" s="13">
        <f t="shared" si="1"/>
        <v>-33.666666666666657</v>
      </c>
      <c r="I27" s="14">
        <f t="shared" si="2"/>
        <v>-18.200000000000003</v>
      </c>
      <c r="J27" s="13">
        <f t="shared" si="3"/>
        <v>1133.4444444444439</v>
      </c>
      <c r="K27">
        <f t="shared" si="4"/>
        <v>612.73333333333323</v>
      </c>
      <c r="L27" s="14">
        <f t="shared" si="5"/>
        <v>331.24000000000012</v>
      </c>
      <c r="M27">
        <f t="shared" si="6"/>
        <v>10609</v>
      </c>
      <c r="N27" s="1">
        <f t="shared" si="7"/>
        <v>19600</v>
      </c>
      <c r="O27">
        <f t="shared" si="8"/>
        <v>101.00000000000001</v>
      </c>
      <c r="P27">
        <f t="shared" si="9"/>
        <v>1.9999999999999858</v>
      </c>
      <c r="Q27">
        <f t="shared" si="10"/>
        <v>3.9999999999999432</v>
      </c>
    </row>
    <row r="28" spans="5:17" x14ac:dyDescent="0.25">
      <c r="E28" s="1">
        <v>21</v>
      </c>
      <c r="F28" s="1">
        <v>108</v>
      </c>
      <c r="G28" s="1">
        <v>140</v>
      </c>
      <c r="H28" s="13">
        <f t="shared" si="1"/>
        <v>-33.666666666666657</v>
      </c>
      <c r="I28" s="14">
        <f t="shared" si="2"/>
        <v>-13.200000000000003</v>
      </c>
      <c r="J28" s="13">
        <f t="shared" si="3"/>
        <v>1133.4444444444439</v>
      </c>
      <c r="K28">
        <f t="shared" si="4"/>
        <v>444.4</v>
      </c>
      <c r="L28" s="14">
        <f t="shared" si="5"/>
        <v>174.24000000000007</v>
      </c>
      <c r="M28">
        <f t="shared" si="6"/>
        <v>11664</v>
      </c>
      <c r="N28" s="1">
        <f t="shared" si="7"/>
        <v>19600</v>
      </c>
      <c r="O28">
        <f t="shared" si="8"/>
        <v>101.00000000000001</v>
      </c>
      <c r="P28">
        <f t="shared" si="9"/>
        <v>6.9999999999999858</v>
      </c>
      <c r="Q28">
        <f t="shared" si="10"/>
        <v>48.999999999999801</v>
      </c>
    </row>
    <row r="29" spans="5:17" x14ac:dyDescent="0.25">
      <c r="E29" s="1">
        <v>22</v>
      </c>
      <c r="F29" s="1">
        <v>113</v>
      </c>
      <c r="G29" s="1">
        <v>140</v>
      </c>
      <c r="H29" s="13">
        <f t="shared" si="1"/>
        <v>-33.666666666666657</v>
      </c>
      <c r="I29" s="14">
        <f t="shared" si="2"/>
        <v>-8.2000000000000028</v>
      </c>
      <c r="J29" s="13">
        <f t="shared" si="3"/>
        <v>1133.4444444444439</v>
      </c>
      <c r="K29">
        <f t="shared" si="4"/>
        <v>276.06666666666666</v>
      </c>
      <c r="L29" s="14">
        <f t="shared" si="5"/>
        <v>67.240000000000052</v>
      </c>
      <c r="M29">
        <f t="shared" si="6"/>
        <v>12769</v>
      </c>
      <c r="N29" s="1">
        <f t="shared" si="7"/>
        <v>19600</v>
      </c>
      <c r="O29">
        <f t="shared" si="8"/>
        <v>101.00000000000001</v>
      </c>
      <c r="P29">
        <f t="shared" si="9"/>
        <v>11.999999999999986</v>
      </c>
      <c r="Q29">
        <f t="shared" si="10"/>
        <v>143.99999999999966</v>
      </c>
    </row>
    <row r="30" spans="5:17" x14ac:dyDescent="0.25">
      <c r="E30" s="1">
        <v>23</v>
      </c>
      <c r="F30" s="1">
        <v>115</v>
      </c>
      <c r="G30" s="1">
        <v>140</v>
      </c>
      <c r="H30" s="13">
        <f t="shared" si="1"/>
        <v>-33.666666666666657</v>
      </c>
      <c r="I30" s="14">
        <f t="shared" si="2"/>
        <v>-6.2000000000000028</v>
      </c>
      <c r="J30" s="13">
        <f t="shared" si="3"/>
        <v>1133.4444444444439</v>
      </c>
      <c r="K30">
        <f t="shared" si="4"/>
        <v>208.73333333333338</v>
      </c>
      <c r="L30" s="14">
        <f t="shared" si="5"/>
        <v>38.440000000000033</v>
      </c>
      <c r="M30">
        <f t="shared" si="6"/>
        <v>13225</v>
      </c>
      <c r="N30" s="1">
        <f t="shared" si="7"/>
        <v>19600</v>
      </c>
      <c r="O30">
        <f t="shared" si="8"/>
        <v>101.00000000000001</v>
      </c>
      <c r="P30">
        <f t="shared" si="9"/>
        <v>13.999999999999986</v>
      </c>
      <c r="Q30">
        <f t="shared" si="10"/>
        <v>195.9999999999996</v>
      </c>
    </row>
    <row r="31" spans="5:17" x14ac:dyDescent="0.25">
      <c r="E31" s="1">
        <v>24</v>
      </c>
      <c r="F31" s="1">
        <v>102</v>
      </c>
      <c r="G31" s="1">
        <v>160</v>
      </c>
      <c r="H31" s="13">
        <f t="shared" si="1"/>
        <v>-13.666666666666657</v>
      </c>
      <c r="I31" s="14">
        <f t="shared" si="2"/>
        <v>-19.200000000000003</v>
      </c>
      <c r="J31" s="13">
        <f t="shared" si="3"/>
        <v>186.77777777777752</v>
      </c>
      <c r="K31">
        <f t="shared" si="4"/>
        <v>262.39999999999986</v>
      </c>
      <c r="L31" s="14">
        <f t="shared" si="5"/>
        <v>368.6400000000001</v>
      </c>
      <c r="M31">
        <f t="shared" si="6"/>
        <v>10404</v>
      </c>
      <c r="N31" s="1">
        <f t="shared" si="7"/>
        <v>25600</v>
      </c>
      <c r="O31">
        <f t="shared" si="8"/>
        <v>113.00000000000001</v>
      </c>
      <c r="P31">
        <f t="shared" si="9"/>
        <v>-11.000000000000014</v>
      </c>
      <c r="Q31">
        <f t="shared" si="10"/>
        <v>121.00000000000031</v>
      </c>
    </row>
    <row r="32" spans="5:17" x14ac:dyDescent="0.25">
      <c r="E32" s="1">
        <v>25</v>
      </c>
      <c r="F32" s="1">
        <v>107</v>
      </c>
      <c r="G32" s="1">
        <v>160</v>
      </c>
      <c r="H32" s="13">
        <f t="shared" si="1"/>
        <v>-13.666666666666657</v>
      </c>
      <c r="I32" s="14">
        <f t="shared" si="2"/>
        <v>-14.200000000000003</v>
      </c>
      <c r="J32" s="13">
        <f t="shared" si="3"/>
        <v>186.77777777777752</v>
      </c>
      <c r="K32">
        <f t="shared" si="4"/>
        <v>194.06666666666658</v>
      </c>
      <c r="L32" s="14">
        <f t="shared" si="5"/>
        <v>201.64000000000007</v>
      </c>
      <c r="M32">
        <f t="shared" si="6"/>
        <v>11449</v>
      </c>
      <c r="N32" s="1">
        <f t="shared" si="7"/>
        <v>25600</v>
      </c>
      <c r="O32">
        <f t="shared" si="8"/>
        <v>113.00000000000001</v>
      </c>
      <c r="P32">
        <f t="shared" si="9"/>
        <v>-6.0000000000000142</v>
      </c>
      <c r="Q32">
        <f t="shared" si="10"/>
        <v>36.000000000000171</v>
      </c>
    </row>
    <row r="33" spans="5:17" x14ac:dyDescent="0.25">
      <c r="E33" s="1">
        <v>26</v>
      </c>
      <c r="F33" s="1">
        <v>110</v>
      </c>
      <c r="G33" s="1">
        <v>160</v>
      </c>
      <c r="H33" s="13">
        <f t="shared" si="1"/>
        <v>-13.666666666666657</v>
      </c>
      <c r="I33" s="14">
        <f t="shared" si="2"/>
        <v>-11.200000000000003</v>
      </c>
      <c r="J33" s="13">
        <f t="shared" si="3"/>
        <v>186.77777777777752</v>
      </c>
      <c r="K33">
        <f t="shared" si="4"/>
        <v>153.06666666666661</v>
      </c>
      <c r="L33" s="14">
        <f t="shared" si="5"/>
        <v>125.44000000000007</v>
      </c>
      <c r="M33">
        <f t="shared" si="6"/>
        <v>12100</v>
      </c>
      <c r="N33" s="1">
        <f t="shared" si="7"/>
        <v>25600</v>
      </c>
      <c r="O33">
        <f t="shared" si="8"/>
        <v>113.00000000000001</v>
      </c>
      <c r="P33">
        <f t="shared" si="9"/>
        <v>-3.0000000000000142</v>
      </c>
      <c r="Q33">
        <f t="shared" si="10"/>
        <v>9.0000000000000853</v>
      </c>
    </row>
    <row r="34" spans="5:17" x14ac:dyDescent="0.25">
      <c r="E34" s="1">
        <v>27</v>
      </c>
      <c r="F34" s="1">
        <v>116</v>
      </c>
      <c r="G34" s="1">
        <v>160</v>
      </c>
      <c r="H34" s="13">
        <f t="shared" si="1"/>
        <v>-13.666666666666657</v>
      </c>
      <c r="I34" s="14">
        <f t="shared" si="2"/>
        <v>-5.2000000000000028</v>
      </c>
      <c r="J34" s="13">
        <f t="shared" si="3"/>
        <v>186.77777777777752</v>
      </c>
      <c r="K34">
        <f t="shared" si="4"/>
        <v>71.066666666666663</v>
      </c>
      <c r="L34" s="14">
        <f t="shared" si="5"/>
        <v>27.040000000000031</v>
      </c>
      <c r="M34">
        <f t="shared" si="6"/>
        <v>13456</v>
      </c>
      <c r="N34" s="1">
        <f t="shared" si="7"/>
        <v>25600</v>
      </c>
      <c r="O34">
        <f t="shared" si="8"/>
        <v>113.00000000000001</v>
      </c>
      <c r="P34">
        <f t="shared" si="9"/>
        <v>2.9999999999999858</v>
      </c>
      <c r="Q34">
        <f t="shared" si="10"/>
        <v>8.9999999999999147</v>
      </c>
    </row>
    <row r="35" spans="5:17" x14ac:dyDescent="0.25">
      <c r="E35" s="1">
        <v>28</v>
      </c>
      <c r="F35" s="1">
        <v>118</v>
      </c>
      <c r="G35" s="1">
        <v>160</v>
      </c>
      <c r="H35" s="13">
        <f t="shared" si="1"/>
        <v>-13.666666666666657</v>
      </c>
      <c r="I35" s="14">
        <f t="shared" si="2"/>
        <v>-3.2000000000000028</v>
      </c>
      <c r="J35" s="13">
        <f t="shared" si="3"/>
        <v>186.77777777777752</v>
      </c>
      <c r="K35">
        <f t="shared" si="4"/>
        <v>43.733333333333341</v>
      </c>
      <c r="L35" s="14">
        <f t="shared" si="5"/>
        <v>10.240000000000018</v>
      </c>
      <c r="M35">
        <f t="shared" si="6"/>
        <v>13924</v>
      </c>
      <c r="N35" s="1">
        <f t="shared" si="7"/>
        <v>25600</v>
      </c>
      <c r="O35">
        <f t="shared" si="8"/>
        <v>113.00000000000001</v>
      </c>
      <c r="P35">
        <f t="shared" si="9"/>
        <v>4.9999999999999858</v>
      </c>
      <c r="Q35">
        <f t="shared" si="10"/>
        <v>24.999999999999858</v>
      </c>
    </row>
    <row r="36" spans="5:17" x14ac:dyDescent="0.25">
      <c r="E36" s="1">
        <v>29</v>
      </c>
      <c r="F36" s="1">
        <v>125</v>
      </c>
      <c r="G36" s="1">
        <v>160</v>
      </c>
      <c r="H36" s="13">
        <f t="shared" si="1"/>
        <v>-13.666666666666657</v>
      </c>
      <c r="I36" s="14">
        <f t="shared" si="2"/>
        <v>3.7999999999999972</v>
      </c>
      <c r="J36" s="13">
        <f t="shared" si="3"/>
        <v>186.77777777777752</v>
      </c>
      <c r="K36">
        <f t="shared" si="4"/>
        <v>-51.933333333333259</v>
      </c>
      <c r="L36" s="14">
        <f t="shared" si="5"/>
        <v>14.439999999999978</v>
      </c>
      <c r="M36">
        <f t="shared" si="6"/>
        <v>15625</v>
      </c>
      <c r="N36" s="1">
        <f t="shared" si="7"/>
        <v>25600</v>
      </c>
      <c r="O36">
        <f t="shared" si="8"/>
        <v>113.00000000000001</v>
      </c>
      <c r="P36">
        <f t="shared" si="9"/>
        <v>11.999999999999986</v>
      </c>
      <c r="Q36">
        <f t="shared" si="10"/>
        <v>143.99999999999966</v>
      </c>
    </row>
    <row r="37" spans="5:17" x14ac:dyDescent="0.25">
      <c r="E37" s="1">
        <v>30</v>
      </c>
      <c r="F37" s="1">
        <v>110</v>
      </c>
      <c r="G37" s="1">
        <v>180</v>
      </c>
      <c r="H37" s="13">
        <f t="shared" si="1"/>
        <v>6.3333333333333428</v>
      </c>
      <c r="I37" s="14">
        <f t="shared" si="2"/>
        <v>-11.200000000000003</v>
      </c>
      <c r="J37" s="13">
        <f t="shared" si="3"/>
        <v>40.111111111111228</v>
      </c>
      <c r="K37">
        <f t="shared" si="4"/>
        <v>-70.933333333333451</v>
      </c>
      <c r="L37" s="14">
        <f t="shared" si="5"/>
        <v>125.44000000000007</v>
      </c>
      <c r="M37">
        <f t="shared" si="6"/>
        <v>12100</v>
      </c>
      <c r="N37" s="1">
        <f t="shared" si="7"/>
        <v>32400</v>
      </c>
      <c r="O37">
        <f t="shared" si="8"/>
        <v>125.00000000000001</v>
      </c>
      <c r="P37">
        <f t="shared" si="9"/>
        <v>-15.000000000000014</v>
      </c>
      <c r="Q37">
        <f t="shared" si="10"/>
        <v>225.00000000000043</v>
      </c>
    </row>
    <row r="38" spans="5:17" x14ac:dyDescent="0.25">
      <c r="E38" s="1">
        <v>31</v>
      </c>
      <c r="F38" s="1">
        <v>115</v>
      </c>
      <c r="G38" s="1">
        <v>180</v>
      </c>
      <c r="H38" s="13">
        <f t="shared" si="1"/>
        <v>6.3333333333333428</v>
      </c>
      <c r="I38" s="14">
        <f t="shared" si="2"/>
        <v>-6.2000000000000028</v>
      </c>
      <c r="J38" s="13">
        <f t="shared" si="3"/>
        <v>40.111111111111228</v>
      </c>
      <c r="K38">
        <f t="shared" si="4"/>
        <v>-39.266666666666744</v>
      </c>
      <c r="L38" s="14">
        <f t="shared" si="5"/>
        <v>38.440000000000033</v>
      </c>
      <c r="M38">
        <f t="shared" si="6"/>
        <v>13225</v>
      </c>
      <c r="N38" s="1">
        <f t="shared" si="7"/>
        <v>32400</v>
      </c>
      <c r="O38">
        <f t="shared" si="8"/>
        <v>125.00000000000001</v>
      </c>
      <c r="P38">
        <f t="shared" si="9"/>
        <v>-10.000000000000014</v>
      </c>
      <c r="Q38">
        <f t="shared" si="10"/>
        <v>100.00000000000028</v>
      </c>
    </row>
    <row r="39" spans="5:17" x14ac:dyDescent="0.25">
      <c r="E39" s="1">
        <v>32</v>
      </c>
      <c r="F39" s="1">
        <v>120</v>
      </c>
      <c r="G39" s="1">
        <v>180</v>
      </c>
      <c r="H39" s="13">
        <f t="shared" si="1"/>
        <v>6.3333333333333428</v>
      </c>
      <c r="I39" s="14">
        <f t="shared" si="2"/>
        <v>-1.2000000000000028</v>
      </c>
      <c r="J39" s="13">
        <f t="shared" si="3"/>
        <v>40.111111111111228</v>
      </c>
      <c r="K39">
        <f t="shared" si="4"/>
        <v>-7.600000000000029</v>
      </c>
      <c r="L39" s="14">
        <f t="shared" si="5"/>
        <v>1.4400000000000068</v>
      </c>
      <c r="M39">
        <f t="shared" si="6"/>
        <v>14400</v>
      </c>
      <c r="N39" s="1">
        <f t="shared" si="7"/>
        <v>32400</v>
      </c>
      <c r="O39">
        <f t="shared" si="8"/>
        <v>125.00000000000001</v>
      </c>
      <c r="P39">
        <f t="shared" si="9"/>
        <v>-5.0000000000000142</v>
      </c>
      <c r="Q39">
        <f t="shared" si="10"/>
        <v>25.000000000000142</v>
      </c>
    </row>
    <row r="40" spans="5:17" x14ac:dyDescent="0.25">
      <c r="E40" s="1">
        <v>33</v>
      </c>
      <c r="F40" s="1">
        <v>130</v>
      </c>
      <c r="G40" s="1">
        <v>180</v>
      </c>
      <c r="H40" s="13">
        <f t="shared" si="1"/>
        <v>6.3333333333333428</v>
      </c>
      <c r="I40" s="14">
        <f t="shared" si="2"/>
        <v>8.7999999999999972</v>
      </c>
      <c r="J40" s="13">
        <f t="shared" si="3"/>
        <v>40.111111111111228</v>
      </c>
      <c r="K40">
        <f t="shared" si="4"/>
        <v>55.733333333333398</v>
      </c>
      <c r="L40" s="14">
        <f t="shared" si="5"/>
        <v>77.439999999999955</v>
      </c>
      <c r="M40">
        <f t="shared" si="6"/>
        <v>16900</v>
      </c>
      <c r="N40" s="1">
        <f t="shared" si="7"/>
        <v>32400</v>
      </c>
      <c r="O40">
        <f t="shared" si="8"/>
        <v>125.00000000000001</v>
      </c>
      <c r="P40">
        <f t="shared" si="9"/>
        <v>4.9999999999999858</v>
      </c>
      <c r="Q40">
        <f t="shared" si="10"/>
        <v>24.999999999999858</v>
      </c>
    </row>
    <row r="41" spans="5:17" x14ac:dyDescent="0.25">
      <c r="E41" s="1">
        <v>34</v>
      </c>
      <c r="F41" s="1">
        <v>135</v>
      </c>
      <c r="G41" s="1">
        <v>180</v>
      </c>
      <c r="H41" s="13">
        <f t="shared" si="1"/>
        <v>6.3333333333333428</v>
      </c>
      <c r="I41" s="14">
        <f t="shared" si="2"/>
        <v>13.799999999999997</v>
      </c>
      <c r="J41" s="13">
        <f t="shared" si="3"/>
        <v>40.111111111111228</v>
      </c>
      <c r="K41">
        <f t="shared" si="4"/>
        <v>87.400000000000119</v>
      </c>
      <c r="L41" s="14">
        <f t="shared" si="5"/>
        <v>190.43999999999991</v>
      </c>
      <c r="M41">
        <f t="shared" si="6"/>
        <v>18225</v>
      </c>
      <c r="N41" s="1">
        <f t="shared" si="7"/>
        <v>32400</v>
      </c>
      <c r="O41">
        <f t="shared" si="8"/>
        <v>125.00000000000001</v>
      </c>
      <c r="P41">
        <f t="shared" si="9"/>
        <v>9.9999999999999858</v>
      </c>
      <c r="Q41">
        <f t="shared" si="10"/>
        <v>99.999999999999716</v>
      </c>
    </row>
    <row r="42" spans="5:17" x14ac:dyDescent="0.25">
      <c r="E42" s="1">
        <v>35</v>
      </c>
      <c r="F42" s="1">
        <v>140</v>
      </c>
      <c r="G42" s="1">
        <v>180</v>
      </c>
      <c r="H42" s="13">
        <f t="shared" si="1"/>
        <v>6.3333333333333428</v>
      </c>
      <c r="I42" s="14">
        <f t="shared" si="2"/>
        <v>18.799999999999997</v>
      </c>
      <c r="J42" s="13">
        <f t="shared" si="3"/>
        <v>40.111111111111228</v>
      </c>
      <c r="K42">
        <f t="shared" si="4"/>
        <v>119.06666666666683</v>
      </c>
      <c r="L42" s="14">
        <f t="shared" si="5"/>
        <v>353.43999999999988</v>
      </c>
      <c r="M42">
        <f t="shared" si="6"/>
        <v>19600</v>
      </c>
      <c r="N42" s="1">
        <f t="shared" si="7"/>
        <v>32400</v>
      </c>
      <c r="O42">
        <f t="shared" si="8"/>
        <v>125.00000000000001</v>
      </c>
      <c r="P42">
        <f t="shared" si="9"/>
        <v>14.999999999999986</v>
      </c>
      <c r="Q42">
        <f t="shared" si="10"/>
        <v>224.99999999999957</v>
      </c>
    </row>
    <row r="43" spans="5:17" x14ac:dyDescent="0.25">
      <c r="E43" s="1">
        <v>36</v>
      </c>
      <c r="F43" s="1">
        <v>120</v>
      </c>
      <c r="G43" s="1">
        <v>200</v>
      </c>
      <c r="H43" s="13">
        <f t="shared" si="1"/>
        <v>26.333333333333343</v>
      </c>
      <c r="I43" s="14">
        <f t="shared" si="2"/>
        <v>-1.2000000000000028</v>
      </c>
      <c r="J43" s="13">
        <f t="shared" si="3"/>
        <v>693.44444444444491</v>
      </c>
      <c r="K43">
        <f t="shared" si="4"/>
        <v>-31.600000000000087</v>
      </c>
      <c r="L43" s="14">
        <f t="shared" si="5"/>
        <v>1.4400000000000068</v>
      </c>
      <c r="M43">
        <f t="shared" si="6"/>
        <v>14400</v>
      </c>
      <c r="N43" s="1">
        <f t="shared" si="7"/>
        <v>40000</v>
      </c>
      <c r="O43">
        <f t="shared" si="8"/>
        <v>137</v>
      </c>
      <c r="P43">
        <f t="shared" si="9"/>
        <v>-17</v>
      </c>
      <c r="Q43">
        <f t="shared" si="10"/>
        <v>289</v>
      </c>
    </row>
    <row r="44" spans="5:17" x14ac:dyDescent="0.25">
      <c r="E44" s="1">
        <v>37</v>
      </c>
      <c r="F44" s="1">
        <v>136</v>
      </c>
      <c r="G44" s="1">
        <v>200</v>
      </c>
      <c r="H44" s="13">
        <f t="shared" si="1"/>
        <v>26.333333333333343</v>
      </c>
      <c r="I44" s="14">
        <f t="shared" si="2"/>
        <v>14.799999999999997</v>
      </c>
      <c r="J44" s="13">
        <f t="shared" si="3"/>
        <v>693.44444444444491</v>
      </c>
      <c r="K44">
        <f t="shared" si="4"/>
        <v>389.73333333333341</v>
      </c>
      <c r="L44" s="14">
        <f t="shared" si="5"/>
        <v>219.03999999999991</v>
      </c>
      <c r="M44">
        <f t="shared" si="6"/>
        <v>18496</v>
      </c>
      <c r="N44" s="1">
        <f t="shared" si="7"/>
        <v>40000</v>
      </c>
      <c r="O44">
        <f t="shared" si="8"/>
        <v>137</v>
      </c>
      <c r="P44">
        <f t="shared" si="9"/>
        <v>-1</v>
      </c>
      <c r="Q44">
        <f t="shared" si="10"/>
        <v>1</v>
      </c>
    </row>
    <row r="45" spans="5:17" x14ac:dyDescent="0.25">
      <c r="E45" s="1">
        <v>38</v>
      </c>
      <c r="F45" s="1">
        <v>140</v>
      </c>
      <c r="G45" s="1">
        <v>200</v>
      </c>
      <c r="H45" s="13">
        <f t="shared" si="1"/>
        <v>26.333333333333343</v>
      </c>
      <c r="I45" s="14">
        <f t="shared" si="2"/>
        <v>18.799999999999997</v>
      </c>
      <c r="J45" s="13">
        <f t="shared" si="3"/>
        <v>693.44444444444491</v>
      </c>
      <c r="K45">
        <f t="shared" si="4"/>
        <v>495.06666666666678</v>
      </c>
      <c r="L45" s="14">
        <f t="shared" si="5"/>
        <v>353.43999999999988</v>
      </c>
      <c r="M45">
        <f t="shared" si="6"/>
        <v>19600</v>
      </c>
      <c r="N45" s="1">
        <f t="shared" si="7"/>
        <v>40000</v>
      </c>
      <c r="O45">
        <f t="shared" si="8"/>
        <v>137</v>
      </c>
      <c r="P45">
        <f t="shared" si="9"/>
        <v>3</v>
      </c>
      <c r="Q45">
        <f t="shared" si="10"/>
        <v>9</v>
      </c>
    </row>
    <row r="46" spans="5:17" x14ac:dyDescent="0.25">
      <c r="E46" s="1">
        <v>39</v>
      </c>
      <c r="F46" s="1">
        <v>144</v>
      </c>
      <c r="G46" s="1">
        <v>200</v>
      </c>
      <c r="H46" s="13">
        <f t="shared" si="1"/>
        <v>26.333333333333343</v>
      </c>
      <c r="I46" s="14">
        <f t="shared" si="2"/>
        <v>22.799999999999997</v>
      </c>
      <c r="J46" s="13">
        <f t="shared" si="3"/>
        <v>693.44444444444491</v>
      </c>
      <c r="K46">
        <f t="shared" si="4"/>
        <v>600.40000000000009</v>
      </c>
      <c r="L46" s="14">
        <f t="shared" si="5"/>
        <v>519.83999999999992</v>
      </c>
      <c r="M46">
        <f t="shared" si="6"/>
        <v>20736</v>
      </c>
      <c r="N46" s="1">
        <f t="shared" si="7"/>
        <v>40000</v>
      </c>
      <c r="O46">
        <f t="shared" si="8"/>
        <v>137</v>
      </c>
      <c r="P46">
        <f t="shared" si="9"/>
        <v>7</v>
      </c>
      <c r="Q46">
        <f t="shared" si="10"/>
        <v>49</v>
      </c>
    </row>
    <row r="47" spans="5:17" x14ac:dyDescent="0.25">
      <c r="E47" s="1">
        <v>40</v>
      </c>
      <c r="F47" s="1">
        <v>145</v>
      </c>
      <c r="G47" s="1">
        <v>200</v>
      </c>
      <c r="H47" s="13">
        <f t="shared" si="1"/>
        <v>26.333333333333343</v>
      </c>
      <c r="I47" s="14">
        <f t="shared" si="2"/>
        <v>23.799999999999997</v>
      </c>
      <c r="J47" s="13">
        <f t="shared" si="3"/>
        <v>693.44444444444491</v>
      </c>
      <c r="K47">
        <f t="shared" si="4"/>
        <v>626.73333333333346</v>
      </c>
      <c r="L47" s="14">
        <f t="shared" si="5"/>
        <v>566.43999999999983</v>
      </c>
      <c r="M47">
        <f t="shared" si="6"/>
        <v>21025</v>
      </c>
      <c r="N47" s="1">
        <f t="shared" si="7"/>
        <v>40000</v>
      </c>
      <c r="O47">
        <f t="shared" si="8"/>
        <v>137</v>
      </c>
      <c r="P47">
        <f t="shared" si="9"/>
        <v>8</v>
      </c>
      <c r="Q47">
        <f t="shared" si="10"/>
        <v>64</v>
      </c>
    </row>
    <row r="48" spans="5:17" x14ac:dyDescent="0.25">
      <c r="E48" s="1">
        <v>41</v>
      </c>
      <c r="F48" s="1">
        <v>135</v>
      </c>
      <c r="G48" s="1">
        <v>220</v>
      </c>
      <c r="H48" s="13">
        <f t="shared" si="1"/>
        <v>46.333333333333343</v>
      </c>
      <c r="I48" s="14">
        <f t="shared" si="2"/>
        <v>13.799999999999997</v>
      </c>
      <c r="J48" s="13">
        <f t="shared" si="3"/>
        <v>2146.7777777777787</v>
      </c>
      <c r="K48">
        <f t="shared" si="4"/>
        <v>639.4</v>
      </c>
      <c r="L48" s="14">
        <f t="shared" si="5"/>
        <v>190.43999999999991</v>
      </c>
      <c r="M48">
        <f t="shared" si="6"/>
        <v>18225</v>
      </c>
      <c r="N48" s="1">
        <f t="shared" si="7"/>
        <v>48400</v>
      </c>
      <c r="O48">
        <f t="shared" si="8"/>
        <v>149</v>
      </c>
      <c r="P48">
        <f t="shared" si="9"/>
        <v>-14</v>
      </c>
      <c r="Q48">
        <f t="shared" si="10"/>
        <v>196</v>
      </c>
    </row>
    <row r="49" spans="5:17" x14ac:dyDescent="0.25">
      <c r="E49" s="1">
        <v>42</v>
      </c>
      <c r="F49" s="1">
        <v>137</v>
      </c>
      <c r="G49" s="1">
        <v>220</v>
      </c>
      <c r="H49" s="13">
        <f t="shared" si="1"/>
        <v>46.333333333333343</v>
      </c>
      <c r="I49" s="14">
        <f t="shared" si="2"/>
        <v>15.799999999999997</v>
      </c>
      <c r="J49" s="13">
        <f t="shared" si="3"/>
        <v>2146.7777777777787</v>
      </c>
      <c r="K49">
        <f t="shared" si="4"/>
        <v>732.06666666666672</v>
      </c>
      <c r="L49" s="14">
        <f t="shared" si="5"/>
        <v>249.6399999999999</v>
      </c>
      <c r="M49">
        <f t="shared" si="6"/>
        <v>18769</v>
      </c>
      <c r="N49" s="1">
        <f t="shared" si="7"/>
        <v>48400</v>
      </c>
      <c r="O49">
        <f t="shared" si="8"/>
        <v>149</v>
      </c>
      <c r="P49">
        <f t="shared" si="9"/>
        <v>-12</v>
      </c>
      <c r="Q49">
        <f t="shared" si="10"/>
        <v>144</v>
      </c>
    </row>
    <row r="50" spans="5:17" x14ac:dyDescent="0.25">
      <c r="E50" s="1">
        <v>43</v>
      </c>
      <c r="F50" s="1">
        <v>140</v>
      </c>
      <c r="G50" s="1">
        <v>220</v>
      </c>
      <c r="H50" s="13">
        <f t="shared" si="1"/>
        <v>46.333333333333343</v>
      </c>
      <c r="I50" s="14">
        <f t="shared" si="2"/>
        <v>18.799999999999997</v>
      </c>
      <c r="J50" s="13">
        <f t="shared" si="3"/>
        <v>2146.7777777777787</v>
      </c>
      <c r="K50">
        <f t="shared" si="4"/>
        <v>871.06666666666672</v>
      </c>
      <c r="L50" s="14">
        <f t="shared" si="5"/>
        <v>353.43999999999988</v>
      </c>
      <c r="M50">
        <f t="shared" si="6"/>
        <v>19600</v>
      </c>
      <c r="N50" s="1">
        <f t="shared" si="7"/>
        <v>48400</v>
      </c>
      <c r="O50">
        <f t="shared" si="8"/>
        <v>149</v>
      </c>
      <c r="P50">
        <f t="shared" si="9"/>
        <v>-9</v>
      </c>
      <c r="Q50">
        <f t="shared" si="10"/>
        <v>81</v>
      </c>
    </row>
    <row r="51" spans="5:17" x14ac:dyDescent="0.25">
      <c r="E51" s="1">
        <v>44</v>
      </c>
      <c r="F51" s="1">
        <v>152</v>
      </c>
      <c r="G51" s="1">
        <v>220</v>
      </c>
      <c r="H51" s="13">
        <f t="shared" si="1"/>
        <v>46.333333333333343</v>
      </c>
      <c r="I51" s="14">
        <f t="shared" si="2"/>
        <v>30.799999999999997</v>
      </c>
      <c r="J51" s="13">
        <f t="shared" si="3"/>
        <v>2146.7777777777787</v>
      </c>
      <c r="K51">
        <f t="shared" si="4"/>
        <v>1427.0666666666668</v>
      </c>
      <c r="L51" s="14">
        <f t="shared" si="5"/>
        <v>948.63999999999987</v>
      </c>
      <c r="M51">
        <f t="shared" si="6"/>
        <v>23104</v>
      </c>
      <c r="N51" s="1">
        <f t="shared" si="7"/>
        <v>48400</v>
      </c>
      <c r="O51">
        <f t="shared" si="8"/>
        <v>149</v>
      </c>
      <c r="P51">
        <f t="shared" si="9"/>
        <v>3</v>
      </c>
      <c r="Q51">
        <f t="shared" si="10"/>
        <v>9</v>
      </c>
    </row>
    <row r="52" spans="5:17" x14ac:dyDescent="0.25">
      <c r="E52" s="1">
        <v>45</v>
      </c>
      <c r="F52" s="1">
        <v>157</v>
      </c>
      <c r="G52" s="1">
        <v>220</v>
      </c>
      <c r="H52" s="13">
        <f t="shared" si="1"/>
        <v>46.333333333333343</v>
      </c>
      <c r="I52" s="14">
        <f t="shared" si="2"/>
        <v>35.799999999999997</v>
      </c>
      <c r="J52" s="13">
        <f t="shared" si="3"/>
        <v>2146.7777777777787</v>
      </c>
      <c r="K52">
        <f t="shared" si="4"/>
        <v>1658.7333333333336</v>
      </c>
      <c r="L52" s="14">
        <f t="shared" si="5"/>
        <v>1281.6399999999999</v>
      </c>
      <c r="M52">
        <f t="shared" si="6"/>
        <v>24649</v>
      </c>
      <c r="N52" s="1">
        <f t="shared" si="7"/>
        <v>48400</v>
      </c>
      <c r="O52">
        <f t="shared" si="8"/>
        <v>149</v>
      </c>
      <c r="P52">
        <f t="shared" si="9"/>
        <v>8</v>
      </c>
      <c r="Q52">
        <f t="shared" si="10"/>
        <v>64</v>
      </c>
    </row>
    <row r="53" spans="5:17" x14ac:dyDescent="0.25">
      <c r="E53" s="1">
        <v>46</v>
      </c>
      <c r="F53" s="1">
        <v>160</v>
      </c>
      <c r="G53" s="1">
        <v>220</v>
      </c>
      <c r="H53" s="13">
        <f t="shared" si="1"/>
        <v>46.333333333333343</v>
      </c>
      <c r="I53" s="14">
        <f t="shared" si="2"/>
        <v>38.799999999999997</v>
      </c>
      <c r="J53" s="13">
        <f t="shared" si="3"/>
        <v>2146.7777777777787</v>
      </c>
      <c r="K53">
        <f t="shared" si="4"/>
        <v>1797.7333333333336</v>
      </c>
      <c r="L53" s="14">
        <f t="shared" si="5"/>
        <v>1505.4399999999998</v>
      </c>
      <c r="M53">
        <f t="shared" si="6"/>
        <v>25600</v>
      </c>
      <c r="N53" s="1">
        <f t="shared" si="7"/>
        <v>48400</v>
      </c>
      <c r="O53">
        <f t="shared" si="8"/>
        <v>149</v>
      </c>
      <c r="P53">
        <f t="shared" si="9"/>
        <v>11</v>
      </c>
      <c r="Q53">
        <f t="shared" si="10"/>
        <v>121</v>
      </c>
    </row>
    <row r="54" spans="5:17" x14ac:dyDescent="0.25">
      <c r="E54" s="1">
        <v>47</v>
      </c>
      <c r="F54" s="1">
        <v>162</v>
      </c>
      <c r="G54" s="1">
        <v>220</v>
      </c>
      <c r="H54" s="13">
        <f t="shared" si="1"/>
        <v>46.333333333333343</v>
      </c>
      <c r="I54" s="14">
        <f t="shared" si="2"/>
        <v>40.799999999999997</v>
      </c>
      <c r="J54" s="13">
        <f t="shared" si="3"/>
        <v>2146.7777777777787</v>
      </c>
      <c r="K54">
        <f t="shared" si="4"/>
        <v>1890.4000000000003</v>
      </c>
      <c r="L54" s="14">
        <f t="shared" si="5"/>
        <v>1664.6399999999999</v>
      </c>
      <c r="M54">
        <f t="shared" si="6"/>
        <v>26244</v>
      </c>
      <c r="N54" s="1">
        <f t="shared" si="7"/>
        <v>48400</v>
      </c>
      <c r="O54">
        <f t="shared" si="8"/>
        <v>149</v>
      </c>
      <c r="P54">
        <f t="shared" si="9"/>
        <v>13</v>
      </c>
      <c r="Q54">
        <f t="shared" si="10"/>
        <v>169</v>
      </c>
    </row>
    <row r="55" spans="5:17" x14ac:dyDescent="0.25">
      <c r="E55" s="1">
        <v>48</v>
      </c>
      <c r="F55" s="1">
        <v>137</v>
      </c>
      <c r="G55" s="1">
        <v>240</v>
      </c>
      <c r="H55" s="13">
        <f t="shared" si="1"/>
        <v>66.333333333333343</v>
      </c>
      <c r="I55" s="14">
        <f t="shared" si="2"/>
        <v>15.799999999999997</v>
      </c>
      <c r="J55" s="13">
        <f t="shared" si="3"/>
        <v>4400.1111111111122</v>
      </c>
      <c r="K55">
        <f t="shared" si="4"/>
        <v>1048.0666666666666</v>
      </c>
      <c r="L55" s="14">
        <f t="shared" si="5"/>
        <v>249.6399999999999</v>
      </c>
      <c r="M55">
        <f t="shared" si="6"/>
        <v>18769</v>
      </c>
      <c r="N55" s="1">
        <f t="shared" si="7"/>
        <v>57600</v>
      </c>
      <c r="O55">
        <f t="shared" si="8"/>
        <v>161</v>
      </c>
      <c r="P55">
        <f t="shared" si="9"/>
        <v>-24</v>
      </c>
      <c r="Q55">
        <f t="shared" si="10"/>
        <v>576</v>
      </c>
    </row>
    <row r="56" spans="5:17" x14ac:dyDescent="0.25">
      <c r="E56" s="1">
        <v>49</v>
      </c>
      <c r="F56" s="1">
        <v>145</v>
      </c>
      <c r="G56" s="1">
        <v>240</v>
      </c>
      <c r="H56" s="13">
        <f t="shared" si="1"/>
        <v>66.333333333333343</v>
      </c>
      <c r="I56" s="14">
        <f t="shared" si="2"/>
        <v>23.799999999999997</v>
      </c>
      <c r="J56" s="13">
        <f t="shared" si="3"/>
        <v>4400.1111111111122</v>
      </c>
      <c r="K56">
        <f t="shared" si="4"/>
        <v>1578.7333333333333</v>
      </c>
      <c r="L56" s="14">
        <f t="shared" si="5"/>
        <v>566.43999999999983</v>
      </c>
      <c r="M56">
        <f t="shared" si="6"/>
        <v>21025</v>
      </c>
      <c r="N56" s="1">
        <f t="shared" si="7"/>
        <v>57600</v>
      </c>
      <c r="O56">
        <f t="shared" si="8"/>
        <v>161</v>
      </c>
      <c r="P56">
        <f t="shared" si="9"/>
        <v>-16</v>
      </c>
      <c r="Q56">
        <f t="shared" si="10"/>
        <v>256</v>
      </c>
    </row>
    <row r="57" spans="5:17" x14ac:dyDescent="0.25">
      <c r="E57" s="1">
        <v>50</v>
      </c>
      <c r="F57" s="1">
        <v>155</v>
      </c>
      <c r="G57" s="1">
        <v>240</v>
      </c>
      <c r="H57" s="13">
        <f t="shared" si="1"/>
        <v>66.333333333333343</v>
      </c>
      <c r="I57" s="14">
        <f t="shared" si="2"/>
        <v>33.799999999999997</v>
      </c>
      <c r="J57" s="13">
        <f t="shared" si="3"/>
        <v>4400.1111111111122</v>
      </c>
      <c r="K57">
        <f t="shared" si="4"/>
        <v>2242.0666666666666</v>
      </c>
      <c r="L57" s="14">
        <f t="shared" si="5"/>
        <v>1142.4399999999998</v>
      </c>
      <c r="M57">
        <f t="shared" si="6"/>
        <v>24025</v>
      </c>
      <c r="N57" s="1">
        <f t="shared" si="7"/>
        <v>57600</v>
      </c>
      <c r="O57">
        <f t="shared" si="8"/>
        <v>161</v>
      </c>
      <c r="P57">
        <f t="shared" si="9"/>
        <v>-6</v>
      </c>
      <c r="Q57">
        <f t="shared" si="10"/>
        <v>36</v>
      </c>
    </row>
    <row r="58" spans="5:17" x14ac:dyDescent="0.25">
      <c r="E58" s="1">
        <v>51</v>
      </c>
      <c r="F58" s="1">
        <v>165</v>
      </c>
      <c r="G58" s="1">
        <v>240</v>
      </c>
      <c r="H58" s="13">
        <f t="shared" si="1"/>
        <v>66.333333333333343</v>
      </c>
      <c r="I58" s="14">
        <f t="shared" si="2"/>
        <v>43.8</v>
      </c>
      <c r="J58" s="13">
        <f t="shared" si="3"/>
        <v>4400.1111111111122</v>
      </c>
      <c r="K58">
        <f t="shared" si="4"/>
        <v>2905.4</v>
      </c>
      <c r="L58" s="14">
        <f t="shared" si="5"/>
        <v>1918.4399999999998</v>
      </c>
      <c r="M58">
        <f t="shared" si="6"/>
        <v>27225</v>
      </c>
      <c r="N58" s="1">
        <f t="shared" si="7"/>
        <v>57600</v>
      </c>
      <c r="O58">
        <f t="shared" si="8"/>
        <v>161</v>
      </c>
      <c r="P58">
        <f t="shared" si="9"/>
        <v>4</v>
      </c>
      <c r="Q58">
        <f t="shared" si="10"/>
        <v>16</v>
      </c>
    </row>
    <row r="59" spans="5:17" x14ac:dyDescent="0.25">
      <c r="E59" s="1">
        <v>52</v>
      </c>
      <c r="F59" s="1">
        <v>175</v>
      </c>
      <c r="G59" s="1">
        <v>240</v>
      </c>
      <c r="H59" s="13">
        <f t="shared" si="1"/>
        <v>66.333333333333343</v>
      </c>
      <c r="I59" s="14">
        <f t="shared" si="2"/>
        <v>53.8</v>
      </c>
      <c r="J59" s="13">
        <f t="shared" si="3"/>
        <v>4400.1111111111122</v>
      </c>
      <c r="K59">
        <f t="shared" si="4"/>
        <v>3568.7333333333336</v>
      </c>
      <c r="L59" s="14">
        <f t="shared" si="5"/>
        <v>2894.4399999999996</v>
      </c>
      <c r="M59">
        <f t="shared" si="6"/>
        <v>30625</v>
      </c>
      <c r="N59" s="1">
        <f t="shared" si="7"/>
        <v>57600</v>
      </c>
      <c r="O59">
        <f t="shared" si="8"/>
        <v>161</v>
      </c>
      <c r="P59">
        <f t="shared" si="9"/>
        <v>14</v>
      </c>
      <c r="Q59">
        <f t="shared" si="10"/>
        <v>196</v>
      </c>
    </row>
    <row r="60" spans="5:17" x14ac:dyDescent="0.25">
      <c r="E60" s="1">
        <v>53</v>
      </c>
      <c r="F60" s="1">
        <v>189</v>
      </c>
      <c r="G60" s="1">
        <v>240</v>
      </c>
      <c r="H60" s="13">
        <f t="shared" si="1"/>
        <v>66.333333333333343</v>
      </c>
      <c r="I60" s="14">
        <f t="shared" si="2"/>
        <v>67.8</v>
      </c>
      <c r="J60" s="13">
        <f t="shared" si="3"/>
        <v>4400.1111111111122</v>
      </c>
      <c r="K60">
        <f t="shared" si="4"/>
        <v>4497.4000000000005</v>
      </c>
      <c r="L60" s="14">
        <f t="shared" si="5"/>
        <v>4596.8399999999992</v>
      </c>
      <c r="M60">
        <f t="shared" si="6"/>
        <v>35721</v>
      </c>
      <c r="N60" s="1">
        <f t="shared" si="7"/>
        <v>57600</v>
      </c>
      <c r="O60">
        <f t="shared" si="8"/>
        <v>161</v>
      </c>
      <c r="P60">
        <f t="shared" si="9"/>
        <v>28</v>
      </c>
      <c r="Q60">
        <f t="shared" si="10"/>
        <v>784</v>
      </c>
    </row>
    <row r="61" spans="5:17" x14ac:dyDescent="0.25">
      <c r="E61" s="1">
        <v>54</v>
      </c>
      <c r="F61" s="1">
        <v>150</v>
      </c>
      <c r="G61" s="1">
        <v>260</v>
      </c>
      <c r="H61" s="13">
        <f t="shared" si="1"/>
        <v>86.333333333333343</v>
      </c>
      <c r="I61" s="14">
        <f t="shared" si="2"/>
        <v>28.799999999999997</v>
      </c>
      <c r="J61" s="13">
        <f t="shared" si="3"/>
        <v>7453.4444444444462</v>
      </c>
      <c r="K61">
        <f t="shared" si="4"/>
        <v>2486.4</v>
      </c>
      <c r="L61" s="14">
        <f t="shared" si="5"/>
        <v>829.43999999999983</v>
      </c>
      <c r="M61">
        <f t="shared" si="6"/>
        <v>22500</v>
      </c>
      <c r="N61" s="1">
        <f t="shared" si="7"/>
        <v>67600</v>
      </c>
      <c r="O61">
        <f t="shared" si="8"/>
        <v>173</v>
      </c>
      <c r="P61">
        <f t="shared" si="9"/>
        <v>-23</v>
      </c>
      <c r="Q61">
        <f t="shared" si="10"/>
        <v>529</v>
      </c>
    </row>
    <row r="62" spans="5:17" x14ac:dyDescent="0.25">
      <c r="E62" s="1">
        <v>55</v>
      </c>
      <c r="F62" s="1">
        <v>152</v>
      </c>
      <c r="G62" s="1">
        <v>260</v>
      </c>
      <c r="H62" s="13">
        <f t="shared" si="1"/>
        <v>86.333333333333343</v>
      </c>
      <c r="I62" s="14">
        <f t="shared" si="2"/>
        <v>30.799999999999997</v>
      </c>
      <c r="J62" s="13">
        <f t="shared" si="3"/>
        <v>7453.4444444444462</v>
      </c>
      <c r="K62">
        <f t="shared" si="4"/>
        <v>2659.0666666666666</v>
      </c>
      <c r="L62" s="14">
        <f t="shared" si="5"/>
        <v>948.63999999999987</v>
      </c>
      <c r="M62">
        <f t="shared" si="6"/>
        <v>23104</v>
      </c>
      <c r="N62" s="1">
        <f t="shared" si="7"/>
        <v>67600</v>
      </c>
      <c r="O62">
        <f t="shared" si="8"/>
        <v>173</v>
      </c>
      <c r="P62">
        <f t="shared" si="9"/>
        <v>-21</v>
      </c>
      <c r="Q62">
        <f t="shared" si="10"/>
        <v>441</v>
      </c>
    </row>
    <row r="63" spans="5:17" x14ac:dyDescent="0.25">
      <c r="E63" s="1">
        <v>56</v>
      </c>
      <c r="F63" s="1">
        <v>175</v>
      </c>
      <c r="G63" s="1">
        <v>260</v>
      </c>
      <c r="H63" s="13">
        <f t="shared" si="1"/>
        <v>86.333333333333343</v>
      </c>
      <c r="I63" s="14">
        <f t="shared" si="2"/>
        <v>53.8</v>
      </c>
      <c r="J63" s="13">
        <f t="shared" si="3"/>
        <v>7453.4444444444462</v>
      </c>
      <c r="K63">
        <f t="shared" si="4"/>
        <v>4644.7333333333336</v>
      </c>
      <c r="L63" s="14">
        <f t="shared" si="5"/>
        <v>2894.4399999999996</v>
      </c>
      <c r="M63">
        <f t="shared" si="6"/>
        <v>30625</v>
      </c>
      <c r="N63" s="1">
        <f t="shared" si="7"/>
        <v>67600</v>
      </c>
      <c r="O63">
        <f t="shared" si="8"/>
        <v>173</v>
      </c>
      <c r="P63">
        <f t="shared" si="9"/>
        <v>2</v>
      </c>
      <c r="Q63">
        <f t="shared" si="10"/>
        <v>4</v>
      </c>
    </row>
    <row r="64" spans="5:17" x14ac:dyDescent="0.25">
      <c r="E64" s="1">
        <v>57</v>
      </c>
      <c r="F64" s="1">
        <v>178</v>
      </c>
      <c r="G64" s="1">
        <v>260</v>
      </c>
      <c r="H64" s="13">
        <f t="shared" si="1"/>
        <v>86.333333333333343</v>
      </c>
      <c r="I64" s="14">
        <f t="shared" si="2"/>
        <v>56.8</v>
      </c>
      <c r="J64" s="13">
        <f t="shared" si="3"/>
        <v>7453.4444444444462</v>
      </c>
      <c r="K64">
        <f t="shared" si="4"/>
        <v>4903.7333333333336</v>
      </c>
      <c r="L64" s="14">
        <f t="shared" si="5"/>
        <v>3226.24</v>
      </c>
      <c r="M64">
        <f t="shared" si="6"/>
        <v>31684</v>
      </c>
      <c r="N64" s="1">
        <f t="shared" si="7"/>
        <v>67600</v>
      </c>
      <c r="O64">
        <f t="shared" si="8"/>
        <v>173</v>
      </c>
      <c r="P64">
        <f t="shared" si="9"/>
        <v>5</v>
      </c>
      <c r="Q64">
        <f t="shared" si="10"/>
        <v>25</v>
      </c>
    </row>
    <row r="65" spans="5:17" x14ac:dyDescent="0.25">
      <c r="E65" s="1">
        <v>58</v>
      </c>
      <c r="F65" s="1">
        <v>180</v>
      </c>
      <c r="G65" s="1">
        <v>260</v>
      </c>
      <c r="H65" s="13">
        <f t="shared" si="1"/>
        <v>86.333333333333343</v>
      </c>
      <c r="I65" s="14">
        <f t="shared" si="2"/>
        <v>58.8</v>
      </c>
      <c r="J65" s="13">
        <f t="shared" si="3"/>
        <v>7453.4444444444462</v>
      </c>
      <c r="K65">
        <f t="shared" si="4"/>
        <v>5076.4000000000005</v>
      </c>
      <c r="L65" s="14">
        <f t="shared" si="5"/>
        <v>3457.4399999999996</v>
      </c>
      <c r="M65">
        <f t="shared" si="6"/>
        <v>32400</v>
      </c>
      <c r="N65" s="1">
        <f t="shared" si="7"/>
        <v>67600</v>
      </c>
      <c r="O65">
        <f t="shared" si="8"/>
        <v>173</v>
      </c>
      <c r="P65">
        <f t="shared" si="9"/>
        <v>7</v>
      </c>
      <c r="Q65">
        <f t="shared" si="10"/>
        <v>49</v>
      </c>
    </row>
    <row r="66" spans="5:17" x14ac:dyDescent="0.25">
      <c r="E66" s="1">
        <v>59</v>
      </c>
      <c r="F66" s="1">
        <v>185</v>
      </c>
      <c r="G66" s="1">
        <v>260</v>
      </c>
      <c r="H66" s="13">
        <f t="shared" si="1"/>
        <v>86.333333333333343</v>
      </c>
      <c r="I66" s="14">
        <f t="shared" si="2"/>
        <v>63.8</v>
      </c>
      <c r="J66" s="13">
        <f t="shared" si="3"/>
        <v>7453.4444444444462</v>
      </c>
      <c r="K66">
        <f t="shared" si="4"/>
        <v>5508.0666666666666</v>
      </c>
      <c r="L66" s="14">
        <f t="shared" si="5"/>
        <v>4070.4399999999996</v>
      </c>
      <c r="M66">
        <f t="shared" si="6"/>
        <v>34225</v>
      </c>
      <c r="N66" s="1">
        <f t="shared" si="7"/>
        <v>67600</v>
      </c>
      <c r="O66">
        <f t="shared" si="8"/>
        <v>173</v>
      </c>
      <c r="P66">
        <f t="shared" si="9"/>
        <v>12</v>
      </c>
      <c r="Q66">
        <f t="shared" si="10"/>
        <v>144</v>
      </c>
    </row>
    <row r="67" spans="5:17" x14ac:dyDescent="0.25">
      <c r="E67" s="1">
        <v>60</v>
      </c>
      <c r="F67" s="1">
        <v>191</v>
      </c>
      <c r="G67" s="1">
        <v>260</v>
      </c>
      <c r="H67" s="13">
        <f t="shared" si="1"/>
        <v>86.333333333333343</v>
      </c>
      <c r="I67" s="14">
        <f t="shared" si="2"/>
        <v>69.8</v>
      </c>
      <c r="J67" s="13">
        <f t="shared" si="3"/>
        <v>7453.4444444444462</v>
      </c>
      <c r="K67">
        <f t="shared" si="4"/>
        <v>6026.0666666666675</v>
      </c>
      <c r="L67" s="14">
        <f t="shared" si="5"/>
        <v>4872.04</v>
      </c>
      <c r="M67">
        <f t="shared" si="6"/>
        <v>36481</v>
      </c>
      <c r="N67" s="1">
        <f t="shared" si="7"/>
        <v>67600</v>
      </c>
      <c r="O67">
        <f t="shared" si="8"/>
        <v>173</v>
      </c>
      <c r="P67">
        <f t="shared" si="9"/>
        <v>18</v>
      </c>
      <c r="Q67">
        <f t="shared" si="10"/>
        <v>324</v>
      </c>
    </row>
  </sheetData>
  <pageMargins left="0.511811024" right="0.511811024" top="0.78740157499999996" bottom="0.78740157499999996" header="0.31496062000000002" footer="0.31496062000000002"/>
  <ignoredErrors>
    <ignoredError sqref="C9:C13" formula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B25D5-EE98-446C-A926-FF47567D0802}">
  <dimension ref="A2:H17"/>
  <sheetViews>
    <sheetView showGridLines="0" tabSelected="1" zoomScale="90" zoomScaleNormal="90" workbookViewId="0">
      <selection activeCell="K12" sqref="K12"/>
    </sheetView>
  </sheetViews>
  <sheetFormatPr defaultRowHeight="15" x14ac:dyDescent="0.25"/>
  <cols>
    <col min="1" max="1" width="2.140625" customWidth="1"/>
    <col min="2" max="2" width="11.5703125" customWidth="1"/>
    <col min="3" max="4" width="11.7109375" customWidth="1"/>
    <col min="5" max="5" width="12.85546875" customWidth="1"/>
    <col min="6" max="6" width="11.85546875" customWidth="1"/>
    <col min="7" max="7" width="12.42578125" customWidth="1"/>
    <col min="8" max="8" width="10.7109375" bestFit="1" customWidth="1"/>
  </cols>
  <sheetData>
    <row r="2" spans="1:8" ht="21" customHeight="1" x14ac:dyDescent="0.25"/>
    <row r="3" spans="1:8" ht="18" x14ac:dyDescent="0.35">
      <c r="B3" s="8" t="s">
        <v>9</v>
      </c>
      <c r="C3" s="16" t="s">
        <v>21</v>
      </c>
      <c r="D3" s="15" t="s">
        <v>22</v>
      </c>
      <c r="E3" s="15" t="s">
        <v>23</v>
      </c>
      <c r="F3" s="15" t="s">
        <v>24</v>
      </c>
      <c r="G3" s="15" t="s">
        <v>25</v>
      </c>
      <c r="H3" s="15" t="s">
        <v>26</v>
      </c>
    </row>
    <row r="4" spans="1:8" x14ac:dyDescent="0.25">
      <c r="B4" s="11" t="s">
        <v>11</v>
      </c>
      <c r="C4" s="17">
        <v>60</v>
      </c>
      <c r="D4" s="9">
        <v>10</v>
      </c>
      <c r="E4" s="9">
        <v>10</v>
      </c>
      <c r="F4" s="9">
        <v>10</v>
      </c>
      <c r="G4" s="9">
        <v>10</v>
      </c>
      <c r="H4" s="9">
        <v>10</v>
      </c>
    </row>
    <row r="5" spans="1:8" ht="18" customHeight="1" x14ac:dyDescent="0.25">
      <c r="A5" s="2"/>
      <c r="B5" s="5" t="s">
        <v>16</v>
      </c>
      <c r="C5" s="18">
        <v>0.6</v>
      </c>
      <c r="D5" s="19">
        <v>0.48727272727272725</v>
      </c>
      <c r="E5" s="21">
        <v>0.61575757575757573</v>
      </c>
      <c r="F5" s="19">
        <v>0.55666666666666664</v>
      </c>
      <c r="G5" s="19">
        <v>0.66939393939393943</v>
      </c>
      <c r="H5" s="19">
        <v>0.49575757575757573</v>
      </c>
    </row>
    <row r="6" spans="1:8" ht="18" customHeight="1" x14ac:dyDescent="0.25">
      <c r="B6" s="5" t="s">
        <v>17</v>
      </c>
      <c r="C6" s="18">
        <v>17.000000000000014</v>
      </c>
      <c r="D6" s="19">
        <v>36.163636363636371</v>
      </c>
      <c r="E6" s="21">
        <v>13.52121212121213</v>
      </c>
      <c r="F6" s="19">
        <v>23.26666666666668</v>
      </c>
      <c r="G6" s="19">
        <v>7.5030303030303003</v>
      </c>
      <c r="H6" s="19">
        <v>30.721212121212119</v>
      </c>
    </row>
    <row r="7" spans="1:8" ht="18" customHeight="1" x14ac:dyDescent="0.25">
      <c r="B7" s="5"/>
      <c r="C7" s="18">
        <v>128.13793103448276</v>
      </c>
      <c r="D7" s="19">
        <v>136.33181818181822</v>
      </c>
      <c r="E7" s="19">
        <v>133.92575757575761</v>
      </c>
      <c r="F7" s="19">
        <v>168.86666666666667</v>
      </c>
      <c r="G7" s="19">
        <v>146.14848484848491</v>
      </c>
      <c r="H7" s="19">
        <v>111.92575757575744</v>
      </c>
    </row>
    <row r="8" spans="1:8" ht="18" customHeight="1" x14ac:dyDescent="0.25">
      <c r="B8" s="5" t="s">
        <v>6</v>
      </c>
      <c r="C8" s="18">
        <v>11.319802605809112</v>
      </c>
      <c r="D8" s="19">
        <v>11.676121709789523</v>
      </c>
      <c r="E8" s="21">
        <v>11.572629674181993</v>
      </c>
      <c r="F8" s="19">
        <v>12.99487078299229</v>
      </c>
      <c r="G8" s="19">
        <v>12.089188758907063</v>
      </c>
      <c r="H8" s="19">
        <v>10.579497037938875</v>
      </c>
    </row>
    <row r="9" spans="1:8" ht="18" customHeight="1" x14ac:dyDescent="0.25">
      <c r="B9" s="5"/>
      <c r="C9" s="18">
        <v>6.4980863636946557E-4</v>
      </c>
      <c r="D9" s="19">
        <v>4.1312672176308553E-3</v>
      </c>
      <c r="E9" s="19">
        <v>4.0583562901744729E-3</v>
      </c>
      <c r="F9" s="19">
        <v>5.1171717171717172E-3</v>
      </c>
      <c r="G9" s="19">
        <v>4.428741965105603E-3</v>
      </c>
      <c r="H9" s="19">
        <v>3.3916896235078012E-3</v>
      </c>
    </row>
    <row r="10" spans="1:8" ht="18" customHeight="1" x14ac:dyDescent="0.25">
      <c r="B10" s="5"/>
      <c r="C10" s="18">
        <v>2.5491344342138286E-2</v>
      </c>
      <c r="D10" s="19">
        <v>6.4274934598417571E-2</v>
      </c>
      <c r="E10" s="19">
        <v>6.3705229692502266E-2</v>
      </c>
      <c r="F10" s="19">
        <v>7.1534409322868656E-2</v>
      </c>
      <c r="G10" s="19">
        <v>6.6548793866647971E-2</v>
      </c>
      <c r="H10" s="21">
        <v>5.8238214460161822E-2</v>
      </c>
    </row>
    <row r="11" spans="1:8" ht="18" customHeight="1" x14ac:dyDescent="0.25">
      <c r="B11" s="5" t="s">
        <v>7</v>
      </c>
      <c r="C11" s="18">
        <v>0.90523019168188357</v>
      </c>
      <c r="D11" s="19">
        <v>0.87781150062126978</v>
      </c>
      <c r="E11" s="21">
        <v>0.92112502866647572</v>
      </c>
      <c r="F11" s="19">
        <v>0.88330785155496427</v>
      </c>
      <c r="G11" s="19">
        <v>0.9267247084946898</v>
      </c>
      <c r="H11" s="19">
        <v>0.90057671989717303</v>
      </c>
    </row>
    <row r="12" spans="1:8" ht="18" customHeight="1" x14ac:dyDescent="0.25">
      <c r="B12" s="5" t="s">
        <v>8</v>
      </c>
      <c r="C12" s="18">
        <v>0.95143585789157825</v>
      </c>
      <c r="D12" s="19">
        <v>0.93691595173807873</v>
      </c>
      <c r="E12" s="19">
        <v>0.9597525872153071</v>
      </c>
      <c r="F12" s="19">
        <v>0.93984458904382928</v>
      </c>
      <c r="G12" s="19">
        <v>0.96266541876951717</v>
      </c>
      <c r="H12" s="21">
        <v>0.94898720744653509</v>
      </c>
    </row>
    <row r="13" spans="1:8" ht="18" customHeight="1" x14ac:dyDescent="0.25">
      <c r="B13" s="5"/>
      <c r="C13" s="18">
        <v>21.733932857770721</v>
      </c>
      <c r="D13" s="19">
        <v>133.02680440771354</v>
      </c>
      <c r="E13" s="19">
        <v>130.67907254361802</v>
      </c>
      <c r="F13" s="19">
        <v>164.77292929292929</v>
      </c>
      <c r="G13" s="19">
        <v>142.60549127640041</v>
      </c>
      <c r="H13" s="19">
        <v>109.21240587695119</v>
      </c>
    </row>
    <row r="14" spans="1:8" ht="18" customHeight="1" x14ac:dyDescent="0.25">
      <c r="B14" s="5"/>
      <c r="C14" s="18">
        <v>4.6619666298431097</v>
      </c>
      <c r="D14" s="19">
        <v>11.533724654582038</v>
      </c>
      <c r="E14" s="19">
        <v>11.431494764186267</v>
      </c>
      <c r="F14" s="19">
        <v>12.836390820356371</v>
      </c>
      <c r="G14" s="19">
        <v>11.941754112206482</v>
      </c>
      <c r="H14" s="21">
        <v>10.450473954656372</v>
      </c>
    </row>
    <row r="17" spans="4:8" x14ac:dyDescent="0.25">
      <c r="D17" s="20">
        <f>ABS($C$12-D12)</f>
        <v>1.4519906153499518E-2</v>
      </c>
      <c r="E17" s="20">
        <f t="shared" ref="E17:H17" si="0">ABS($C$12-E12)</f>
        <v>8.3167293237288442E-3</v>
      </c>
      <c r="F17" s="20">
        <f t="shared" si="0"/>
        <v>1.159126884774897E-2</v>
      </c>
      <c r="G17" s="20">
        <f t="shared" si="0"/>
        <v>1.1229560877938916E-2</v>
      </c>
      <c r="H17" s="20">
        <f t="shared" si="0"/>
        <v>2.4486504450431656E-3</v>
      </c>
    </row>
  </sheetData>
  <phoneticPr fontId="4" type="noConversion"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Fórmulas</vt:lpstr>
      <vt:lpstr>MQO</vt:lpstr>
      <vt:lpstr>Modelos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Santos</dc:creator>
  <cp:lastModifiedBy>André Santos</cp:lastModifiedBy>
  <dcterms:created xsi:type="dcterms:W3CDTF">2019-07-30T18:37:22Z</dcterms:created>
  <dcterms:modified xsi:type="dcterms:W3CDTF">2019-08-01T17:00:20Z</dcterms:modified>
</cp:coreProperties>
</file>