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3\"/>
    </mc:Choice>
  </mc:AlternateContent>
  <xr:revisionPtr revIDLastSave="0" documentId="13_ncr:1_{482D95A8-AA3B-4D11-B068-1C17DA47B0F0}" xr6:coauthVersionLast="43" xr6:coauthVersionMax="43" xr10:uidLastSave="{00000000-0000-0000-0000-000000000000}"/>
  <bookViews>
    <workbookView xWindow="-120" yWindow="-120" windowWidth="20730" windowHeight="11160" xr2:uid="{4BB00C86-29F8-4645-B79D-70F4188A8399}"/>
  </bookViews>
  <sheets>
    <sheet name="Coeficientes" sheetId="4" r:id="rId1"/>
    <sheet name="MQO" sheetId="5" r:id="rId2"/>
    <sheet name="MQO Solução" sheetId="6" r:id="rId3"/>
    <sheet name="Resíduos" sheetId="8" r:id="rId4"/>
    <sheet name="Hipótese 06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9" i="6" l="1"/>
  <c r="M29" i="6"/>
  <c r="N29" i="6"/>
  <c r="O29" i="6"/>
  <c r="K2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K28" i="6"/>
  <c r="L28" i="6"/>
  <c r="M28" i="6"/>
  <c r="N28" i="6"/>
  <c r="O28" i="6"/>
  <c r="O19" i="6"/>
  <c r="N19" i="6"/>
  <c r="M19" i="6"/>
  <c r="L19" i="6"/>
  <c r="K19" i="6"/>
  <c r="D20" i="6"/>
  <c r="E20" i="6"/>
  <c r="F20" i="6"/>
  <c r="G20" i="6"/>
  <c r="H20" i="6"/>
  <c r="D21" i="6"/>
  <c r="E21" i="6"/>
  <c r="F21" i="6"/>
  <c r="G21" i="6"/>
  <c r="H21" i="6"/>
  <c r="D22" i="6"/>
  <c r="E22" i="6"/>
  <c r="F22" i="6"/>
  <c r="G22" i="6"/>
  <c r="H22" i="6"/>
  <c r="D23" i="6"/>
  <c r="E23" i="6"/>
  <c r="F23" i="6"/>
  <c r="G23" i="6"/>
  <c r="H23" i="6"/>
  <c r="D24" i="6"/>
  <c r="E24" i="6"/>
  <c r="F24" i="6"/>
  <c r="G24" i="6"/>
  <c r="H24" i="6"/>
  <c r="D25" i="6"/>
  <c r="E25" i="6"/>
  <c r="F25" i="6"/>
  <c r="G25" i="6"/>
  <c r="H25" i="6"/>
  <c r="D26" i="6"/>
  <c r="E26" i="6"/>
  <c r="F26" i="6"/>
  <c r="G26" i="6"/>
  <c r="H26" i="6"/>
  <c r="D27" i="6"/>
  <c r="E27" i="6"/>
  <c r="F27" i="6"/>
  <c r="G27" i="6"/>
  <c r="H27" i="6"/>
  <c r="D28" i="6"/>
  <c r="E28" i="6"/>
  <c r="F28" i="6"/>
  <c r="G28" i="6"/>
  <c r="H28" i="6"/>
  <c r="H19" i="6"/>
  <c r="G19" i="6"/>
  <c r="F19" i="6"/>
  <c r="E19" i="6"/>
  <c r="D19" i="6"/>
  <c r="S23" i="6"/>
  <c r="R23" i="6"/>
  <c r="S22" i="6"/>
  <c r="R22" i="6"/>
  <c r="S21" i="6"/>
  <c r="R21" i="6"/>
  <c r="S20" i="6"/>
  <c r="R20" i="6"/>
  <c r="S19" i="6"/>
  <c r="R19" i="6"/>
  <c r="S26" i="6"/>
  <c r="Q26" i="6" s="1"/>
  <c r="Q15" i="6"/>
  <c r="R15" i="6" s="1"/>
  <c r="Q14" i="6"/>
  <c r="R14" i="6" s="1"/>
  <c r="Q13" i="6"/>
  <c r="R13" i="6" s="1"/>
  <c r="Q12" i="6"/>
  <c r="R12" i="6" s="1"/>
  <c r="Q11" i="6"/>
  <c r="R11" i="6" s="1"/>
  <c r="Q10" i="6"/>
  <c r="R10" i="6" s="1"/>
  <c r="Q9" i="6"/>
  <c r="R9" i="6" s="1"/>
  <c r="Q8" i="6"/>
  <c r="R8" i="6" s="1"/>
  <c r="Q7" i="6"/>
  <c r="R7" i="6" s="1"/>
  <c r="Q6" i="6"/>
  <c r="R6" i="6" s="1"/>
  <c r="S26" i="5"/>
  <c r="Q6" i="5" l="1"/>
  <c r="R6" i="5" s="1"/>
  <c r="Q26" i="5"/>
  <c r="F4" i="4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F8" i="4" l="1"/>
  <c r="F5" i="4"/>
</calcChain>
</file>

<file path=xl/sharedStrings.xml><?xml version="1.0" encoding="utf-8"?>
<sst xmlns="http://schemas.openxmlformats.org/spreadsheetml/2006/main" count="195" uniqueCount="76">
  <si>
    <t>X</t>
  </si>
  <si>
    <t>Y</t>
  </si>
  <si>
    <t>Tab. 2.1. Renda familiar semana e despesas de consumo</t>
  </si>
  <si>
    <t>Coeficientes</t>
  </si>
  <si>
    <t>α (intercepto)</t>
  </si>
  <si>
    <t>β (coef. angular)</t>
  </si>
  <si>
    <t>E(Y│Xi ) =</t>
  </si>
  <si>
    <t>p/Xi =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</si>
  <si>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</si>
  <si>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</si>
  <si>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</si>
  <si>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</si>
  <si>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</si>
  <si>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</si>
  <si>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</si>
  <si>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</si>
  <si>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</si>
  <si>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</si>
  <si>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</si>
  <si>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gl</t>
  </si>
  <si>
    <t>SQ</t>
  </si>
  <si>
    <t>MQ</t>
  </si>
  <si>
    <t>F</t>
  </si>
  <si>
    <t>F de significação</t>
  </si>
  <si>
    <t>Stat t</t>
  </si>
  <si>
    <t>valor-P</t>
  </si>
  <si>
    <t>95% inferiores</t>
  </si>
  <si>
    <t>95% superiores</t>
  </si>
  <si>
    <t>Inferior 95,0%</t>
  </si>
  <si>
    <t>Superior 95,0%</t>
  </si>
  <si>
    <t>Interseção (α)</t>
  </si>
  <si>
    <t>X (β)</t>
  </si>
  <si>
    <t>Y1</t>
  </si>
  <si>
    <t>Y2</t>
  </si>
  <si>
    <t>Y3</t>
  </si>
  <si>
    <t>Y4</t>
  </si>
  <si>
    <t>Y5</t>
  </si>
  <si>
    <t>Y6</t>
  </si>
  <si>
    <t>Y7</t>
  </si>
  <si>
    <t>Amostra 1</t>
  </si>
  <si>
    <t>Amostra 2</t>
  </si>
  <si>
    <t>Amostra 3</t>
  </si>
  <si>
    <t>Amostra 4</t>
  </si>
  <si>
    <t>Amostra 5</t>
  </si>
  <si>
    <t>Nº Aleatórios</t>
  </si>
  <si>
    <t>Amostra</t>
  </si>
  <si>
    <t>E(Y|X)</t>
  </si>
  <si>
    <r>
      <t>u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²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</si>
  <si>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²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</si>
  <si>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²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</si>
  <si>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²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</si>
  <si>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²</t>
    </r>
  </si>
  <si>
    <t>∑=</t>
  </si>
  <si>
    <t>β1</t>
  </si>
  <si>
    <t>β2</t>
  </si>
  <si>
    <t>Amostras</t>
  </si>
  <si>
    <t>Gerador de Amostras</t>
  </si>
  <si>
    <t>Estimativas</t>
  </si>
  <si>
    <t>Resíduos</t>
  </si>
  <si>
    <t>Melhor modelo</t>
  </si>
  <si>
    <t>∑u²</t>
  </si>
  <si>
    <t>Critério dos mínimos quadrados</t>
  </si>
  <si>
    <t>Interseção</t>
  </si>
  <si>
    <t>RESULTADOS DE RESÍDUOS</t>
  </si>
  <si>
    <t>Observação</t>
  </si>
  <si>
    <t>Previsto(a) Amostra 2</t>
  </si>
  <si>
    <t>Observação 01</t>
  </si>
  <si>
    <t>Observação 02</t>
  </si>
  <si>
    <t>Observação 03</t>
  </si>
  <si>
    <t>Observação 04</t>
  </si>
  <si>
    <t>Variável X01</t>
  </si>
  <si>
    <t>Variável X02</t>
  </si>
  <si>
    <t>Variável X03</t>
  </si>
  <si>
    <t>Variável X04</t>
  </si>
  <si>
    <t>Variável X05</t>
  </si>
  <si>
    <t>Variável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</si>
</sst>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2B2B2"/>
      </left>
      <right style="thin">
        <color rgb="FFB2B2B2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3" applyNumberFormat="0" applyFon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9" fillId="0" borderId="6" applyNumberFormat="0" applyFill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4" borderId="3" xfId="3" applyFont="1"/>
    <xf numFmtId="0" fontId="3" fillId="3" borderId="1" xfId="2"/>
    <xf numFmtId="0" fontId="4" fillId="6" borderId="2" xfId="5" applyBorder="1"/>
    <xf numFmtId="0" fontId="1" fillId="7" borderId="2" xfId="6" applyBorder="1"/>
    <xf numFmtId="0" fontId="4" fillId="5" borderId="1" xfId="4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  <xf numFmtId="0" fontId="5" fillId="8" borderId="5" xfId="0" applyFont="1" applyFill="1" applyBorder="1" applyAlignment="1">
      <alignment horizontal="center"/>
    </xf>
    <xf numFmtId="0" fontId="0" fillId="8" borderId="0" xfId="0" applyFill="1" applyBorder="1" applyAlignment="1"/>
    <xf numFmtId="0" fontId="0" fillId="8" borderId="4" xfId="0" applyFill="1" applyBorder="1" applyAlignment="1"/>
    <xf numFmtId="0" fontId="7" fillId="10" borderId="8" xfId="8" applyBorder="1" applyAlignment="1">
      <alignment horizontal="center"/>
    </xf>
    <xf numFmtId="0" fontId="0" fillId="0" borderId="7" xfId="0" applyBorder="1"/>
    <xf numFmtId="0" fontId="0" fillId="15" borderId="0" xfId="0" applyFill="1"/>
    <xf numFmtId="0" fontId="0" fillId="16" borderId="0" xfId="0" applyFill="1"/>
    <xf numFmtId="0" fontId="0" fillId="16" borderId="4" xfId="0" applyFill="1" applyBorder="1" applyAlignment="1">
      <alignment horizontal="center"/>
    </xf>
    <xf numFmtId="0" fontId="9" fillId="17" borderId="11" xfId="0" applyFont="1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9" fillId="18" borderId="11" xfId="0" applyFont="1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9" fillId="18" borderId="11" xfId="0" applyFont="1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9" fillId="18" borderId="13" xfId="0" applyFont="1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9" fillId="18" borderId="13" xfId="0" applyFont="1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9" fillId="17" borderId="13" xfId="0" applyFont="1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9" fillId="17" borderId="14" xfId="0" applyFont="1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11" fillId="2" borderId="8" xfId="1" applyFont="1" applyBorder="1" applyAlignment="1">
      <alignment horizontal="center"/>
    </xf>
    <xf numFmtId="0" fontId="9" fillId="10" borderId="8" xfId="9" applyFill="1" applyBorder="1" applyAlignment="1">
      <alignment horizontal="center"/>
    </xf>
    <xf numFmtId="0" fontId="6" fillId="9" borderId="8" xfId="7" applyBorder="1" applyAlignment="1">
      <alignment horizontal="center"/>
    </xf>
    <xf numFmtId="0" fontId="9" fillId="18" borderId="14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9" fillId="18" borderId="14" xfId="0" applyFont="1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12" fillId="10" borderId="8" xfId="8" applyFont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4" fillId="6" borderId="8" xfId="5" applyBorder="1" applyAlignment="1">
      <alignment horizontal="center"/>
    </xf>
    <xf numFmtId="164" fontId="8" fillId="8" borderId="17" xfId="5" applyNumberFormat="1" applyFont="1" applyFill="1" applyBorder="1" applyAlignment="1">
      <alignment horizontal="center"/>
    </xf>
    <xf numFmtId="0" fontId="14" fillId="11" borderId="0" xfId="10" applyFont="1"/>
    <xf numFmtId="0" fontId="1" fillId="12" borderId="9" xfId="11" applyBorder="1" applyAlignment="1">
      <alignment horizontal="center" vertical="center"/>
    </xf>
    <xf numFmtId="0" fontId="1" fillId="12" borderId="12" xfId="11" applyBorder="1" applyAlignment="1">
      <alignment horizontal="center" vertical="center"/>
    </xf>
    <xf numFmtId="0" fontId="4" fillId="13" borderId="0" xfId="12"/>
    <xf numFmtId="0" fontId="1" fillId="14" borderId="0" xfId="13"/>
    <xf numFmtId="0" fontId="15" fillId="6" borderId="0" xfId="5" applyFont="1"/>
    <xf numFmtId="0" fontId="15" fillId="11" borderId="0" xfId="10" applyFont="1"/>
    <xf numFmtId="0" fontId="0" fillId="16" borderId="15" xfId="0" applyFill="1" applyBorder="1" applyAlignment="1">
      <alignment horizontal="center"/>
    </xf>
    <xf numFmtId="0" fontId="0" fillId="16" borderId="10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4" fillId="6" borderId="8" xfId="5" applyBorder="1" applyAlignment="1">
      <alignment horizontal="center" vertical="center" wrapText="1"/>
    </xf>
    <xf numFmtId="0" fontId="8" fillId="8" borderId="17" xfId="5" applyFont="1" applyFill="1" applyBorder="1" applyAlignment="1">
      <alignment horizontal="center" wrapText="1"/>
    </xf>
  </cellXfs>
  <cellStyles count="14">
    <cellStyle name="60% - Ênfase3" xfId="11" builtinId="40"/>
    <cellStyle name="60% - Ênfase5" xfId="13" builtinId="48"/>
    <cellStyle name="60% - Ênfase6" xfId="6" builtinId="52"/>
    <cellStyle name="Bom" xfId="1" builtinId="26"/>
    <cellStyle name="Ênfase1" xfId="10" builtinId="29"/>
    <cellStyle name="Ênfase2" xfId="4" builtinId="33"/>
    <cellStyle name="Ênfase5" xfId="12" builtinId="45"/>
    <cellStyle name="Ênfase6" xfId="5" builtinId="49"/>
    <cellStyle name="Entrada" xfId="2" builtinId="20"/>
    <cellStyle name="Neutro" xfId="8" builtinId="28"/>
    <cellStyle name="Normal" xfId="0" builtinId="0"/>
    <cellStyle name="Nota" xfId="3" builtinId="10"/>
    <cellStyle name="Ruim" xfId="7" builtinId="27"/>
    <cellStyle name="Total" xfId="9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X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'MQO Solução'!$B$6:$B$15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xVal>
          <c:yVal>
            <c:numRef>
              <c:f>Resíduos!$C$25:$C$34</c:f>
              <c:numCache>
                <c:formatCode>General</c:formatCode>
                <c:ptCount val="10"/>
                <c:pt idx="0">
                  <c:v>-2.7818181818181884</c:v>
                </c:pt>
                <c:pt idx="1">
                  <c:v>9.903030303030306</c:v>
                </c:pt>
                <c:pt idx="2">
                  <c:v>-8.412121212121221</c:v>
                </c:pt>
                <c:pt idx="3">
                  <c:v>15.272727272727266</c:v>
                </c:pt>
                <c:pt idx="4">
                  <c:v>-5.0424242424242465</c:v>
                </c:pt>
                <c:pt idx="5">
                  <c:v>-9.3575757575757592</c:v>
                </c:pt>
                <c:pt idx="6">
                  <c:v>3.3272727272727138</c:v>
                </c:pt>
                <c:pt idx="7">
                  <c:v>-13.987878787878799</c:v>
                </c:pt>
                <c:pt idx="8">
                  <c:v>-6.3030303030303116</c:v>
                </c:pt>
                <c:pt idx="9">
                  <c:v>17.381818181818176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6E-4644-9030-59A0C044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45199"/>
        <c:axId val="457910207"/>
      </c:scatterChart>
      <c:valAx>
        <c:axId val="46254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910207"/>
        <c:crosses val="autoZero"/>
        <c:crossBetween val="midCat"/>
      </c:valAx>
      <c:valAx>
        <c:axId val="457910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545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253999</xdr:colOff>
      <xdr:row>27</xdr:row>
      <xdr:rowOff>10584</xdr:rowOff>
    </xdr:from>
    <xdr:to>
      <xdr:col>18</xdr:col>
      <xdr:colOff>508142</xdr:colOff>
      <xdr:row>28</xdr:row>
      <xdr:rowOff>101119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14">
              <a:extLst>
                <a:ext uri="{FF2B5EF4-FFF2-40B4-BE49-F238E27FC236}">
                  <a16:creationId xmlns:a16="http://schemas.microsoft.com/office/drawing/2014/main" id="{D0FE356E-227C-4D92-8E85-4ACD75E79EA6}"/>
                </a:ext>
              </a:extLst>
            </xdr:cNvPr>
            <xdr:cNvSpPr txBox="1"/>
          </xdr:nvSpPr>
          <xdr:spPr>
            <a:xfrm>
              <a:off x="7926916" y="5048251"/>
              <a:ext cx="1693476" cy="29161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BR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pt-BR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̂"/>
                        <m:ctrlP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  <m:r>
                      <a:rPr lang="pt-BR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̂"/>
                        <m:ctrlP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acc>
                    <m:sSub>
                      <m:sSubPr>
                        <m:ctrlP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14">
              <a:extLst>
                <a:ext uri="{FF2B5EF4-FFF2-40B4-BE49-F238E27FC236}">
                  <a16:creationId xmlns:a16="http://schemas.microsoft.com/office/drawing/2014/main" id="{D0FE356E-227C-4D92-8E85-4ACD75E79EA6}"/>
                </a:ext>
              </a:extLst>
            </xdr:cNvPr>
            <xdr:cNvSpPr txBox="1"/>
          </xdr:nvSpPr>
          <xdr:spPr>
            <a:xfrm>
              <a:off x="7926916" y="5048251"/>
              <a:ext cx="1693476" cy="29161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i="0">
                  <a:latin typeface="Cambria Math" panose="02040503050406030204" pitchFamily="18" charset="0"/>
                </a:rPr>
                <a:t>(</a:t>
              </a:r>
              <a:r>
                <a:rPr lang="pt-BR" b="0" i="0">
                  <a:latin typeface="Cambria Math" panose="02040503050406030204" pitchFamily="18" charset="0"/>
                </a:rPr>
                <a:t>𝑌_</a:t>
              </a:r>
              <a:r>
                <a:rPr lang="pt-BR" i="0">
                  <a:latin typeface="Cambria Math" panose="02040503050406030204" pitchFamily="18" charset="0"/>
                </a:rPr>
                <a:t>𝑖 ) ̂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=(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i="0">
                  <a:latin typeface="Cambria Math" panose="02040503050406030204" pitchFamily="18" charset="0"/>
                </a:rPr>
                <a:t>1 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 ̂+(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i="0">
                  <a:latin typeface="Cambria Math" panose="02040503050406030204" pitchFamily="18" charset="0"/>
                </a:rPr>
                <a:t>2 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 ̂〖∗𝑋〗_𝑖</a:t>
              </a:r>
              <a:endParaRPr lang="pt-BR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253999</xdr:colOff>
      <xdr:row>27</xdr:row>
      <xdr:rowOff>10584</xdr:rowOff>
    </xdr:from>
    <xdr:to>
      <xdr:col>18</xdr:col>
      <xdr:colOff>508142</xdr:colOff>
      <xdr:row>28</xdr:row>
      <xdr:rowOff>101119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4">
              <a:extLst>
                <a:ext uri="{FF2B5EF4-FFF2-40B4-BE49-F238E27FC236}">
                  <a16:creationId xmlns:a16="http://schemas.microsoft.com/office/drawing/2014/main" id="{DD0F4B58-9771-452D-80B7-29543E3F0099}"/>
                </a:ext>
              </a:extLst>
            </xdr:cNvPr>
            <xdr:cNvSpPr txBox="1"/>
          </xdr:nvSpPr>
          <xdr:spPr>
            <a:xfrm>
              <a:off x="7940674" y="5030259"/>
              <a:ext cx="1692418" cy="29056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BR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pt-BR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̂"/>
                        <m:ctrlP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  <m:r>
                      <a:rPr lang="pt-BR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̂"/>
                        <m:ctrlP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acc>
                    <m:sSub>
                      <m:sSubPr>
                        <m:ctrlP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CaixaDeTexto 14">
              <a:extLst>
                <a:ext uri="{FF2B5EF4-FFF2-40B4-BE49-F238E27FC236}">
                  <a16:creationId xmlns:a16="http://schemas.microsoft.com/office/drawing/2014/main" id="{DD0F4B58-9771-452D-80B7-29543E3F0099}"/>
                </a:ext>
              </a:extLst>
            </xdr:cNvPr>
            <xdr:cNvSpPr txBox="1"/>
          </xdr:nvSpPr>
          <xdr:spPr>
            <a:xfrm>
              <a:off x="7940674" y="5030259"/>
              <a:ext cx="1692418" cy="29056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i="0">
                  <a:latin typeface="Cambria Math" panose="02040503050406030204" pitchFamily="18" charset="0"/>
                </a:rPr>
                <a:t>(</a:t>
              </a:r>
              <a:r>
                <a:rPr lang="pt-BR" b="0" i="0">
                  <a:latin typeface="Cambria Math" panose="02040503050406030204" pitchFamily="18" charset="0"/>
                </a:rPr>
                <a:t>𝑌_</a:t>
              </a:r>
              <a:r>
                <a:rPr lang="pt-BR" i="0">
                  <a:latin typeface="Cambria Math" panose="02040503050406030204" pitchFamily="18" charset="0"/>
                </a:rPr>
                <a:t>𝑖 ) ̂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=(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i="0">
                  <a:latin typeface="Cambria Math" panose="02040503050406030204" pitchFamily="18" charset="0"/>
                </a:rPr>
                <a:t>1 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 ̂+(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i="0">
                  <a:latin typeface="Cambria Math" panose="02040503050406030204" pitchFamily="18" charset="0"/>
                </a:rPr>
                <a:t>2 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 ̂〖∗𝑋〗_𝑖</a:t>
              </a:r>
              <a:endParaRPr lang="pt-BR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53FB2D-B7C7-4FF0-A3AC-DAAAFFF5C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803E-00EF-4071-A9DD-E1B8F3BE78CB}">
  <dimension ref="B1:P63"/>
  <sheetViews>
    <sheetView tabSelected="1" workbookViewId="0">
      <selection activeCell="I20" sqref="I20"/>
    </sheetView>
  </sheetViews>
  <sheetFormatPr defaultRowHeight="15" x14ac:dyDescent="0.25"/>
  <cols>
    <col min="5" max="5" width="15.85546875" customWidth="1"/>
    <col min="6" max="6" width="12.140625" bestFit="1" customWidth="1"/>
    <col min="8" max="8" width="12.7109375" customWidth="1"/>
    <col min="9" max="9" width="13.85546875" customWidth="1"/>
    <col min="10" max="10" width="12" bestFit="1" customWidth="1"/>
  </cols>
  <sheetData>
    <row r="1" spans="2:16" x14ac:dyDescent="0.25">
      <c r="H1" t="s">
        <v>8</v>
      </c>
    </row>
    <row r="2" spans="2:16" ht="15.75" thickBot="1" x14ac:dyDescent="0.3">
      <c r="B2" t="s">
        <v>2</v>
      </c>
    </row>
    <row r="3" spans="2:16" x14ac:dyDescent="0.25">
      <c r="B3" s="2" t="s">
        <v>0</v>
      </c>
      <c r="C3" s="2" t="s">
        <v>1</v>
      </c>
      <c r="F3" s="4" t="s">
        <v>3</v>
      </c>
      <c r="H3" s="11" t="s">
        <v>9</v>
      </c>
      <c r="I3" s="11"/>
    </row>
    <row r="4" spans="2:16" x14ac:dyDescent="0.25">
      <c r="B4" s="1">
        <v>80</v>
      </c>
      <c r="C4" s="1">
        <v>55</v>
      </c>
      <c r="E4" s="4" t="s">
        <v>4</v>
      </c>
      <c r="F4" s="3">
        <f>INTERCEPT(C4:C63,B4:B63)</f>
        <v>17.000000000000014</v>
      </c>
      <c r="H4" s="8" t="s">
        <v>10</v>
      </c>
      <c r="I4" s="8">
        <v>0.95143585789157825</v>
      </c>
    </row>
    <row r="5" spans="2:16" x14ac:dyDescent="0.25">
      <c r="B5" s="1">
        <v>80</v>
      </c>
      <c r="C5" s="1">
        <v>60</v>
      </c>
      <c r="E5" s="4" t="s">
        <v>5</v>
      </c>
      <c r="F5" s="3">
        <f>SLOPE(C4:C63,B4:B63)</f>
        <v>0.6</v>
      </c>
      <c r="H5" s="8" t="s">
        <v>11</v>
      </c>
      <c r="I5" s="8">
        <v>0.90523019168188357</v>
      </c>
    </row>
    <row r="6" spans="2:16" x14ac:dyDescent="0.25">
      <c r="B6" s="1">
        <v>80</v>
      </c>
      <c r="C6" s="1">
        <v>65</v>
      </c>
      <c r="H6" s="8" t="s">
        <v>12</v>
      </c>
      <c r="I6" s="8">
        <v>0.90359622946950224</v>
      </c>
    </row>
    <row r="7" spans="2:16" x14ac:dyDescent="0.25">
      <c r="B7" s="1">
        <v>80</v>
      </c>
      <c r="C7" s="1">
        <v>70</v>
      </c>
      <c r="E7" s="7" t="s">
        <v>7</v>
      </c>
      <c r="F7" s="7">
        <v>260</v>
      </c>
      <c r="H7" s="8" t="s">
        <v>13</v>
      </c>
      <c r="I7" s="8">
        <v>11.319802605809118</v>
      </c>
    </row>
    <row r="8" spans="2:16" ht="15.75" thickBot="1" x14ac:dyDescent="0.3">
      <c r="B8" s="1">
        <v>80</v>
      </c>
      <c r="C8" s="1">
        <v>75</v>
      </c>
      <c r="E8" s="5" t="s">
        <v>6</v>
      </c>
      <c r="F8" s="6">
        <f>F4+F5*F7</f>
        <v>173</v>
      </c>
      <c r="H8" s="9" t="s">
        <v>14</v>
      </c>
      <c r="I8" s="9">
        <v>60</v>
      </c>
    </row>
    <row r="9" spans="2:16" x14ac:dyDescent="0.25">
      <c r="B9" s="1">
        <v>100</v>
      </c>
      <c r="C9" s="1">
        <v>65</v>
      </c>
    </row>
    <row r="10" spans="2:16" ht="15.75" thickBot="1" x14ac:dyDescent="0.3">
      <c r="B10" s="1">
        <v>100</v>
      </c>
      <c r="C10" s="1">
        <v>70</v>
      </c>
      <c r="H10" t="s">
        <v>15</v>
      </c>
    </row>
    <row r="11" spans="2:16" x14ac:dyDescent="0.25">
      <c r="B11" s="1">
        <v>100</v>
      </c>
      <c r="C11" s="1">
        <v>74</v>
      </c>
      <c r="H11" s="10"/>
      <c r="I11" s="10" t="s">
        <v>19</v>
      </c>
      <c r="J11" s="10" t="s">
        <v>20</v>
      </c>
      <c r="K11" s="10" t="s">
        <v>21</v>
      </c>
      <c r="L11" s="10" t="s">
        <v>22</v>
      </c>
      <c r="M11" s="10" t="s">
        <v>23</v>
      </c>
    </row>
    <row r="12" spans="2:16" x14ac:dyDescent="0.25">
      <c r="B12" s="1">
        <v>100</v>
      </c>
      <c r="C12" s="1">
        <v>80</v>
      </c>
      <c r="H12" s="8" t="s">
        <v>16</v>
      </c>
      <c r="I12" s="8">
        <v>1</v>
      </c>
      <c r="J12" s="8">
        <v>70989.600000000035</v>
      </c>
      <c r="K12" s="8">
        <v>70989.600000000035</v>
      </c>
      <c r="L12" s="8">
        <v>554.00925726587707</v>
      </c>
      <c r="M12" s="8">
        <v>2.3048895478922623E-31</v>
      </c>
    </row>
    <row r="13" spans="2:16" x14ac:dyDescent="0.25">
      <c r="B13" s="1">
        <v>100</v>
      </c>
      <c r="C13" s="1">
        <v>85</v>
      </c>
      <c r="H13" s="8" t="s">
        <v>17</v>
      </c>
      <c r="I13" s="8">
        <v>58</v>
      </c>
      <c r="J13" s="8">
        <v>7432.0000000000064</v>
      </c>
      <c r="K13" s="8">
        <v>128.13793103448288</v>
      </c>
      <c r="L13" s="8"/>
      <c r="M13" s="8"/>
    </row>
    <row r="14" spans="2:16" ht="15.75" thickBot="1" x14ac:dyDescent="0.3">
      <c r="B14" s="1">
        <v>100</v>
      </c>
      <c r="C14" s="1">
        <v>88</v>
      </c>
      <c r="H14" s="9" t="s">
        <v>18</v>
      </c>
      <c r="I14" s="9">
        <v>59</v>
      </c>
      <c r="J14" s="9">
        <v>78421.600000000035</v>
      </c>
      <c r="K14" s="9"/>
      <c r="L14" s="9"/>
      <c r="M14" s="9"/>
    </row>
    <row r="15" spans="2:16" ht="15.75" thickBot="1" x14ac:dyDescent="0.3">
      <c r="B15" s="1">
        <v>120</v>
      </c>
      <c r="C15" s="1">
        <v>79</v>
      </c>
    </row>
    <row r="16" spans="2:16" x14ac:dyDescent="0.25">
      <c r="B16" s="1">
        <v>120</v>
      </c>
      <c r="C16" s="1">
        <v>84</v>
      </c>
      <c r="H16" s="12"/>
      <c r="I16" s="12" t="s">
        <v>3</v>
      </c>
      <c r="J16" s="10" t="s">
        <v>13</v>
      </c>
      <c r="K16" s="10" t="s">
        <v>24</v>
      </c>
      <c r="L16" s="10" t="s">
        <v>25</v>
      </c>
      <c r="M16" s="10" t="s">
        <v>26</v>
      </c>
      <c r="N16" s="10" t="s">
        <v>27</v>
      </c>
      <c r="O16" s="10" t="s">
        <v>28</v>
      </c>
      <c r="P16" s="10" t="s">
        <v>29</v>
      </c>
    </row>
    <row r="17" spans="2:16" x14ac:dyDescent="0.25">
      <c r="B17" s="1">
        <v>120</v>
      </c>
      <c r="C17" s="1">
        <v>90</v>
      </c>
      <c r="H17" s="13" t="s">
        <v>30</v>
      </c>
      <c r="I17" s="13">
        <v>17.000000000000071</v>
      </c>
      <c r="J17" s="8">
        <v>4.6619666298431097</v>
      </c>
      <c r="K17" s="8">
        <v>3.6465297480201344</v>
      </c>
      <c r="L17" s="8">
        <v>5.7014376641863174E-4</v>
      </c>
      <c r="M17" s="8">
        <v>7.6680598865414797</v>
      </c>
      <c r="N17" s="8">
        <v>26.331940113458664</v>
      </c>
      <c r="O17" s="8">
        <v>7.6680598865414797</v>
      </c>
      <c r="P17" s="8">
        <v>26.331940113458664</v>
      </c>
    </row>
    <row r="18" spans="2:16" ht="15.75" thickBot="1" x14ac:dyDescent="0.3">
      <c r="B18" s="1">
        <v>120</v>
      </c>
      <c r="C18" s="1">
        <v>94</v>
      </c>
      <c r="H18" s="14" t="s">
        <v>31</v>
      </c>
      <c r="I18" s="14">
        <v>0.59999999999999964</v>
      </c>
      <c r="J18" s="9">
        <v>2.5491344342138282E-2</v>
      </c>
      <c r="K18" s="9">
        <v>23.537401242827904</v>
      </c>
      <c r="L18" s="9">
        <v>2.304889547892328E-31</v>
      </c>
      <c r="M18" s="9">
        <v>0.54897353033597474</v>
      </c>
      <c r="N18" s="9">
        <v>0.65102646966402455</v>
      </c>
      <c r="O18" s="9">
        <v>0.54897353033597474</v>
      </c>
      <c r="P18" s="9">
        <v>0.65102646966402455</v>
      </c>
    </row>
    <row r="19" spans="2:16" x14ac:dyDescent="0.25">
      <c r="B19" s="1">
        <v>120</v>
      </c>
      <c r="C19" s="1">
        <v>98</v>
      </c>
    </row>
    <row r="20" spans="2:16" x14ac:dyDescent="0.25">
      <c r="B20" s="1">
        <v>140</v>
      </c>
      <c r="C20" s="1">
        <v>80</v>
      </c>
    </row>
    <row r="21" spans="2:16" x14ac:dyDescent="0.25">
      <c r="B21" s="1">
        <v>140</v>
      </c>
      <c r="C21" s="1">
        <v>93</v>
      </c>
    </row>
    <row r="22" spans="2:16" x14ac:dyDescent="0.25">
      <c r="B22" s="1">
        <v>140</v>
      </c>
      <c r="C22" s="1">
        <v>95</v>
      </c>
    </row>
    <row r="23" spans="2:16" x14ac:dyDescent="0.25">
      <c r="B23" s="1">
        <v>140</v>
      </c>
      <c r="C23" s="1">
        <v>103</v>
      </c>
    </row>
    <row r="24" spans="2:16" x14ac:dyDescent="0.25">
      <c r="B24" s="1">
        <v>140</v>
      </c>
      <c r="C24" s="1">
        <v>108</v>
      </c>
    </row>
    <row r="25" spans="2:16" x14ac:dyDescent="0.25">
      <c r="B25" s="1">
        <v>140</v>
      </c>
      <c r="C25" s="1">
        <v>113</v>
      </c>
    </row>
    <row r="26" spans="2:16" x14ac:dyDescent="0.25">
      <c r="B26" s="1">
        <v>140</v>
      </c>
      <c r="C26" s="1">
        <v>115</v>
      </c>
    </row>
    <row r="27" spans="2:16" x14ac:dyDescent="0.25">
      <c r="B27" s="1">
        <v>160</v>
      </c>
      <c r="C27" s="1">
        <v>102</v>
      </c>
    </row>
    <row r="28" spans="2:16" x14ac:dyDescent="0.25">
      <c r="B28" s="1">
        <v>160</v>
      </c>
      <c r="C28" s="1">
        <v>107</v>
      </c>
    </row>
    <row r="29" spans="2:16" x14ac:dyDescent="0.25">
      <c r="B29" s="1">
        <v>160</v>
      </c>
      <c r="C29" s="1">
        <v>110</v>
      </c>
    </row>
    <row r="30" spans="2:16" x14ac:dyDescent="0.25">
      <c r="B30" s="1">
        <v>160</v>
      </c>
      <c r="C30" s="1">
        <v>116</v>
      </c>
    </row>
    <row r="31" spans="2:16" x14ac:dyDescent="0.25">
      <c r="B31" s="1">
        <v>160</v>
      </c>
      <c r="C31" s="1">
        <v>118</v>
      </c>
    </row>
    <row r="32" spans="2:16" x14ac:dyDescent="0.25">
      <c r="B32" s="1">
        <v>160</v>
      </c>
      <c r="C32" s="1">
        <v>125</v>
      </c>
    </row>
    <row r="33" spans="2:3" x14ac:dyDescent="0.25">
      <c r="B33" s="1">
        <v>180</v>
      </c>
      <c r="C33" s="1">
        <v>110</v>
      </c>
    </row>
    <row r="34" spans="2:3" x14ac:dyDescent="0.25">
      <c r="B34" s="1">
        <v>180</v>
      </c>
      <c r="C34" s="1">
        <v>115</v>
      </c>
    </row>
    <row r="35" spans="2:3" x14ac:dyDescent="0.25">
      <c r="B35" s="1">
        <v>180</v>
      </c>
      <c r="C35" s="1">
        <v>120</v>
      </c>
    </row>
    <row r="36" spans="2:3" x14ac:dyDescent="0.25">
      <c r="B36" s="1">
        <v>180</v>
      </c>
      <c r="C36" s="1">
        <v>130</v>
      </c>
    </row>
    <row r="37" spans="2:3" x14ac:dyDescent="0.25">
      <c r="B37" s="1">
        <v>180</v>
      </c>
      <c r="C37" s="1">
        <v>135</v>
      </c>
    </row>
    <row r="38" spans="2:3" x14ac:dyDescent="0.25">
      <c r="B38" s="1">
        <v>180</v>
      </c>
      <c r="C38" s="1">
        <v>140</v>
      </c>
    </row>
    <row r="39" spans="2:3" x14ac:dyDescent="0.25">
      <c r="B39" s="1">
        <v>200</v>
      </c>
      <c r="C39" s="1">
        <v>120</v>
      </c>
    </row>
    <row r="40" spans="2:3" x14ac:dyDescent="0.25">
      <c r="B40" s="1">
        <v>200</v>
      </c>
      <c r="C40" s="1">
        <v>136</v>
      </c>
    </row>
    <row r="41" spans="2:3" x14ac:dyDescent="0.25">
      <c r="B41" s="1">
        <v>200</v>
      </c>
      <c r="C41" s="1">
        <v>140</v>
      </c>
    </row>
    <row r="42" spans="2:3" x14ac:dyDescent="0.25">
      <c r="B42" s="1">
        <v>200</v>
      </c>
      <c r="C42" s="1">
        <v>144</v>
      </c>
    </row>
    <row r="43" spans="2:3" x14ac:dyDescent="0.25">
      <c r="B43" s="1">
        <v>200</v>
      </c>
      <c r="C43" s="1">
        <v>145</v>
      </c>
    </row>
    <row r="44" spans="2:3" x14ac:dyDescent="0.25">
      <c r="B44" s="1">
        <v>220</v>
      </c>
      <c r="C44" s="1">
        <v>135</v>
      </c>
    </row>
    <row r="45" spans="2:3" x14ac:dyDescent="0.25">
      <c r="B45" s="1">
        <v>220</v>
      </c>
      <c r="C45" s="1">
        <v>137</v>
      </c>
    </row>
    <row r="46" spans="2:3" x14ac:dyDescent="0.25">
      <c r="B46" s="1">
        <v>220</v>
      </c>
      <c r="C46" s="1">
        <v>140</v>
      </c>
    </row>
    <row r="47" spans="2:3" x14ac:dyDescent="0.25">
      <c r="B47" s="1">
        <v>220</v>
      </c>
      <c r="C47" s="1">
        <v>152</v>
      </c>
    </row>
    <row r="48" spans="2:3" x14ac:dyDescent="0.25">
      <c r="B48" s="1">
        <v>220</v>
      </c>
      <c r="C48" s="1">
        <v>157</v>
      </c>
    </row>
    <row r="49" spans="2:3" x14ac:dyDescent="0.25">
      <c r="B49" s="1">
        <v>220</v>
      </c>
      <c r="C49" s="1">
        <v>160</v>
      </c>
    </row>
    <row r="50" spans="2:3" x14ac:dyDescent="0.25">
      <c r="B50" s="1">
        <v>220</v>
      </c>
      <c r="C50" s="1">
        <v>162</v>
      </c>
    </row>
    <row r="51" spans="2:3" x14ac:dyDescent="0.25">
      <c r="B51" s="1">
        <v>240</v>
      </c>
      <c r="C51" s="1">
        <v>137</v>
      </c>
    </row>
    <row r="52" spans="2:3" x14ac:dyDescent="0.25">
      <c r="B52" s="1">
        <v>240</v>
      </c>
      <c r="C52" s="1">
        <v>145</v>
      </c>
    </row>
    <row r="53" spans="2:3" x14ac:dyDescent="0.25">
      <c r="B53" s="1">
        <v>240</v>
      </c>
      <c r="C53" s="1">
        <v>155</v>
      </c>
    </row>
    <row r="54" spans="2:3" x14ac:dyDescent="0.25">
      <c r="B54" s="1">
        <v>240</v>
      </c>
      <c r="C54" s="1">
        <v>165</v>
      </c>
    </row>
    <row r="55" spans="2:3" x14ac:dyDescent="0.25">
      <c r="B55" s="1">
        <v>240</v>
      </c>
      <c r="C55" s="1">
        <v>175</v>
      </c>
    </row>
    <row r="56" spans="2:3" x14ac:dyDescent="0.25">
      <c r="B56" s="1">
        <v>240</v>
      </c>
      <c r="C56" s="1">
        <v>189</v>
      </c>
    </row>
    <row r="57" spans="2:3" x14ac:dyDescent="0.25">
      <c r="B57" s="1">
        <v>260</v>
      </c>
      <c r="C57" s="1">
        <v>150</v>
      </c>
    </row>
    <row r="58" spans="2:3" x14ac:dyDescent="0.25">
      <c r="B58" s="1">
        <v>260</v>
      </c>
      <c r="C58" s="1">
        <v>152</v>
      </c>
    </row>
    <row r="59" spans="2:3" x14ac:dyDescent="0.25">
      <c r="B59" s="1">
        <v>260</v>
      </c>
      <c r="C59" s="1">
        <v>175</v>
      </c>
    </row>
    <row r="60" spans="2:3" x14ac:dyDescent="0.25">
      <c r="B60" s="1">
        <v>260</v>
      </c>
      <c r="C60" s="1">
        <v>178</v>
      </c>
    </row>
    <row r="61" spans="2:3" x14ac:dyDescent="0.25">
      <c r="B61" s="1">
        <v>260</v>
      </c>
      <c r="C61" s="1">
        <v>180</v>
      </c>
    </row>
    <row r="62" spans="2:3" x14ac:dyDescent="0.25">
      <c r="B62" s="1">
        <v>260</v>
      </c>
      <c r="C62" s="1">
        <v>185</v>
      </c>
    </row>
    <row r="63" spans="2:3" x14ac:dyDescent="0.25">
      <c r="B63" s="1">
        <v>260</v>
      </c>
      <c r="C63" s="1">
        <v>191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2FB78-DE64-43DC-A3CF-9691D1B5BDDD}">
  <dimension ref="B1:S30"/>
  <sheetViews>
    <sheetView showGridLines="0" topLeftCell="A2" zoomScale="90" zoomScaleNormal="90" workbookViewId="0">
      <selection activeCell="O6" sqref="O6:O15"/>
    </sheetView>
  </sheetViews>
  <sheetFormatPr defaultRowHeight="15" x14ac:dyDescent="0.25"/>
  <cols>
    <col min="1" max="1" width="1.42578125" customWidth="1"/>
    <col min="3" max="9" width="7" customWidth="1"/>
    <col min="10" max="10" width="3.7109375" customWidth="1"/>
    <col min="11" max="15" width="9.85546875" bestFit="1" customWidth="1"/>
    <col min="16" max="16" width="2.7109375" customWidth="1"/>
    <col min="17" max="17" width="13.140625" bestFit="1" customWidth="1"/>
    <col min="18" max="18" width="8.42578125" bestFit="1" customWidth="1"/>
  </cols>
  <sheetData>
    <row r="1" spans="2:19" ht="6" customHeight="1" x14ac:dyDescent="0.25"/>
    <row r="2" spans="2:19" ht="18.75" x14ac:dyDescent="0.3">
      <c r="B2" s="45" t="s">
        <v>61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2:19" ht="7.5" customHeight="1" x14ac:dyDescent="0.25"/>
    <row r="4" spans="2:19" x14ac:dyDescent="0.25">
      <c r="B4" s="17" t="s">
        <v>2</v>
      </c>
      <c r="C4" s="17"/>
      <c r="D4" s="17"/>
      <c r="E4" s="17"/>
      <c r="F4" s="17"/>
      <c r="G4" s="17"/>
      <c r="H4" s="17"/>
      <c r="I4" s="17"/>
      <c r="K4" s="17" t="s">
        <v>55</v>
      </c>
      <c r="L4" s="17"/>
      <c r="M4" s="17"/>
      <c r="N4" s="17"/>
      <c r="O4" s="17"/>
      <c r="Q4" s="17" t="s">
        <v>56</v>
      </c>
      <c r="R4" s="17"/>
    </row>
    <row r="5" spans="2:19" ht="15.75" thickBot="1" x14ac:dyDescent="0.3">
      <c r="B5" s="34" t="s">
        <v>0</v>
      </c>
      <c r="C5" s="15" t="s">
        <v>32</v>
      </c>
      <c r="D5" s="15" t="s">
        <v>33</v>
      </c>
      <c r="E5" s="15" t="s">
        <v>34</v>
      </c>
      <c r="F5" s="15" t="s">
        <v>35</v>
      </c>
      <c r="G5" s="15" t="s">
        <v>36</v>
      </c>
      <c r="H5" s="15" t="s">
        <v>37</v>
      </c>
      <c r="I5" s="15" t="s">
        <v>38</v>
      </c>
      <c r="K5" s="35" t="s">
        <v>39</v>
      </c>
      <c r="L5" s="35" t="s">
        <v>40</v>
      </c>
      <c r="M5" s="35" t="s">
        <v>41</v>
      </c>
      <c r="N5" s="35" t="s">
        <v>42</v>
      </c>
      <c r="O5" s="35" t="s">
        <v>43</v>
      </c>
      <c r="Q5" s="36" t="s">
        <v>44</v>
      </c>
      <c r="R5" s="36" t="s">
        <v>45</v>
      </c>
    </row>
    <row r="6" spans="2:19" x14ac:dyDescent="0.25">
      <c r="B6" s="32">
        <v>80</v>
      </c>
      <c r="C6" s="33">
        <v>55</v>
      </c>
      <c r="D6" s="33">
        <v>60</v>
      </c>
      <c r="E6" s="33">
        <v>65</v>
      </c>
      <c r="F6" s="33">
        <v>70</v>
      </c>
      <c r="G6" s="33">
        <v>75</v>
      </c>
      <c r="H6" s="33"/>
      <c r="I6" s="33"/>
      <c r="K6" s="33">
        <v>75</v>
      </c>
      <c r="L6" s="33">
        <v>60</v>
      </c>
      <c r="M6" s="33">
        <v>75</v>
      </c>
      <c r="N6" s="33">
        <v>65</v>
      </c>
      <c r="O6" s="33">
        <v>65</v>
      </c>
      <c r="Q6" s="33">
        <f ca="1">RANDBETWEEN(1,COUNT(C6:I6))</f>
        <v>2</v>
      </c>
      <c r="R6" s="33">
        <f ca="1">IF(Q6=1,C6,IF(Q6=2,D6,IF(Q6=3,E6,IF(Q6=4,F6,IF(Q6=5,G6,IF(Q6=6,H6,I6))))))</f>
        <v>60</v>
      </c>
    </row>
    <row r="7" spans="2:19" x14ac:dyDescent="0.25">
      <c r="B7" s="20">
        <v>100</v>
      </c>
      <c r="C7" s="21">
        <v>65</v>
      </c>
      <c r="D7" s="21">
        <v>70</v>
      </c>
      <c r="E7" s="21">
        <v>74</v>
      </c>
      <c r="F7" s="21">
        <v>80</v>
      </c>
      <c r="G7" s="21">
        <v>85</v>
      </c>
      <c r="H7" s="21">
        <v>88</v>
      </c>
      <c r="I7" s="21"/>
      <c r="K7" s="21">
        <v>88</v>
      </c>
      <c r="L7" s="21">
        <v>85</v>
      </c>
      <c r="M7" s="21">
        <v>80</v>
      </c>
      <c r="N7" s="21">
        <v>85</v>
      </c>
      <c r="O7" s="21">
        <v>80</v>
      </c>
      <c r="Q7" s="21">
        <f t="shared" ref="Q7:Q15" ca="1" si="0">RANDBETWEEN(1,COUNT(C7:I7))</f>
        <v>6</v>
      </c>
      <c r="R7" s="21">
        <f t="shared" ref="R7:R15" ca="1" si="1">IF(Q7=1,C7,IF(Q7=2,D7,IF(Q7=3,E7,IF(Q7=4,F7,IF(Q7=5,G7,IF(Q7=6,H7,I7))))))</f>
        <v>88</v>
      </c>
    </row>
    <row r="8" spans="2:19" x14ac:dyDescent="0.25">
      <c r="B8" s="20">
        <v>120</v>
      </c>
      <c r="C8" s="21">
        <v>79</v>
      </c>
      <c r="D8" s="21">
        <v>84</v>
      </c>
      <c r="E8" s="21">
        <v>90</v>
      </c>
      <c r="F8" s="21">
        <v>94</v>
      </c>
      <c r="G8" s="21">
        <v>98</v>
      </c>
      <c r="H8" s="21"/>
      <c r="I8" s="21"/>
      <c r="K8" s="21">
        <v>90</v>
      </c>
      <c r="L8" s="21">
        <v>79</v>
      </c>
      <c r="M8" s="21">
        <v>90</v>
      </c>
      <c r="N8" s="21">
        <v>94</v>
      </c>
      <c r="O8" s="21">
        <v>84</v>
      </c>
      <c r="Q8" s="21">
        <f t="shared" ca="1" si="0"/>
        <v>4</v>
      </c>
      <c r="R8" s="21">
        <f t="shared" ca="1" si="1"/>
        <v>94</v>
      </c>
    </row>
    <row r="9" spans="2:19" x14ac:dyDescent="0.25">
      <c r="B9" s="20">
        <v>140</v>
      </c>
      <c r="C9" s="21">
        <v>80</v>
      </c>
      <c r="D9" s="21">
        <v>93</v>
      </c>
      <c r="E9" s="21">
        <v>95</v>
      </c>
      <c r="F9" s="21">
        <v>103</v>
      </c>
      <c r="G9" s="21">
        <v>108</v>
      </c>
      <c r="H9" s="21">
        <v>113</v>
      </c>
      <c r="I9" s="21">
        <v>115</v>
      </c>
      <c r="K9" s="21">
        <v>93</v>
      </c>
      <c r="L9" s="21">
        <v>115</v>
      </c>
      <c r="M9" s="21">
        <v>95</v>
      </c>
      <c r="N9" s="21">
        <v>93</v>
      </c>
      <c r="O9" s="21">
        <v>113</v>
      </c>
      <c r="Q9" s="21">
        <f t="shared" ca="1" si="0"/>
        <v>3</v>
      </c>
      <c r="R9" s="21">
        <f t="shared" ca="1" si="1"/>
        <v>95</v>
      </c>
    </row>
    <row r="10" spans="2:19" x14ac:dyDescent="0.25">
      <c r="B10" s="20">
        <v>160</v>
      </c>
      <c r="C10" s="21">
        <v>102</v>
      </c>
      <c r="D10" s="21">
        <v>107</v>
      </c>
      <c r="E10" s="21">
        <v>110</v>
      </c>
      <c r="F10" s="21">
        <v>116</v>
      </c>
      <c r="G10" s="21">
        <v>118</v>
      </c>
      <c r="H10" s="21">
        <v>125</v>
      </c>
      <c r="I10" s="21"/>
      <c r="K10" s="21">
        <v>107</v>
      </c>
      <c r="L10" s="21">
        <v>107</v>
      </c>
      <c r="M10" s="21">
        <v>116</v>
      </c>
      <c r="N10" s="21">
        <v>102</v>
      </c>
      <c r="O10" s="21">
        <v>102</v>
      </c>
      <c r="Q10" s="21">
        <f t="shared" ca="1" si="0"/>
        <v>1</v>
      </c>
      <c r="R10" s="21">
        <f ca="1">IF(Q10=1,C10,IF(Q10=2,D10,IF(Q10=3,E10,IF(Q10=4,F10,IF(Q10=5,G10,IF(Q10=6,H10,I10))))))</f>
        <v>102</v>
      </c>
    </row>
    <row r="11" spans="2:19" x14ac:dyDescent="0.25">
      <c r="B11" s="20">
        <v>180</v>
      </c>
      <c r="C11" s="21">
        <v>110</v>
      </c>
      <c r="D11" s="21">
        <v>115</v>
      </c>
      <c r="E11" s="21">
        <v>120</v>
      </c>
      <c r="F11" s="21">
        <v>130</v>
      </c>
      <c r="G11" s="21">
        <v>135</v>
      </c>
      <c r="H11" s="21">
        <v>140</v>
      </c>
      <c r="I11" s="21"/>
      <c r="K11" s="21">
        <v>140</v>
      </c>
      <c r="L11" s="21">
        <v>115</v>
      </c>
      <c r="M11" s="21">
        <v>110</v>
      </c>
      <c r="N11" s="21">
        <v>110</v>
      </c>
      <c r="O11" s="21">
        <v>120</v>
      </c>
      <c r="Q11" s="21">
        <f t="shared" ca="1" si="0"/>
        <v>6</v>
      </c>
      <c r="R11" s="21">
        <f t="shared" ca="1" si="1"/>
        <v>140</v>
      </c>
    </row>
    <row r="12" spans="2:19" x14ac:dyDescent="0.25">
      <c r="B12" s="20">
        <v>200</v>
      </c>
      <c r="C12" s="21">
        <v>120</v>
      </c>
      <c r="D12" s="21">
        <v>136</v>
      </c>
      <c r="E12" s="21">
        <v>140</v>
      </c>
      <c r="F12" s="21">
        <v>144</v>
      </c>
      <c r="G12" s="21">
        <v>145</v>
      </c>
      <c r="H12" s="21"/>
      <c r="I12" s="21"/>
      <c r="K12" s="21">
        <v>140</v>
      </c>
      <c r="L12" s="21">
        <v>140</v>
      </c>
      <c r="M12" s="21">
        <v>145</v>
      </c>
      <c r="N12" s="21">
        <v>140</v>
      </c>
      <c r="O12" s="21">
        <v>145</v>
      </c>
      <c r="Q12" s="21">
        <f t="shared" ca="1" si="0"/>
        <v>1</v>
      </c>
      <c r="R12" s="21">
        <f t="shared" ca="1" si="1"/>
        <v>120</v>
      </c>
    </row>
    <row r="13" spans="2:19" x14ac:dyDescent="0.25">
      <c r="B13" s="20">
        <v>220</v>
      </c>
      <c r="C13" s="21">
        <v>135</v>
      </c>
      <c r="D13" s="21">
        <v>137</v>
      </c>
      <c r="E13" s="21">
        <v>140</v>
      </c>
      <c r="F13" s="21">
        <v>152</v>
      </c>
      <c r="G13" s="21">
        <v>157</v>
      </c>
      <c r="H13" s="21">
        <v>160</v>
      </c>
      <c r="I13" s="21">
        <v>162</v>
      </c>
      <c r="K13" s="21">
        <v>162</v>
      </c>
      <c r="L13" s="21">
        <v>135</v>
      </c>
      <c r="M13" s="21">
        <v>140</v>
      </c>
      <c r="N13" s="21">
        <v>157</v>
      </c>
      <c r="O13" s="21">
        <v>152</v>
      </c>
      <c r="Q13" s="21">
        <f t="shared" ca="1" si="0"/>
        <v>1</v>
      </c>
      <c r="R13" s="21">
        <f t="shared" ca="1" si="1"/>
        <v>135</v>
      </c>
    </row>
    <row r="14" spans="2:19" x14ac:dyDescent="0.25">
      <c r="B14" s="20">
        <v>240</v>
      </c>
      <c r="C14" s="21">
        <v>137</v>
      </c>
      <c r="D14" s="21">
        <v>145</v>
      </c>
      <c r="E14" s="21">
        <v>155</v>
      </c>
      <c r="F14" s="21">
        <v>165</v>
      </c>
      <c r="G14" s="21">
        <v>175</v>
      </c>
      <c r="H14" s="21">
        <v>189</v>
      </c>
      <c r="I14" s="21"/>
      <c r="K14" s="21">
        <v>145</v>
      </c>
      <c r="L14" s="21">
        <v>155</v>
      </c>
      <c r="M14" s="21">
        <v>137</v>
      </c>
      <c r="N14" s="21">
        <v>189</v>
      </c>
      <c r="O14" s="21">
        <v>137</v>
      </c>
      <c r="Q14" s="21">
        <f t="shared" ca="1" si="0"/>
        <v>1</v>
      </c>
      <c r="R14" s="21">
        <f t="shared" ca="1" si="1"/>
        <v>137</v>
      </c>
    </row>
    <row r="15" spans="2:19" ht="15.75" thickBot="1" x14ac:dyDescent="0.3">
      <c r="B15" s="30">
        <v>260</v>
      </c>
      <c r="C15" s="31">
        <v>150</v>
      </c>
      <c r="D15" s="31">
        <v>152</v>
      </c>
      <c r="E15" s="31">
        <v>175</v>
      </c>
      <c r="F15" s="31">
        <v>178</v>
      </c>
      <c r="G15" s="31">
        <v>180</v>
      </c>
      <c r="H15" s="31">
        <v>185</v>
      </c>
      <c r="I15" s="31">
        <v>191</v>
      </c>
      <c r="K15" s="31">
        <v>150</v>
      </c>
      <c r="L15" s="31">
        <v>191</v>
      </c>
      <c r="M15" s="31">
        <v>191</v>
      </c>
      <c r="N15" s="31">
        <v>178</v>
      </c>
      <c r="O15" s="31">
        <v>152</v>
      </c>
      <c r="Q15" s="31">
        <f t="shared" ca="1" si="0"/>
        <v>6</v>
      </c>
      <c r="R15" s="31">
        <f t="shared" ca="1" si="1"/>
        <v>185</v>
      </c>
    </row>
    <row r="16" spans="2:19" ht="10.5" customHeight="1" x14ac:dyDescent="0.25">
      <c r="Q16" s="16"/>
      <c r="R16" s="16"/>
      <c r="S16" s="16"/>
    </row>
    <row r="17" spans="2:19" x14ac:dyDescent="0.25">
      <c r="B17" s="18" t="s">
        <v>57</v>
      </c>
      <c r="C17" s="18"/>
      <c r="D17" s="18"/>
      <c r="E17" s="18"/>
      <c r="F17" s="18"/>
      <c r="G17" s="18"/>
      <c r="H17" s="18"/>
      <c r="K17" s="18" t="s">
        <v>58</v>
      </c>
      <c r="L17" s="18"/>
      <c r="M17" s="18"/>
      <c r="N17" s="18"/>
      <c r="O17" s="18"/>
      <c r="Q17" s="53" t="s">
        <v>55</v>
      </c>
      <c r="R17" s="52" t="s">
        <v>3</v>
      </c>
      <c r="S17" s="52"/>
    </row>
    <row r="18" spans="2:19" ht="18.75" thickBot="1" x14ac:dyDescent="0.4">
      <c r="B18" s="34" t="s">
        <v>0</v>
      </c>
      <c r="C18" s="41" t="s">
        <v>46</v>
      </c>
      <c r="D18" s="15" t="s">
        <v>32</v>
      </c>
      <c r="E18" s="15" t="s">
        <v>33</v>
      </c>
      <c r="F18" s="15" t="s">
        <v>34</v>
      </c>
      <c r="G18" s="15" t="s">
        <v>35</v>
      </c>
      <c r="H18" s="15" t="s">
        <v>36</v>
      </c>
      <c r="K18" s="35" t="s">
        <v>47</v>
      </c>
      <c r="L18" s="35" t="s">
        <v>48</v>
      </c>
      <c r="M18" s="35" t="s">
        <v>49</v>
      </c>
      <c r="N18" s="35" t="s">
        <v>50</v>
      </c>
      <c r="O18" s="35" t="s">
        <v>51</v>
      </c>
      <c r="Q18" s="54"/>
      <c r="R18" s="19" t="s">
        <v>53</v>
      </c>
      <c r="S18" s="19" t="s">
        <v>54</v>
      </c>
    </row>
    <row r="19" spans="2:19" x14ac:dyDescent="0.25">
      <c r="B19" s="39">
        <v>80</v>
      </c>
      <c r="C19" s="39">
        <v>65</v>
      </c>
      <c r="D19" s="40"/>
      <c r="E19" s="40"/>
      <c r="F19" s="40"/>
      <c r="G19" s="40"/>
      <c r="H19" s="40"/>
      <c r="K19" s="40"/>
      <c r="L19" s="40"/>
      <c r="M19" s="40"/>
      <c r="N19" s="40"/>
      <c r="O19" s="40"/>
      <c r="Q19" s="37" t="s">
        <v>39</v>
      </c>
      <c r="R19" s="38"/>
      <c r="S19" s="38"/>
    </row>
    <row r="20" spans="2:19" x14ac:dyDescent="0.25">
      <c r="B20" s="22">
        <v>100</v>
      </c>
      <c r="C20" s="22">
        <v>77</v>
      </c>
      <c r="D20" s="23"/>
      <c r="E20" s="23"/>
      <c r="F20" s="23"/>
      <c r="G20" s="23"/>
      <c r="H20" s="23"/>
      <c r="K20" s="23"/>
      <c r="L20" s="23"/>
      <c r="M20" s="23"/>
      <c r="N20" s="23"/>
      <c r="O20" s="23"/>
      <c r="Q20" s="24" t="s">
        <v>40</v>
      </c>
      <c r="R20" s="25"/>
      <c r="S20" s="25"/>
    </row>
    <row r="21" spans="2:19" x14ac:dyDescent="0.25">
      <c r="B21" s="22">
        <v>120</v>
      </c>
      <c r="C21" s="22">
        <v>89</v>
      </c>
      <c r="D21" s="23"/>
      <c r="E21" s="23"/>
      <c r="F21" s="23"/>
      <c r="G21" s="23"/>
      <c r="H21" s="23"/>
      <c r="K21" s="23"/>
      <c r="L21" s="23"/>
      <c r="M21" s="23"/>
      <c r="N21" s="23"/>
      <c r="O21" s="23"/>
      <c r="Q21" s="24" t="s">
        <v>41</v>
      </c>
      <c r="R21" s="25"/>
      <c r="S21" s="25"/>
    </row>
    <row r="22" spans="2:19" x14ac:dyDescent="0.25">
      <c r="B22" s="22">
        <v>140</v>
      </c>
      <c r="C22" s="22">
        <v>101</v>
      </c>
      <c r="D22" s="23"/>
      <c r="E22" s="23"/>
      <c r="F22" s="23"/>
      <c r="G22" s="23"/>
      <c r="H22" s="23"/>
      <c r="K22" s="23"/>
      <c r="L22" s="23"/>
      <c r="M22" s="23"/>
      <c r="N22" s="23"/>
      <c r="O22" s="23"/>
      <c r="Q22" s="24" t="s">
        <v>42</v>
      </c>
      <c r="R22" s="25"/>
      <c r="S22" s="25"/>
    </row>
    <row r="23" spans="2:19" ht="15.75" thickBot="1" x14ac:dyDescent="0.3">
      <c r="B23" s="22">
        <v>160</v>
      </c>
      <c r="C23" s="22">
        <v>113</v>
      </c>
      <c r="D23" s="23"/>
      <c r="E23" s="23"/>
      <c r="F23" s="23"/>
      <c r="G23" s="23"/>
      <c r="H23" s="23"/>
      <c r="K23" s="23"/>
      <c r="L23" s="23"/>
      <c r="M23" s="23"/>
      <c r="N23" s="23"/>
      <c r="O23" s="23"/>
      <c r="Q23" s="26" t="s">
        <v>43</v>
      </c>
      <c r="R23" s="27"/>
      <c r="S23" s="27"/>
    </row>
    <row r="24" spans="2:19" x14ac:dyDescent="0.25">
      <c r="B24" s="22">
        <v>180</v>
      </c>
      <c r="C24" s="22">
        <v>125</v>
      </c>
      <c r="D24" s="23"/>
      <c r="E24" s="23"/>
      <c r="F24" s="23"/>
      <c r="G24" s="23"/>
      <c r="H24" s="23"/>
      <c r="K24" s="23"/>
      <c r="L24" s="23"/>
      <c r="M24" s="23"/>
      <c r="N24" s="23"/>
      <c r="O24" s="23"/>
    </row>
    <row r="25" spans="2:19" ht="15.75" thickBot="1" x14ac:dyDescent="0.3">
      <c r="B25" s="22">
        <v>200</v>
      </c>
      <c r="C25" s="22">
        <v>137</v>
      </c>
      <c r="D25" s="23"/>
      <c r="E25" s="23"/>
      <c r="F25" s="23"/>
      <c r="G25" s="23"/>
      <c r="H25" s="23"/>
      <c r="K25" s="23"/>
      <c r="L25" s="23"/>
      <c r="M25" s="23"/>
      <c r="N25" s="23"/>
      <c r="O25" s="23"/>
      <c r="Q25" s="55" t="s">
        <v>59</v>
      </c>
      <c r="R25" s="55"/>
      <c r="S25" s="43" t="s">
        <v>60</v>
      </c>
    </row>
    <row r="26" spans="2:19" ht="15.75" thickBot="1" x14ac:dyDescent="0.3">
      <c r="B26" s="22">
        <v>220</v>
      </c>
      <c r="C26" s="22">
        <v>149</v>
      </c>
      <c r="D26" s="23"/>
      <c r="E26" s="23"/>
      <c r="F26" s="23"/>
      <c r="G26" s="23"/>
      <c r="H26" s="23"/>
      <c r="K26" s="23"/>
      <c r="L26" s="23"/>
      <c r="M26" s="23"/>
      <c r="N26" s="23"/>
      <c r="O26" s="23"/>
      <c r="Q26" s="56" t="str">
        <f>IF(S26=K29,K5,IF(S26=L29,L5,IF(S26=M29,M5,IF(S26=N29,N5,O5))))</f>
        <v>Amostra 1</v>
      </c>
      <c r="R26" s="56"/>
      <c r="S26" s="44">
        <f>MIN(K29:O29)</f>
        <v>0</v>
      </c>
    </row>
    <row r="27" spans="2:19" x14ac:dyDescent="0.25">
      <c r="B27" s="22">
        <v>240</v>
      </c>
      <c r="C27" s="22">
        <v>161</v>
      </c>
      <c r="D27" s="23"/>
      <c r="E27" s="23"/>
      <c r="F27" s="23"/>
      <c r="G27" s="23"/>
      <c r="H27" s="23"/>
      <c r="K27" s="23"/>
      <c r="L27" s="23"/>
      <c r="M27" s="23"/>
      <c r="N27" s="23"/>
      <c r="O27" s="23"/>
    </row>
    <row r="28" spans="2:19" ht="15.75" thickBot="1" x14ac:dyDescent="0.3">
      <c r="B28" s="28">
        <v>260</v>
      </c>
      <c r="C28" s="28">
        <v>173</v>
      </c>
      <c r="D28" s="29"/>
      <c r="E28" s="29"/>
      <c r="F28" s="29"/>
      <c r="G28" s="29"/>
      <c r="H28" s="29"/>
      <c r="K28" s="42"/>
      <c r="L28" s="42"/>
      <c r="M28" s="42"/>
      <c r="N28" s="42"/>
      <c r="O28" s="42"/>
    </row>
    <row r="29" spans="2:19" ht="15.75" thickBot="1" x14ac:dyDescent="0.3">
      <c r="J29" s="46" t="s">
        <v>52</v>
      </c>
      <c r="K29" s="47"/>
      <c r="L29" s="47"/>
      <c r="M29" s="47"/>
      <c r="N29" s="47"/>
      <c r="O29" s="47"/>
    </row>
    <row r="30" spans="2:19" ht="15.75" thickTop="1" x14ac:dyDescent="0.25"/>
  </sheetData>
  <mergeCells count="4">
    <mergeCell ref="R17:S17"/>
    <mergeCell ref="Q17:Q18"/>
    <mergeCell ref="Q25:R25"/>
    <mergeCell ref="Q26:R26"/>
  </mergeCells>
  <phoneticPr fontId="10" type="noConversion"/>
  <pageMargins left="0.511811024" right="0.511811024" top="0.78740157499999996" bottom="0.78740157499999996" header="0.31496062000000002" footer="0.31496062000000002"/>
  <ignoredErrors>
    <ignoredError sqref="Q6:Q15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E348B-CB8F-43C1-806F-300AEC52ACA4}">
  <dimension ref="B1:S30"/>
  <sheetViews>
    <sheetView showGridLines="0" zoomScale="90" zoomScaleNormal="90" workbookViewId="0">
      <selection activeCell="O6" sqref="O6:O15"/>
    </sheetView>
  </sheetViews>
  <sheetFormatPr defaultRowHeight="15" x14ac:dyDescent="0.25"/>
  <cols>
    <col min="1" max="1" width="1.42578125" customWidth="1"/>
    <col min="3" max="9" width="7" customWidth="1"/>
    <col min="10" max="10" width="3.7109375" customWidth="1"/>
    <col min="11" max="15" width="9.85546875" bestFit="1" customWidth="1"/>
    <col min="16" max="16" width="2.7109375" customWidth="1"/>
    <col min="17" max="17" width="13.140625" bestFit="1" customWidth="1"/>
    <col min="18" max="18" width="8.42578125" bestFit="1" customWidth="1"/>
  </cols>
  <sheetData>
    <row r="1" spans="2:19" ht="6" customHeight="1" x14ac:dyDescent="0.25"/>
    <row r="2" spans="2:19" ht="18.75" x14ac:dyDescent="0.3">
      <c r="B2" s="45" t="s">
        <v>61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2:19" ht="7.5" customHeight="1" x14ac:dyDescent="0.25"/>
    <row r="4" spans="2:19" x14ac:dyDescent="0.25">
      <c r="B4" s="17" t="s">
        <v>2</v>
      </c>
      <c r="C4" s="17"/>
      <c r="D4" s="17"/>
      <c r="E4" s="17"/>
      <c r="F4" s="17"/>
      <c r="G4" s="17"/>
      <c r="H4" s="17"/>
      <c r="I4" s="17"/>
      <c r="K4" s="17" t="s">
        <v>55</v>
      </c>
      <c r="L4" s="17"/>
      <c r="M4" s="17"/>
      <c r="N4" s="17"/>
      <c r="O4" s="17"/>
      <c r="Q4" s="17" t="s">
        <v>56</v>
      </c>
      <c r="R4" s="17"/>
    </row>
    <row r="5" spans="2:19" ht="15.75" thickBot="1" x14ac:dyDescent="0.3">
      <c r="B5" s="34" t="s">
        <v>0</v>
      </c>
      <c r="C5" s="15" t="s">
        <v>32</v>
      </c>
      <c r="D5" s="15" t="s">
        <v>33</v>
      </c>
      <c r="E5" s="15" t="s">
        <v>34</v>
      </c>
      <c r="F5" s="15" t="s">
        <v>35</v>
      </c>
      <c r="G5" s="15" t="s">
        <v>36</v>
      </c>
      <c r="H5" s="15" t="s">
        <v>37</v>
      </c>
      <c r="I5" s="15" t="s">
        <v>38</v>
      </c>
      <c r="K5" s="35" t="s">
        <v>39</v>
      </c>
      <c r="L5" s="35" t="s">
        <v>40</v>
      </c>
      <c r="M5" s="35" t="s">
        <v>41</v>
      </c>
      <c r="N5" s="35" t="s">
        <v>42</v>
      </c>
      <c r="O5" s="35" t="s">
        <v>43</v>
      </c>
      <c r="Q5" s="36" t="s">
        <v>44</v>
      </c>
      <c r="R5" s="36" t="s">
        <v>45</v>
      </c>
    </row>
    <row r="6" spans="2:19" x14ac:dyDescent="0.25">
      <c r="B6" s="32">
        <v>80</v>
      </c>
      <c r="C6" s="33">
        <v>55</v>
      </c>
      <c r="D6" s="33">
        <v>60</v>
      </c>
      <c r="E6" s="33">
        <v>65</v>
      </c>
      <c r="F6" s="33">
        <v>70</v>
      </c>
      <c r="G6" s="33">
        <v>75</v>
      </c>
      <c r="H6" s="33"/>
      <c r="I6" s="33"/>
      <c r="K6" s="33">
        <v>75</v>
      </c>
      <c r="L6" s="33">
        <v>60</v>
      </c>
      <c r="M6" s="33">
        <v>75</v>
      </c>
      <c r="N6" s="33">
        <v>65</v>
      </c>
      <c r="O6" s="33">
        <v>65</v>
      </c>
      <c r="Q6" s="33">
        <f ca="1">RANDBETWEEN(1,COUNT(C6:I6))</f>
        <v>4</v>
      </c>
      <c r="R6" s="33">
        <f ca="1">IF(Q6=1,C6,IF(Q6=2,D6,IF(Q6=3,E6,IF(Q6=4,F6,IF(Q6=5,G6,IF(Q6=6,H6,I6))))))</f>
        <v>70</v>
      </c>
    </row>
    <row r="7" spans="2:19" x14ac:dyDescent="0.25">
      <c r="B7" s="20">
        <v>100</v>
      </c>
      <c r="C7" s="21">
        <v>65</v>
      </c>
      <c r="D7" s="21">
        <v>70</v>
      </c>
      <c r="E7" s="21">
        <v>74</v>
      </c>
      <c r="F7" s="21">
        <v>80</v>
      </c>
      <c r="G7" s="21">
        <v>85</v>
      </c>
      <c r="H7" s="21">
        <v>88</v>
      </c>
      <c r="I7" s="21"/>
      <c r="K7" s="21">
        <v>88</v>
      </c>
      <c r="L7" s="21">
        <v>85</v>
      </c>
      <c r="M7" s="21">
        <v>80</v>
      </c>
      <c r="N7" s="21">
        <v>85</v>
      </c>
      <c r="O7" s="21">
        <v>80</v>
      </c>
      <c r="Q7" s="21">
        <f t="shared" ref="Q7:Q15" ca="1" si="0">RANDBETWEEN(1,COUNT(C7:I7))</f>
        <v>4</v>
      </c>
      <c r="R7" s="21">
        <f t="shared" ref="R7:R15" ca="1" si="1">IF(Q7=1,C7,IF(Q7=2,D7,IF(Q7=3,E7,IF(Q7=4,F7,IF(Q7=5,G7,IF(Q7=6,H7,I7))))))</f>
        <v>80</v>
      </c>
    </row>
    <row r="8" spans="2:19" x14ac:dyDescent="0.25">
      <c r="B8" s="20">
        <v>120</v>
      </c>
      <c r="C8" s="21">
        <v>79</v>
      </c>
      <c r="D8" s="21">
        <v>84</v>
      </c>
      <c r="E8" s="21">
        <v>90</v>
      </c>
      <c r="F8" s="21">
        <v>94</v>
      </c>
      <c r="G8" s="21">
        <v>98</v>
      </c>
      <c r="H8" s="21"/>
      <c r="I8" s="21"/>
      <c r="K8" s="21">
        <v>90</v>
      </c>
      <c r="L8" s="21">
        <v>79</v>
      </c>
      <c r="M8" s="21">
        <v>90</v>
      </c>
      <c r="N8" s="21">
        <v>94</v>
      </c>
      <c r="O8" s="21">
        <v>84</v>
      </c>
      <c r="Q8" s="21">
        <f t="shared" ca="1" si="0"/>
        <v>1</v>
      </c>
      <c r="R8" s="21">
        <f t="shared" ca="1" si="1"/>
        <v>79</v>
      </c>
    </row>
    <row r="9" spans="2:19" x14ac:dyDescent="0.25">
      <c r="B9" s="20">
        <v>140</v>
      </c>
      <c r="C9" s="21">
        <v>80</v>
      </c>
      <c r="D9" s="21">
        <v>93</v>
      </c>
      <c r="E9" s="21">
        <v>95</v>
      </c>
      <c r="F9" s="21">
        <v>103</v>
      </c>
      <c r="G9" s="21">
        <v>108</v>
      </c>
      <c r="H9" s="21">
        <v>113</v>
      </c>
      <c r="I9" s="21">
        <v>115</v>
      </c>
      <c r="K9" s="21">
        <v>93</v>
      </c>
      <c r="L9" s="21">
        <v>115</v>
      </c>
      <c r="M9" s="21">
        <v>95</v>
      </c>
      <c r="N9" s="21">
        <v>93</v>
      </c>
      <c r="O9" s="21">
        <v>113</v>
      </c>
      <c r="Q9" s="21">
        <f t="shared" ca="1" si="0"/>
        <v>2</v>
      </c>
      <c r="R9" s="21">
        <f t="shared" ca="1" si="1"/>
        <v>93</v>
      </c>
    </row>
    <row r="10" spans="2:19" x14ac:dyDescent="0.25">
      <c r="B10" s="20">
        <v>160</v>
      </c>
      <c r="C10" s="21">
        <v>102</v>
      </c>
      <c r="D10" s="21">
        <v>107</v>
      </c>
      <c r="E10" s="21">
        <v>110</v>
      </c>
      <c r="F10" s="21">
        <v>116</v>
      </c>
      <c r="G10" s="21">
        <v>118</v>
      </c>
      <c r="H10" s="21">
        <v>125</v>
      </c>
      <c r="I10" s="21"/>
      <c r="K10" s="21">
        <v>107</v>
      </c>
      <c r="L10" s="21">
        <v>107</v>
      </c>
      <c r="M10" s="21">
        <v>116</v>
      </c>
      <c r="N10" s="21">
        <v>102</v>
      </c>
      <c r="O10" s="21">
        <v>102</v>
      </c>
      <c r="Q10" s="21">
        <f t="shared" ca="1" si="0"/>
        <v>6</v>
      </c>
      <c r="R10" s="21">
        <f ca="1">IF(Q10=1,C10,IF(Q10=2,D10,IF(Q10=3,E10,IF(Q10=4,F10,IF(Q10=5,G10,IF(Q10=6,H10,I10))))))</f>
        <v>125</v>
      </c>
    </row>
    <row r="11" spans="2:19" x14ac:dyDescent="0.25">
      <c r="B11" s="20">
        <v>180</v>
      </c>
      <c r="C11" s="21">
        <v>110</v>
      </c>
      <c r="D11" s="21">
        <v>115</v>
      </c>
      <c r="E11" s="21">
        <v>120</v>
      </c>
      <c r="F11" s="21">
        <v>130</v>
      </c>
      <c r="G11" s="21">
        <v>135</v>
      </c>
      <c r="H11" s="21">
        <v>140</v>
      </c>
      <c r="I11" s="21"/>
      <c r="K11" s="21">
        <v>140</v>
      </c>
      <c r="L11" s="21">
        <v>115</v>
      </c>
      <c r="M11" s="21">
        <v>110</v>
      </c>
      <c r="N11" s="21">
        <v>110</v>
      </c>
      <c r="O11" s="21">
        <v>120</v>
      </c>
      <c r="Q11" s="21">
        <f t="shared" ca="1" si="0"/>
        <v>1</v>
      </c>
      <c r="R11" s="21">
        <f t="shared" ca="1" si="1"/>
        <v>110</v>
      </c>
    </row>
    <row r="12" spans="2:19" x14ac:dyDescent="0.25">
      <c r="B12" s="20">
        <v>200</v>
      </c>
      <c r="C12" s="21">
        <v>120</v>
      </c>
      <c r="D12" s="21">
        <v>136</v>
      </c>
      <c r="E12" s="21">
        <v>140</v>
      </c>
      <c r="F12" s="21">
        <v>144</v>
      </c>
      <c r="G12" s="21">
        <v>145</v>
      </c>
      <c r="H12" s="21"/>
      <c r="I12" s="21"/>
      <c r="K12" s="21">
        <v>140</v>
      </c>
      <c r="L12" s="21">
        <v>140</v>
      </c>
      <c r="M12" s="21">
        <v>145</v>
      </c>
      <c r="N12" s="21">
        <v>140</v>
      </c>
      <c r="O12" s="21">
        <v>145</v>
      </c>
      <c r="Q12" s="21">
        <f t="shared" ca="1" si="0"/>
        <v>5</v>
      </c>
      <c r="R12" s="21">
        <f t="shared" ca="1" si="1"/>
        <v>145</v>
      </c>
    </row>
    <row r="13" spans="2:19" x14ac:dyDescent="0.25">
      <c r="B13" s="20">
        <v>220</v>
      </c>
      <c r="C13" s="21">
        <v>135</v>
      </c>
      <c r="D13" s="21">
        <v>137</v>
      </c>
      <c r="E13" s="21">
        <v>140</v>
      </c>
      <c r="F13" s="21">
        <v>152</v>
      </c>
      <c r="G13" s="21">
        <v>157</v>
      </c>
      <c r="H13" s="21">
        <v>160</v>
      </c>
      <c r="I13" s="21">
        <v>162</v>
      </c>
      <c r="K13" s="21">
        <v>162</v>
      </c>
      <c r="L13" s="21">
        <v>135</v>
      </c>
      <c r="M13" s="21">
        <v>140</v>
      </c>
      <c r="N13" s="21">
        <v>157</v>
      </c>
      <c r="O13" s="21">
        <v>152</v>
      </c>
      <c r="Q13" s="21">
        <f t="shared" ca="1" si="0"/>
        <v>7</v>
      </c>
      <c r="R13" s="21">
        <f t="shared" ca="1" si="1"/>
        <v>162</v>
      </c>
    </row>
    <row r="14" spans="2:19" x14ac:dyDescent="0.25">
      <c r="B14" s="20">
        <v>240</v>
      </c>
      <c r="C14" s="21">
        <v>137</v>
      </c>
      <c r="D14" s="21">
        <v>145</v>
      </c>
      <c r="E14" s="21">
        <v>155</v>
      </c>
      <c r="F14" s="21">
        <v>165</v>
      </c>
      <c r="G14" s="21">
        <v>175</v>
      </c>
      <c r="H14" s="21">
        <v>189</v>
      </c>
      <c r="I14" s="21"/>
      <c r="K14" s="21">
        <v>145</v>
      </c>
      <c r="L14" s="21">
        <v>155</v>
      </c>
      <c r="M14" s="21">
        <v>137</v>
      </c>
      <c r="N14" s="21">
        <v>189</v>
      </c>
      <c r="O14" s="21">
        <v>137</v>
      </c>
      <c r="Q14" s="21">
        <f t="shared" ca="1" si="0"/>
        <v>1</v>
      </c>
      <c r="R14" s="21">
        <f t="shared" ca="1" si="1"/>
        <v>137</v>
      </c>
    </row>
    <row r="15" spans="2:19" ht="15.75" thickBot="1" x14ac:dyDescent="0.3">
      <c r="B15" s="30">
        <v>260</v>
      </c>
      <c r="C15" s="31">
        <v>150</v>
      </c>
      <c r="D15" s="31">
        <v>152</v>
      </c>
      <c r="E15" s="31">
        <v>175</v>
      </c>
      <c r="F15" s="31">
        <v>178</v>
      </c>
      <c r="G15" s="31">
        <v>180</v>
      </c>
      <c r="H15" s="31">
        <v>185</v>
      </c>
      <c r="I15" s="31">
        <v>191</v>
      </c>
      <c r="K15" s="31">
        <v>150</v>
      </c>
      <c r="L15" s="31">
        <v>191</v>
      </c>
      <c r="M15" s="31">
        <v>191</v>
      </c>
      <c r="N15" s="31">
        <v>178</v>
      </c>
      <c r="O15" s="31">
        <v>152</v>
      </c>
      <c r="Q15" s="31">
        <f t="shared" ca="1" si="0"/>
        <v>3</v>
      </c>
      <c r="R15" s="31">
        <f t="shared" ca="1" si="1"/>
        <v>175</v>
      </c>
    </row>
    <row r="16" spans="2:19" ht="10.5" customHeight="1" x14ac:dyDescent="0.25">
      <c r="Q16" s="16"/>
      <c r="R16" s="16"/>
      <c r="S16" s="16"/>
    </row>
    <row r="17" spans="2:19" x14ac:dyDescent="0.25">
      <c r="B17" s="18" t="s">
        <v>57</v>
      </c>
      <c r="C17" s="18"/>
      <c r="D17" s="18"/>
      <c r="E17" s="18"/>
      <c r="F17" s="18"/>
      <c r="G17" s="18"/>
      <c r="H17" s="18"/>
      <c r="K17" s="18" t="s">
        <v>58</v>
      </c>
      <c r="L17" s="18"/>
      <c r="M17" s="18"/>
      <c r="N17" s="18"/>
      <c r="O17" s="18"/>
      <c r="Q17" s="53" t="s">
        <v>55</v>
      </c>
      <c r="R17" s="52" t="s">
        <v>3</v>
      </c>
      <c r="S17" s="52"/>
    </row>
    <row r="18" spans="2:19" ht="18.75" thickBot="1" x14ac:dyDescent="0.4">
      <c r="B18" s="34" t="s">
        <v>0</v>
      </c>
      <c r="C18" s="41" t="s">
        <v>46</v>
      </c>
      <c r="D18" s="15" t="s">
        <v>32</v>
      </c>
      <c r="E18" s="15" t="s">
        <v>33</v>
      </c>
      <c r="F18" s="15" t="s">
        <v>34</v>
      </c>
      <c r="G18" s="15" t="s">
        <v>35</v>
      </c>
      <c r="H18" s="15" t="s">
        <v>36</v>
      </c>
      <c r="K18" s="35" t="s">
        <v>47</v>
      </c>
      <c r="L18" s="35" t="s">
        <v>48</v>
      </c>
      <c r="M18" s="35" t="s">
        <v>49</v>
      </c>
      <c r="N18" s="35" t="s">
        <v>50</v>
      </c>
      <c r="O18" s="35" t="s">
        <v>51</v>
      </c>
      <c r="Q18" s="54"/>
      <c r="R18" s="19" t="s">
        <v>53</v>
      </c>
      <c r="S18" s="19" t="s">
        <v>54</v>
      </c>
    </row>
    <row r="19" spans="2:19" x14ac:dyDescent="0.25">
      <c r="B19" s="39">
        <v>80</v>
      </c>
      <c r="C19" s="39">
        <v>65</v>
      </c>
      <c r="D19" s="40">
        <f>$R$19+$S$19*B19</f>
        <v>75.145454545454555</v>
      </c>
      <c r="E19" s="40">
        <f>$R$20+$S$20*B19</f>
        <v>62.781818181818188</v>
      </c>
      <c r="F19" s="40">
        <f>$R$21+$S$21*B19</f>
        <v>67.800000000000011</v>
      </c>
      <c r="G19" s="40">
        <f>$R$22+$S$22*B19</f>
        <v>61.054545454545455</v>
      </c>
      <c r="H19" s="40">
        <f>$R$23+$S$23*B19</f>
        <v>70.381818181818176</v>
      </c>
      <c r="K19" s="40">
        <f>(D19-C19)^2</f>
        <v>102.9302479338845</v>
      </c>
      <c r="L19" s="40">
        <f>(E19-C19)^2</f>
        <v>4.9203305785123677</v>
      </c>
      <c r="M19" s="40">
        <f>(F19-C19)^2</f>
        <v>7.8400000000000638</v>
      </c>
      <c r="N19" s="40">
        <f>(G19-C19)^2</f>
        <v>15.566611570247932</v>
      </c>
      <c r="O19" s="40">
        <f>(H19-C19)^2</f>
        <v>28.963966942148694</v>
      </c>
      <c r="Q19" s="37" t="s">
        <v>39</v>
      </c>
      <c r="R19" s="38">
        <f>INTERCEPT($K$6:$K$15,$B$6:$B$15)</f>
        <v>36.163636363636371</v>
      </c>
      <c r="S19" s="38">
        <f>SLOPE($K$6:$K$15,$B$6:$B$15)</f>
        <v>0.48727272727272725</v>
      </c>
    </row>
    <row r="20" spans="2:19" x14ac:dyDescent="0.25">
      <c r="B20" s="22">
        <v>100</v>
      </c>
      <c r="C20" s="22">
        <v>77</v>
      </c>
      <c r="D20" s="23">
        <f t="shared" ref="D20:D28" si="2">$R$19+$S$19*B20</f>
        <v>84.890909090909105</v>
      </c>
      <c r="E20" s="23">
        <f t="shared" ref="E20:E28" si="3">$R$20+$S$20*B20</f>
        <v>75.096969696969694</v>
      </c>
      <c r="F20" s="23">
        <f t="shared" ref="F20:F28" si="4">$R$21+$S$21*B20</f>
        <v>78.933333333333337</v>
      </c>
      <c r="G20" s="23">
        <f t="shared" ref="G20:G28" si="5">$R$22+$S$22*B20</f>
        <v>74.442424242424238</v>
      </c>
      <c r="H20" s="23">
        <f t="shared" ref="H20:H28" si="6">$R$23+$S$23*B20</f>
        <v>80.296969696969683</v>
      </c>
      <c r="K20" s="23">
        <f t="shared" ref="K20:K28" si="7">(D20-C20)^2</f>
        <v>62.266446280991957</v>
      </c>
      <c r="L20" s="23">
        <f t="shared" ref="L20:L28" si="8">(E20-C20)^2</f>
        <v>3.6215243342516179</v>
      </c>
      <c r="M20" s="23">
        <f t="shared" ref="M20:M28" si="9">(F20-C20)^2</f>
        <v>3.7377777777777923</v>
      </c>
      <c r="N20" s="23">
        <f t="shared" ref="N20:N28" si="10">(G20-C20)^2</f>
        <v>6.5411937557392328</v>
      </c>
      <c r="O20" s="23">
        <f t="shared" ref="O20:O28" si="11">(H20-C20)^2</f>
        <v>10.870009182736361</v>
      </c>
      <c r="Q20" s="24" t="s">
        <v>40</v>
      </c>
      <c r="R20" s="38">
        <f>INTERCEPT($L$6:$L$15,$B$6:$B$15)</f>
        <v>13.52121212121213</v>
      </c>
      <c r="S20" s="38">
        <f>SLOPE($L$6:$L$15,$B$6:$B$15)</f>
        <v>0.61575757575757573</v>
      </c>
    </row>
    <row r="21" spans="2:19" x14ac:dyDescent="0.25">
      <c r="B21" s="22">
        <v>120</v>
      </c>
      <c r="C21" s="22">
        <v>89</v>
      </c>
      <c r="D21" s="23">
        <f t="shared" si="2"/>
        <v>94.63636363636364</v>
      </c>
      <c r="E21" s="23">
        <f t="shared" si="3"/>
        <v>87.412121212121221</v>
      </c>
      <c r="F21" s="23">
        <f t="shared" si="4"/>
        <v>90.066666666666677</v>
      </c>
      <c r="G21" s="23">
        <f t="shared" si="5"/>
        <v>87.830303030303028</v>
      </c>
      <c r="H21" s="23">
        <f t="shared" si="6"/>
        <v>90.212121212121204</v>
      </c>
      <c r="K21" s="23">
        <f t="shared" si="7"/>
        <v>31.768595041322357</v>
      </c>
      <c r="L21" s="23">
        <f t="shared" si="8"/>
        <v>2.5213590449953807</v>
      </c>
      <c r="M21" s="23">
        <f t="shared" si="9"/>
        <v>1.1377777777778</v>
      </c>
      <c r="N21" s="23">
        <f t="shared" si="10"/>
        <v>1.3681910009182783</v>
      </c>
      <c r="O21" s="23">
        <f t="shared" si="11"/>
        <v>1.4692378328741766</v>
      </c>
      <c r="Q21" s="24" t="s">
        <v>41</v>
      </c>
      <c r="R21" s="38">
        <f>INTERCEPT($M$6:$M$15,$B$6:$B$15)</f>
        <v>23.26666666666668</v>
      </c>
      <c r="S21" s="38">
        <f>SLOPE($M$6:$M$15,$B$6:$B$15)</f>
        <v>0.55666666666666664</v>
      </c>
    </row>
    <row r="22" spans="2:19" x14ac:dyDescent="0.25">
      <c r="B22" s="22">
        <v>140</v>
      </c>
      <c r="C22" s="22">
        <v>101</v>
      </c>
      <c r="D22" s="23">
        <f t="shared" si="2"/>
        <v>104.38181818181819</v>
      </c>
      <c r="E22" s="23">
        <f t="shared" si="3"/>
        <v>99.727272727272734</v>
      </c>
      <c r="F22" s="23">
        <f t="shared" si="4"/>
        <v>101.20000000000002</v>
      </c>
      <c r="G22" s="23">
        <f t="shared" si="5"/>
        <v>101.21818181818182</v>
      </c>
      <c r="H22" s="23">
        <f t="shared" si="6"/>
        <v>100.12727272727273</v>
      </c>
      <c r="K22" s="23">
        <f t="shared" si="7"/>
        <v>11.436694214876088</v>
      </c>
      <c r="L22" s="23">
        <f t="shared" si="8"/>
        <v>1.6198347107437852</v>
      </c>
      <c r="M22" s="23">
        <f t="shared" si="9"/>
        <v>4.0000000000006822E-2</v>
      </c>
      <c r="N22" s="23">
        <f t="shared" si="10"/>
        <v>4.7603305785124193E-2</v>
      </c>
      <c r="O22" s="23">
        <f t="shared" si="11"/>
        <v>0.76165289256198709</v>
      </c>
      <c r="Q22" s="24" t="s">
        <v>42</v>
      </c>
      <c r="R22" s="38">
        <f>INTERCEPT($N$6:$N$15,$B$6:$B$15)</f>
        <v>7.5030303030303003</v>
      </c>
      <c r="S22" s="38">
        <f>SLOPE($N$6:$N$15,$B$6:$B$15)</f>
        <v>0.66939393939393943</v>
      </c>
    </row>
    <row r="23" spans="2:19" ht="15.75" thickBot="1" x14ac:dyDescent="0.3">
      <c r="B23" s="22">
        <v>160</v>
      </c>
      <c r="C23" s="22">
        <v>113</v>
      </c>
      <c r="D23" s="23">
        <f t="shared" si="2"/>
        <v>114.12727272727273</v>
      </c>
      <c r="E23" s="23">
        <f t="shared" si="3"/>
        <v>112.04242424242425</v>
      </c>
      <c r="F23" s="23">
        <f t="shared" si="4"/>
        <v>112.33333333333334</v>
      </c>
      <c r="G23" s="23">
        <f t="shared" si="5"/>
        <v>114.60606060606061</v>
      </c>
      <c r="H23" s="23">
        <f t="shared" si="6"/>
        <v>110.04242424242423</v>
      </c>
      <c r="K23" s="23">
        <f t="shared" si="7"/>
        <v>1.2707438016528878</v>
      </c>
      <c r="L23" s="23">
        <f t="shared" si="8"/>
        <v>0.91695133149677832</v>
      </c>
      <c r="M23" s="23">
        <f t="shared" si="9"/>
        <v>0.44444444444443182</v>
      </c>
      <c r="N23" s="23">
        <f t="shared" si="10"/>
        <v>2.5794306703397711</v>
      </c>
      <c r="O23" s="23">
        <f t="shared" si="11"/>
        <v>8.747254361799877</v>
      </c>
      <c r="Q23" s="26" t="s">
        <v>43</v>
      </c>
      <c r="R23" s="27">
        <f>INTERCEPT($O$6:$O$15,$B$6:$B$15)</f>
        <v>30.721212121212119</v>
      </c>
      <c r="S23" s="27">
        <f>SLOPE($O$6:$O$15,$B$6:$B$15)</f>
        <v>0.49575757575757573</v>
      </c>
    </row>
    <row r="24" spans="2:19" x14ac:dyDescent="0.25">
      <c r="B24" s="22">
        <v>180</v>
      </c>
      <c r="C24" s="22">
        <v>125</v>
      </c>
      <c r="D24" s="23">
        <f t="shared" si="2"/>
        <v>123.87272727272727</v>
      </c>
      <c r="E24" s="23">
        <f t="shared" si="3"/>
        <v>124.35757575757576</v>
      </c>
      <c r="F24" s="23">
        <f t="shared" si="4"/>
        <v>123.46666666666667</v>
      </c>
      <c r="G24" s="23">
        <f t="shared" si="5"/>
        <v>127.9939393939394</v>
      </c>
      <c r="H24" s="23">
        <f t="shared" si="6"/>
        <v>119.95757575757575</v>
      </c>
      <c r="K24" s="23">
        <f t="shared" si="7"/>
        <v>1.2707438016528878</v>
      </c>
      <c r="L24" s="23">
        <f t="shared" si="8"/>
        <v>0.41270890725435971</v>
      </c>
      <c r="M24" s="23">
        <f t="shared" si="9"/>
        <v>2.3511111111111052</v>
      </c>
      <c r="N24" s="23">
        <f t="shared" si="10"/>
        <v>8.9636730945822176</v>
      </c>
      <c r="O24" s="23">
        <f t="shared" si="11"/>
        <v>25.426042240587737</v>
      </c>
    </row>
    <row r="25" spans="2:19" ht="15.75" thickBot="1" x14ac:dyDescent="0.3">
      <c r="B25" s="22">
        <v>200</v>
      </c>
      <c r="C25" s="22">
        <v>137</v>
      </c>
      <c r="D25" s="23">
        <f t="shared" si="2"/>
        <v>133.61818181818182</v>
      </c>
      <c r="E25" s="23">
        <f t="shared" si="3"/>
        <v>136.67272727272729</v>
      </c>
      <c r="F25" s="23">
        <f t="shared" si="4"/>
        <v>134.60000000000002</v>
      </c>
      <c r="G25" s="23">
        <f t="shared" si="5"/>
        <v>141.38181818181818</v>
      </c>
      <c r="H25" s="23">
        <f t="shared" si="6"/>
        <v>129.87272727272727</v>
      </c>
      <c r="K25" s="23">
        <f t="shared" si="7"/>
        <v>11.436694214875992</v>
      </c>
      <c r="L25" s="23">
        <f t="shared" si="8"/>
        <v>0.10710743801652013</v>
      </c>
      <c r="M25" s="23">
        <f t="shared" si="9"/>
        <v>5.7599999999998905</v>
      </c>
      <c r="N25" s="23">
        <f t="shared" si="10"/>
        <v>19.200330578512343</v>
      </c>
      <c r="O25" s="23">
        <f t="shared" si="11"/>
        <v>50.798016528925594</v>
      </c>
      <c r="Q25" s="55" t="s">
        <v>59</v>
      </c>
      <c r="R25" s="55"/>
      <c r="S25" s="43" t="s">
        <v>60</v>
      </c>
    </row>
    <row r="26" spans="2:19" ht="15.75" thickBot="1" x14ac:dyDescent="0.3">
      <c r="B26" s="22">
        <v>220</v>
      </c>
      <c r="C26" s="22">
        <v>149</v>
      </c>
      <c r="D26" s="23">
        <f t="shared" si="2"/>
        <v>143.36363636363637</v>
      </c>
      <c r="E26" s="23">
        <f t="shared" si="3"/>
        <v>148.9878787878788</v>
      </c>
      <c r="F26" s="23">
        <f t="shared" si="4"/>
        <v>145.73333333333335</v>
      </c>
      <c r="G26" s="23">
        <f t="shared" si="5"/>
        <v>154.76969696969698</v>
      </c>
      <c r="H26" s="23">
        <f t="shared" si="6"/>
        <v>139.78787878787878</v>
      </c>
      <c r="K26" s="23">
        <f t="shared" si="7"/>
        <v>31.768595041322197</v>
      </c>
      <c r="L26" s="23">
        <f t="shared" si="8"/>
        <v>1.469237832871524E-4</v>
      </c>
      <c r="M26" s="23">
        <f t="shared" si="9"/>
        <v>10.671111111111012</v>
      </c>
      <c r="N26" s="23">
        <f t="shared" si="10"/>
        <v>33.289403122130516</v>
      </c>
      <c r="O26" s="23">
        <f t="shared" si="11"/>
        <v>84.863177226813704</v>
      </c>
      <c r="Q26" s="56" t="str">
        <f>IF(S26=K29,K5,IF(S26=L29,L5,IF(S26=M29,M5,IF(S26=N29,N5,O5))))</f>
        <v>Amostra 2</v>
      </c>
      <c r="R26" s="56"/>
      <c r="S26" s="44">
        <f>MIN(K29:O29)</f>
        <v>14.593939393939324</v>
      </c>
    </row>
    <row r="27" spans="2:19" x14ac:dyDescent="0.25">
      <c r="B27" s="22">
        <v>240</v>
      </c>
      <c r="C27" s="22">
        <v>161</v>
      </c>
      <c r="D27" s="23">
        <f t="shared" si="2"/>
        <v>153.10909090909092</v>
      </c>
      <c r="E27" s="23">
        <f t="shared" si="3"/>
        <v>161.30303030303031</v>
      </c>
      <c r="F27" s="23">
        <f t="shared" si="4"/>
        <v>156.86666666666667</v>
      </c>
      <c r="G27" s="23">
        <f t="shared" si="5"/>
        <v>168.15757575757576</v>
      </c>
      <c r="H27" s="23">
        <f t="shared" si="6"/>
        <v>149.70303030303029</v>
      </c>
      <c r="K27" s="23">
        <f t="shared" si="7"/>
        <v>62.266446280991509</v>
      </c>
      <c r="L27" s="23">
        <f t="shared" si="8"/>
        <v>9.1827364554642507E-2</v>
      </c>
      <c r="M27" s="23">
        <f t="shared" si="9"/>
        <v>17.084444444444383</v>
      </c>
      <c r="N27" s="23">
        <f t="shared" si="10"/>
        <v>51.230890725436161</v>
      </c>
      <c r="O27" s="23">
        <f t="shared" si="11"/>
        <v>127.62152433425193</v>
      </c>
    </row>
    <row r="28" spans="2:19" ht="15.75" thickBot="1" x14ac:dyDescent="0.3">
      <c r="B28" s="28">
        <v>260</v>
      </c>
      <c r="C28" s="28">
        <v>173</v>
      </c>
      <c r="D28" s="29">
        <f t="shared" si="2"/>
        <v>162.85454545454547</v>
      </c>
      <c r="E28" s="29">
        <f t="shared" si="3"/>
        <v>173.61818181818182</v>
      </c>
      <c r="F28" s="29">
        <f t="shared" si="4"/>
        <v>168</v>
      </c>
      <c r="G28" s="29">
        <f t="shared" si="5"/>
        <v>181.54545454545456</v>
      </c>
      <c r="H28" s="29">
        <f t="shared" si="6"/>
        <v>159.6181818181818</v>
      </c>
      <c r="K28" s="42">
        <f t="shared" si="7"/>
        <v>102.93024793388392</v>
      </c>
      <c r="L28" s="42">
        <f t="shared" si="8"/>
        <v>0.3821487603305862</v>
      </c>
      <c r="M28" s="42">
        <f t="shared" si="9"/>
        <v>25</v>
      </c>
      <c r="N28" s="42">
        <f t="shared" si="10"/>
        <v>73.024793388430012</v>
      </c>
      <c r="O28" s="42">
        <f t="shared" si="11"/>
        <v>179.07305785124026</v>
      </c>
    </row>
    <row r="29" spans="2:19" ht="15.75" thickBot="1" x14ac:dyDescent="0.3">
      <c r="J29" s="46" t="s">
        <v>52</v>
      </c>
      <c r="K29" s="47">
        <f>SUM(K19:K28)</f>
        <v>419.34545454545423</v>
      </c>
      <c r="L29" s="47">
        <f t="shared" ref="L29:O29" si="12">SUM(L19:L28)</f>
        <v>14.593939393939324</v>
      </c>
      <c r="M29" s="47">
        <f t="shared" si="12"/>
        <v>74.066666666666478</v>
      </c>
      <c r="N29" s="47">
        <f t="shared" si="12"/>
        <v>211.81212121212161</v>
      </c>
      <c r="O29" s="47">
        <f t="shared" si="12"/>
        <v>518.59393939394033</v>
      </c>
    </row>
    <row r="30" spans="2:19" ht="15.75" thickTop="1" x14ac:dyDescent="0.25"/>
  </sheetData>
  <mergeCells count="4">
    <mergeCell ref="Q17:Q18"/>
    <mergeCell ref="R17:S17"/>
    <mergeCell ref="Q25:R25"/>
    <mergeCell ref="Q26:R26"/>
  </mergeCells>
  <pageMargins left="0.511811024" right="0.511811024" top="0.78740157499999996" bottom="0.78740157499999996" header="0.31496062000000002" footer="0.31496062000000002"/>
  <ignoredErrors>
    <ignoredError sqref="Q6:Q15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1380-F4F6-4F50-A098-8F4B5AFF3822}">
  <dimension ref="A1:I34"/>
  <sheetViews>
    <sheetView workbookViewId="0">
      <selection activeCell="G22" sqref="G22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11" t="s">
        <v>9</v>
      </c>
      <c r="B3" s="11"/>
    </row>
    <row r="4" spans="1:9" x14ac:dyDescent="0.25">
      <c r="A4" s="8" t="s">
        <v>10</v>
      </c>
      <c r="B4" s="8">
        <v>0.9597525872153071</v>
      </c>
    </row>
    <row r="5" spans="1:9" x14ac:dyDescent="0.25">
      <c r="A5" s="8" t="s">
        <v>11</v>
      </c>
      <c r="B5" s="8">
        <v>0.92112502866647561</v>
      </c>
    </row>
    <row r="6" spans="1:9" x14ac:dyDescent="0.25">
      <c r="A6" s="8" t="s">
        <v>12</v>
      </c>
      <c r="B6" s="8">
        <v>0.91126565724978503</v>
      </c>
    </row>
    <row r="7" spans="1:9" x14ac:dyDescent="0.25">
      <c r="A7" s="8" t="s">
        <v>13</v>
      </c>
      <c r="B7" s="8">
        <v>11.572629674181989</v>
      </c>
    </row>
    <row r="8" spans="1:9" ht="15.75" thickBot="1" x14ac:dyDescent="0.3">
      <c r="A8" s="9" t="s">
        <v>14</v>
      </c>
      <c r="B8" s="9">
        <v>10</v>
      </c>
    </row>
    <row r="10" spans="1:9" ht="15.75" thickBot="1" x14ac:dyDescent="0.3">
      <c r="A10" t="s">
        <v>15</v>
      </c>
    </row>
    <row r="11" spans="1:9" x14ac:dyDescent="0.25">
      <c r="A11" s="10"/>
      <c r="B11" s="10" t="s">
        <v>19</v>
      </c>
      <c r="C11" s="10" t="s">
        <v>20</v>
      </c>
      <c r="D11" s="10" t="s">
        <v>21</v>
      </c>
      <c r="E11" s="10" t="s">
        <v>22</v>
      </c>
      <c r="F11" s="10" t="s">
        <v>23</v>
      </c>
    </row>
    <row r="12" spans="1:9" x14ac:dyDescent="0.25">
      <c r="A12" s="8" t="s">
        <v>16</v>
      </c>
      <c r="B12" s="8">
        <v>1</v>
      </c>
      <c r="C12" s="8">
        <v>12512.193939393937</v>
      </c>
      <c r="D12" s="8">
        <v>12512.193939393937</v>
      </c>
      <c r="E12" s="8">
        <v>93.426344311072398</v>
      </c>
      <c r="F12" s="8">
        <v>1.0934495043985677E-5</v>
      </c>
    </row>
    <row r="13" spans="1:9" x14ac:dyDescent="0.25">
      <c r="A13" s="8" t="s">
        <v>17</v>
      </c>
      <c r="B13" s="8">
        <v>8</v>
      </c>
      <c r="C13" s="8">
        <v>1071.4060606060605</v>
      </c>
      <c r="D13" s="8">
        <v>133.92575757575756</v>
      </c>
      <c r="E13" s="8"/>
      <c r="F13" s="8"/>
    </row>
    <row r="14" spans="1:9" ht="15.75" thickBot="1" x14ac:dyDescent="0.3">
      <c r="A14" s="9" t="s">
        <v>18</v>
      </c>
      <c r="B14" s="9">
        <v>9</v>
      </c>
      <c r="C14" s="9">
        <v>13583.599999999999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3</v>
      </c>
      <c r="C16" s="10" t="s">
        <v>13</v>
      </c>
      <c r="D16" s="10" t="s">
        <v>24</v>
      </c>
      <c r="E16" s="10" t="s">
        <v>25</v>
      </c>
      <c r="F16" s="10" t="s">
        <v>26</v>
      </c>
      <c r="G16" s="10" t="s">
        <v>27</v>
      </c>
      <c r="H16" s="10" t="s">
        <v>28</v>
      </c>
      <c r="I16" s="10" t="s">
        <v>29</v>
      </c>
    </row>
    <row r="17" spans="1:9" x14ac:dyDescent="0.25">
      <c r="A17" s="8" t="s">
        <v>62</v>
      </c>
      <c r="B17" s="8">
        <v>13.52121212121213</v>
      </c>
      <c r="C17" s="8">
        <v>11.431494764186267</v>
      </c>
      <c r="D17" s="8">
        <v>1.1828035090890072</v>
      </c>
      <c r="E17" s="8">
        <v>0.27084443260640173</v>
      </c>
      <c r="F17" s="8">
        <v>-12.839862076566188</v>
      </c>
      <c r="G17" s="8">
        <v>39.882286318990452</v>
      </c>
      <c r="H17" s="8">
        <v>-12.839862076566188</v>
      </c>
      <c r="I17" s="8">
        <v>39.882286318990452</v>
      </c>
    </row>
    <row r="18" spans="1:9" ht="15.75" thickBot="1" x14ac:dyDescent="0.3">
      <c r="A18" s="9" t="s">
        <v>0</v>
      </c>
      <c r="B18" s="9">
        <v>0.61575757575757573</v>
      </c>
      <c r="C18" s="9">
        <v>6.3705229692502266E-2</v>
      </c>
      <c r="D18" s="9">
        <v>9.6657304075311536</v>
      </c>
      <c r="E18" s="9">
        <v>1.0934495043985696E-5</v>
      </c>
      <c r="F18" s="9">
        <v>0.46885305265253419</v>
      </c>
      <c r="G18" s="9">
        <v>0.76266209886261727</v>
      </c>
      <c r="H18" s="9">
        <v>0.46885305265253419</v>
      </c>
      <c r="I18" s="9">
        <v>0.76266209886261727</v>
      </c>
    </row>
    <row r="22" spans="1:9" x14ac:dyDescent="0.25">
      <c r="A22" t="s">
        <v>63</v>
      </c>
    </row>
    <row r="23" spans="1:9" ht="15.75" thickBot="1" x14ac:dyDescent="0.3"/>
    <row r="24" spans="1:9" x14ac:dyDescent="0.25">
      <c r="A24" s="10" t="s">
        <v>64</v>
      </c>
      <c r="B24" s="10" t="s">
        <v>65</v>
      </c>
      <c r="C24" s="10" t="s">
        <v>58</v>
      </c>
    </row>
    <row r="25" spans="1:9" x14ac:dyDescent="0.25">
      <c r="A25" s="8">
        <v>1</v>
      </c>
      <c r="B25" s="8">
        <v>62.781818181818188</v>
      </c>
      <c r="C25" s="8">
        <v>-2.7818181818181884</v>
      </c>
    </row>
    <row r="26" spans="1:9" x14ac:dyDescent="0.25">
      <c r="A26" s="8">
        <v>2</v>
      </c>
      <c r="B26" s="8">
        <v>75.096969696969694</v>
      </c>
      <c r="C26" s="8">
        <v>9.903030303030306</v>
      </c>
    </row>
    <row r="27" spans="1:9" x14ac:dyDescent="0.25">
      <c r="A27" s="8">
        <v>3</v>
      </c>
      <c r="B27" s="8">
        <v>87.412121212121221</v>
      </c>
      <c r="C27" s="8">
        <v>-8.412121212121221</v>
      </c>
    </row>
    <row r="28" spans="1:9" x14ac:dyDescent="0.25">
      <c r="A28" s="8">
        <v>4</v>
      </c>
      <c r="B28" s="8">
        <v>99.727272727272734</v>
      </c>
      <c r="C28" s="8">
        <v>15.272727272727266</v>
      </c>
    </row>
    <row r="29" spans="1:9" x14ac:dyDescent="0.25">
      <c r="A29" s="8">
        <v>5</v>
      </c>
      <c r="B29" s="8">
        <v>112.04242424242425</v>
      </c>
      <c r="C29" s="8">
        <v>-5.0424242424242465</v>
      </c>
    </row>
    <row r="30" spans="1:9" x14ac:dyDescent="0.25">
      <c r="A30" s="8">
        <v>6</v>
      </c>
      <c r="B30" s="8">
        <v>124.35757575757576</v>
      </c>
      <c r="C30" s="8">
        <v>-9.3575757575757592</v>
      </c>
    </row>
    <row r="31" spans="1:9" x14ac:dyDescent="0.25">
      <c r="A31" s="8">
        <v>7</v>
      </c>
      <c r="B31" s="8">
        <v>136.67272727272729</v>
      </c>
      <c r="C31" s="8">
        <v>3.3272727272727138</v>
      </c>
    </row>
    <row r="32" spans="1:9" x14ac:dyDescent="0.25">
      <c r="A32" s="8">
        <v>8</v>
      </c>
      <c r="B32" s="8">
        <v>148.9878787878788</v>
      </c>
      <c r="C32" s="8">
        <v>-13.987878787878799</v>
      </c>
    </row>
    <row r="33" spans="1:3" x14ac:dyDescent="0.25">
      <c r="A33" s="8">
        <v>9</v>
      </c>
      <c r="B33" s="8">
        <v>161.30303030303031</v>
      </c>
      <c r="C33" s="8">
        <v>-6.3030303030303116</v>
      </c>
    </row>
    <row r="34" spans="1:3" ht="15.75" thickBot="1" x14ac:dyDescent="0.3">
      <c r="A34" s="9">
        <v>10</v>
      </c>
      <c r="B34" s="9">
        <v>173.61818181818182</v>
      </c>
      <c r="C34" s="9">
        <v>17.381818181818176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ACC7-1AE0-49A4-8C4C-0928558AC709}">
  <dimension ref="A1:I29"/>
  <sheetViews>
    <sheetView workbookViewId="0">
      <selection activeCell="H16" sqref="H16"/>
    </sheetView>
  </sheetViews>
  <sheetFormatPr defaultRowHeight="15" x14ac:dyDescent="0.25"/>
  <cols>
    <col min="1" max="1" width="13.85546875" bestFit="1" customWidth="1"/>
    <col min="2" max="2" width="8.7109375" bestFit="1" customWidth="1"/>
    <col min="3" max="5" width="10.42578125" bestFit="1" customWidth="1"/>
    <col min="6" max="6" width="16" bestFit="1" customWidth="1"/>
    <col min="7" max="7" width="10.42578125" bestFit="1" customWidth="1"/>
  </cols>
  <sheetData>
    <row r="1" spans="1:7" x14ac:dyDescent="0.25">
      <c r="A1" s="48" t="s">
        <v>14</v>
      </c>
      <c r="B1" s="50" t="s">
        <v>75</v>
      </c>
      <c r="C1" s="51" t="s">
        <v>70</v>
      </c>
      <c r="D1" s="51" t="s">
        <v>71</v>
      </c>
      <c r="E1" s="51" t="s">
        <v>72</v>
      </c>
      <c r="F1" s="51" t="s">
        <v>73</v>
      </c>
      <c r="G1" s="51" t="s">
        <v>74</v>
      </c>
    </row>
    <row r="2" spans="1:7" x14ac:dyDescent="0.25">
      <c r="A2" s="49" t="s">
        <v>66</v>
      </c>
      <c r="B2" s="1">
        <v>702</v>
      </c>
      <c r="C2" s="1">
        <v>62</v>
      </c>
      <c r="D2" s="1">
        <v>55</v>
      </c>
      <c r="E2" s="1">
        <v>70</v>
      </c>
      <c r="F2" s="1">
        <v>71</v>
      </c>
      <c r="G2" s="1">
        <v>66</v>
      </c>
    </row>
    <row r="3" spans="1:7" x14ac:dyDescent="0.25">
      <c r="A3" s="49" t="s">
        <v>67</v>
      </c>
      <c r="B3" s="1">
        <v>718</v>
      </c>
      <c r="C3" s="1">
        <v>80</v>
      </c>
      <c r="D3" s="1">
        <v>82</v>
      </c>
      <c r="E3" s="1">
        <v>71</v>
      </c>
      <c r="F3" s="1">
        <v>75</v>
      </c>
      <c r="G3" s="1">
        <v>64</v>
      </c>
    </row>
    <row r="4" spans="1:7" x14ac:dyDescent="0.25">
      <c r="A4" s="49" t="s">
        <v>68</v>
      </c>
      <c r="B4" s="1">
        <v>730</v>
      </c>
      <c r="C4" s="1">
        <v>71</v>
      </c>
      <c r="D4" s="1">
        <v>87</v>
      </c>
      <c r="E4" s="1">
        <v>86</v>
      </c>
      <c r="F4" s="1">
        <v>86</v>
      </c>
      <c r="G4" s="1">
        <v>58</v>
      </c>
    </row>
    <row r="5" spans="1:7" x14ac:dyDescent="0.25">
      <c r="A5" s="49" t="s">
        <v>69</v>
      </c>
      <c r="B5" s="1">
        <v>764</v>
      </c>
      <c r="C5" s="1">
        <v>77</v>
      </c>
      <c r="D5" s="1">
        <v>78</v>
      </c>
      <c r="E5" s="1">
        <v>69</v>
      </c>
      <c r="F5" s="1">
        <v>88</v>
      </c>
      <c r="G5" s="1">
        <v>77</v>
      </c>
    </row>
    <row r="8" spans="1:7" x14ac:dyDescent="0.25">
      <c r="A8" t="s">
        <v>8</v>
      </c>
    </row>
    <row r="9" spans="1:7" ht="15.75" thickBot="1" x14ac:dyDescent="0.3"/>
    <row r="10" spans="1:7" x14ac:dyDescent="0.25">
      <c r="A10" s="11" t="s">
        <v>9</v>
      </c>
      <c r="B10" s="11"/>
    </row>
    <row r="11" spans="1:7" x14ac:dyDescent="0.25">
      <c r="A11" s="8" t="s">
        <v>10</v>
      </c>
      <c r="B11" s="8">
        <v>1</v>
      </c>
    </row>
    <row r="12" spans="1:7" x14ac:dyDescent="0.25">
      <c r="A12" s="8" t="s">
        <v>11</v>
      </c>
      <c r="B12" s="8">
        <v>1</v>
      </c>
    </row>
    <row r="13" spans="1:7" x14ac:dyDescent="0.25">
      <c r="A13" s="8" t="s">
        <v>12</v>
      </c>
      <c r="B13" s="8">
        <v>65535</v>
      </c>
    </row>
    <row r="14" spans="1:7" x14ac:dyDescent="0.25">
      <c r="A14" s="8" t="s">
        <v>13</v>
      </c>
      <c r="B14" s="8">
        <v>0</v>
      </c>
    </row>
    <row r="15" spans="1:7" ht="15.75" thickBot="1" x14ac:dyDescent="0.3">
      <c r="A15" s="9" t="s">
        <v>14</v>
      </c>
      <c r="B15" s="9">
        <v>4</v>
      </c>
    </row>
    <row r="17" spans="1:9" ht="15.75" thickBot="1" x14ac:dyDescent="0.3">
      <c r="A17" t="s">
        <v>15</v>
      </c>
    </row>
    <row r="18" spans="1:9" x14ac:dyDescent="0.25">
      <c r="A18" s="10"/>
      <c r="B18" s="10" t="s">
        <v>19</v>
      </c>
      <c r="C18" s="10" t="s">
        <v>20</v>
      </c>
      <c r="D18" s="10" t="s">
        <v>21</v>
      </c>
      <c r="E18" s="10" t="s">
        <v>22</v>
      </c>
      <c r="F18" s="10" t="s">
        <v>23</v>
      </c>
    </row>
    <row r="19" spans="1:9" x14ac:dyDescent="0.25">
      <c r="A19" s="8" t="s">
        <v>16</v>
      </c>
      <c r="B19" s="8">
        <v>5</v>
      </c>
      <c r="C19" s="8">
        <v>2075</v>
      </c>
      <c r="D19" s="8">
        <v>415</v>
      </c>
      <c r="E19" s="8" t="e">
        <v>#NUM!</v>
      </c>
      <c r="F19" s="8" t="e">
        <v>#NUM!</v>
      </c>
    </row>
    <row r="20" spans="1:9" x14ac:dyDescent="0.25">
      <c r="A20" s="8" t="s">
        <v>17</v>
      </c>
      <c r="B20" s="8">
        <v>0</v>
      </c>
      <c r="C20" s="8">
        <v>0</v>
      </c>
      <c r="D20" s="8">
        <v>65535</v>
      </c>
      <c r="E20" s="8"/>
      <c r="F20" s="8"/>
    </row>
    <row r="21" spans="1:9" ht="15.75" thickBot="1" x14ac:dyDescent="0.3">
      <c r="A21" s="9" t="s">
        <v>18</v>
      </c>
      <c r="B21" s="9">
        <v>5</v>
      </c>
      <c r="C21" s="9">
        <v>2075</v>
      </c>
      <c r="D21" s="9"/>
      <c r="E21" s="9"/>
      <c r="F21" s="9"/>
    </row>
    <row r="22" spans="1:9" ht="15.75" thickBot="1" x14ac:dyDescent="0.3"/>
    <row r="23" spans="1:9" x14ac:dyDescent="0.25">
      <c r="A23" s="10"/>
      <c r="B23" s="10" t="s">
        <v>3</v>
      </c>
      <c r="C23" s="10" t="s">
        <v>13</v>
      </c>
      <c r="D23" s="10" t="s">
        <v>24</v>
      </c>
      <c r="E23" s="10" t="s">
        <v>25</v>
      </c>
      <c r="F23" s="10" t="s">
        <v>26</v>
      </c>
      <c r="G23" s="10" t="s">
        <v>27</v>
      </c>
      <c r="H23" s="10" t="s">
        <v>28</v>
      </c>
      <c r="I23" s="10" t="s">
        <v>29</v>
      </c>
    </row>
    <row r="24" spans="1:9" x14ac:dyDescent="0.25">
      <c r="A24" s="8" t="s">
        <v>62</v>
      </c>
      <c r="B24" s="8">
        <v>425.28666069829899</v>
      </c>
      <c r="C24" s="8">
        <v>0</v>
      </c>
      <c r="D24" s="8">
        <v>65535</v>
      </c>
      <c r="E24" s="8" t="e">
        <v>#NUM!</v>
      </c>
      <c r="F24" s="8">
        <v>425.28666069829899</v>
      </c>
      <c r="G24" s="8">
        <v>425.28666069829899</v>
      </c>
      <c r="H24" s="8">
        <v>425.28666069829899</v>
      </c>
      <c r="I24" s="8">
        <v>425.28666069829899</v>
      </c>
    </row>
    <row r="25" spans="1:9" x14ac:dyDescent="0.25">
      <c r="A25" s="8" t="s">
        <v>70</v>
      </c>
      <c r="B25" s="8">
        <v>0</v>
      </c>
      <c r="C25" s="8">
        <v>0</v>
      </c>
      <c r="D25" s="8">
        <v>65535</v>
      </c>
      <c r="E25" s="8" t="e">
        <v>#NUM!</v>
      </c>
      <c r="F25" s="8">
        <v>0</v>
      </c>
      <c r="G25" s="8">
        <v>0</v>
      </c>
      <c r="H25" s="8">
        <v>0</v>
      </c>
      <c r="I25" s="8">
        <v>0</v>
      </c>
    </row>
    <row r="26" spans="1:9" x14ac:dyDescent="0.25">
      <c r="A26" s="8" t="s">
        <v>71</v>
      </c>
      <c r="B26" s="8">
        <v>0.44905998209489772</v>
      </c>
      <c r="C26" s="8">
        <v>0</v>
      </c>
      <c r="D26" s="8">
        <v>65535</v>
      </c>
      <c r="E26" s="8" t="e">
        <v>#NUM!</v>
      </c>
      <c r="F26" s="8">
        <v>0.44905998209489772</v>
      </c>
      <c r="G26" s="8">
        <v>0.44905998209489772</v>
      </c>
      <c r="H26" s="8">
        <v>0.44905998209489772</v>
      </c>
      <c r="I26" s="8">
        <v>0.44905998209489772</v>
      </c>
    </row>
    <row r="27" spans="1:9" x14ac:dyDescent="0.25">
      <c r="A27" s="8" t="s">
        <v>72</v>
      </c>
      <c r="B27" s="8">
        <v>0</v>
      </c>
      <c r="C27" s="8">
        <v>0</v>
      </c>
      <c r="D27" s="8">
        <v>65535</v>
      </c>
      <c r="E27" s="8" t="e">
        <v>#NUM!</v>
      </c>
      <c r="F27" s="8">
        <v>0</v>
      </c>
      <c r="G27" s="8">
        <v>0</v>
      </c>
      <c r="H27" s="8">
        <v>0</v>
      </c>
      <c r="I27" s="8">
        <v>0</v>
      </c>
    </row>
    <row r="28" spans="1:9" x14ac:dyDescent="0.25">
      <c r="A28" s="8" t="s">
        <v>73</v>
      </c>
      <c r="B28" s="8">
        <v>1.8714413607878237</v>
      </c>
      <c r="C28" s="8">
        <v>0</v>
      </c>
      <c r="D28" s="8">
        <v>65535</v>
      </c>
      <c r="E28" s="8" t="e">
        <v>#NUM!</v>
      </c>
      <c r="F28" s="8">
        <v>1.8714413607878237</v>
      </c>
      <c r="G28" s="8">
        <v>1.8714413607878237</v>
      </c>
      <c r="H28" s="8">
        <v>1.8714413607878237</v>
      </c>
      <c r="I28" s="8">
        <v>1.8714413607878237</v>
      </c>
    </row>
    <row r="29" spans="1:9" ht="15.75" thickBot="1" x14ac:dyDescent="0.3">
      <c r="A29" s="9" t="s">
        <v>74</v>
      </c>
      <c r="B29" s="9">
        <v>1.8051924798567602</v>
      </c>
      <c r="C29" s="9">
        <v>0</v>
      </c>
      <c r="D29" s="9">
        <v>65535</v>
      </c>
      <c r="E29" s="9" t="e">
        <v>#NUM!</v>
      </c>
      <c r="F29" s="9">
        <v>1.8051924798567602</v>
      </c>
      <c r="G29" s="9">
        <v>1.8051924798567602</v>
      </c>
      <c r="H29" s="9">
        <v>1.8051924798567602</v>
      </c>
      <c r="I29" s="9">
        <v>1.8051924798567602</v>
      </c>
    </row>
  </sheetData>
  <phoneticPr fontId="10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Coeficientes</vt:lpstr>
      <vt:lpstr>MQO</vt:lpstr>
      <vt:lpstr>MQO Solução</vt:lpstr>
      <vt:lpstr>Resíduos</vt:lpstr>
      <vt:lpstr>Hipótese 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2019-07-23T17:37:44Z</dcterms:created>
  <dcterms:modified xsi:type="dcterms:W3CDTF">2019-08-01T17:02:49Z</dcterms:modified>
</cp:coreProperties>
</file>