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BB18DC29-BE6B-4E78-878D-0014277AB64F}" xr6:coauthVersionLast="45" xr6:coauthVersionMax="45" xr10:uidLastSave="{00000000-0000-0000-0000-000000000000}"/>
  <bookViews>
    <workbookView xWindow="555" yWindow="15" windowWidth="19275" windowHeight="10920" tabRatio="868" firstSheet="1" activeTab="9" xr2:uid="{F82D0A06-CCE5-4E58-80CD-4C6DCF6ECEA1}"/>
  </bookViews>
  <sheets>
    <sheet name="MMM" sheetId="10" r:id="rId1"/>
    <sheet name="Jornada" sheetId="11" r:id="rId2"/>
    <sheet name="Media Plan" sheetId="7" r:id="rId3"/>
    <sheet name="R$ (Realizado)" sheetId="8" r:id="rId4"/>
    <sheet name="Resultados" sheetId="9" r:id="rId5"/>
    <sheet name="Base" sheetId="12" r:id="rId6"/>
    <sheet name="Pivot Table" sheetId="13" r:id="rId7"/>
    <sheet name="Gráficos" sheetId="14" r:id="rId8"/>
    <sheet name="Regressao MMM1" sheetId="17" r:id="rId9"/>
    <sheet name="Modelo (1)" sheetId="15" r:id="rId10"/>
  </sheets>
  <definedNames>
    <definedName name="SegmentaçãodeDados_Nameplate">#N/A</definedName>
  </definedNames>
  <calcPr calcId="191029"/>
  <pivotCaches>
    <pivotCache cacheId="3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5" l="1"/>
  <c r="K18" i="15"/>
  <c r="L11" i="15"/>
  <c r="L12" i="15"/>
  <c r="L13" i="15"/>
  <c r="L14" i="15"/>
  <c r="L15" i="15"/>
  <c r="L16" i="15"/>
  <c r="L17" i="15"/>
  <c r="L10" i="15"/>
  <c r="K11" i="15"/>
  <c r="K12" i="15"/>
  <c r="K13" i="15"/>
  <c r="K14" i="15"/>
  <c r="K15" i="15"/>
  <c r="K16" i="15"/>
  <c r="K17" i="15"/>
  <c r="K10" i="15"/>
  <c r="G25" i="15"/>
  <c r="G24" i="15"/>
  <c r="D25" i="15"/>
  <c r="D24" i="15"/>
  <c r="G23" i="15"/>
  <c r="H23" i="15" s="1"/>
  <c r="E23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5" i="15"/>
  <c r="J18" i="15" l="1"/>
  <c r="D6" i="15" l="1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E5" i="15"/>
  <c r="D5" i="15"/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B66D9-1386-4839-BF2F-307A891CC0A3}" keepAlive="1" name="Consulta - 01_loja_fitas" description="Conexão com a consulta '01_loja_fitas' na pasta de trabalho." type="5" refreshedVersion="6" background="1" saveData="1">
    <dbPr connection="Provider=Microsoft.Mashup.OleDb.1;Data Source=$Workbook$;Location=01_loja_fitas;Extended Properties=&quot;&quot;" command="SELECT * FROM [01_loja_fitas]"/>
  </connection>
  <connection id="2" xr16:uid="{4CC234A8-3BC5-4E57-B44D-75EB595504B6}" keepAlive="1" name="Consulta - 01_loja_fitas (2)" description="Conexão com a consulta '01_loja_fitas (2)' na pasta de trabalho." type="5" refreshedVersion="6" background="1" saveData="1">
    <dbPr connection="Provider=Microsoft.Mashup.OleDb.1;Data Source=$Workbook$;Location=01_loja_fitas (2);Extended Properties=&quot;&quot;" command="SELECT * FROM [01_loja_fitas (2)]"/>
  </connection>
  <connection id="3" xr16:uid="{CC234A5A-005E-4889-8572-E45B20383927}" keepAlive="1" name="Consulta - 01_loja_fitas (3)" description="Conexão com a consulta '01_loja_fitas (3)' na pasta de trabalho." type="5" refreshedVersion="6" background="1" saveData="1">
    <dbPr connection="Provider=Microsoft.Mashup.OleDb.1;Data Source=$Workbook$;Location=01_loja_fitas (3);Extended Properties=&quot;&quot;" command="SELECT * FROM [01_loja_fitas (3)]"/>
  </connection>
</connections>
</file>

<file path=xl/sharedStrings.xml><?xml version="1.0" encoding="utf-8"?>
<sst xmlns="http://schemas.openxmlformats.org/spreadsheetml/2006/main" count="314" uniqueCount="89">
  <si>
    <t>JULHO</t>
  </si>
  <si>
    <t>AGOSTO</t>
  </si>
  <si>
    <t>TV ABERTA</t>
  </si>
  <si>
    <t>GLOBO</t>
  </si>
  <si>
    <t>MÍDIA AVULSA</t>
  </si>
  <si>
    <t>BAND</t>
  </si>
  <si>
    <t>MASTER CHEF</t>
  </si>
  <si>
    <t>MASTER CHEF (Reaplicação)</t>
  </si>
  <si>
    <t>PAY TV</t>
  </si>
  <si>
    <t>GLOBOSAT</t>
  </si>
  <si>
    <t>TURNER</t>
  </si>
  <si>
    <t>FOX</t>
  </si>
  <si>
    <t>DISCOVERY</t>
  </si>
  <si>
    <t>DIVERSOS  (somar todas as outras)</t>
  </si>
  <si>
    <t>DIGITAL</t>
  </si>
  <si>
    <t>AOL</t>
  </si>
  <si>
    <t>GLOBO.COM</t>
  </si>
  <si>
    <t>UOL (AVULSO)</t>
  </si>
  <si>
    <t>GOOGLE - YOUTUBE (DIRETO)</t>
  </si>
  <si>
    <t>GOOGLE - PROGRAMÁTICA</t>
  </si>
  <si>
    <t>FACEBOOK</t>
  </si>
  <si>
    <t>DIVERSOS DESK (somar todos os veículos)</t>
  </si>
  <si>
    <t>MOBILE (exceto Google e FB - somar todos)</t>
  </si>
  <si>
    <t>Nameplate</t>
  </si>
  <si>
    <t>Month</t>
  </si>
  <si>
    <t>Fusca</t>
  </si>
  <si>
    <t>Kombi</t>
  </si>
  <si>
    <t>Rural</t>
  </si>
  <si>
    <t>Fiat 147</t>
  </si>
  <si>
    <t>Passat Hatch</t>
  </si>
  <si>
    <t>Passat Sedan</t>
  </si>
  <si>
    <t>Tempra</t>
  </si>
  <si>
    <t>Buggy</t>
  </si>
  <si>
    <t>Share (DIGITAL)</t>
  </si>
  <si>
    <t>Investimento</t>
  </si>
  <si>
    <t>Periodo</t>
  </si>
  <si>
    <t>Leads</t>
  </si>
  <si>
    <t>ROI</t>
  </si>
  <si>
    <t>(Tudo)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</si>
  <si>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</si>
  <si>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</si>
  <si>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</si>
  <si>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</si>
  <si>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</si>
  <si>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</si>
  <si>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</si>
  <si>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</si>
  <si>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</si>
  <si>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</si>
  <si>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</si>
  <si>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</si>
  <si>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</si>
  <si>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</si>
  <si>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</si>
  <si>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</si>
  <si>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Média de ROI</t>
  </si>
  <si>
    <t>Soma de Investimento</t>
  </si>
  <si>
    <t>Soma de Leads</t>
  </si>
  <si>
    <t>Anos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</si>
  <si>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</si>
  <si>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</si>
  <si>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</si>
  <si>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</si>
  <si>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</si>
  <si>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</si>
  <si>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</si>
  <si>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</si>
  <si>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</si>
  <si>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</si>
  <si>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</si>
  <si>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</si>
  <si>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</si>
  <si>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</si>
  <si>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</si>
  <si>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</si>
  <si>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</si>
  <si>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</si>
  <si>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</si>
  <si>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</si>
  <si>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</si>
  <si>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</si>
  <si>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</si>
  <si>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</si>
  <si>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Valores Previstos</t>
  </si>
  <si>
    <t>Soma:</t>
  </si>
  <si>
    <t>"Erro"</t>
  </si>
  <si>
    <t>Agosto</t>
  </si>
  <si>
    <t>Projeção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</si>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</sst>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R$&quot;#,##0;\-&quot;R$&quot;#,##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\-#,##0\ "/>
    <numFmt numFmtId="165" formatCode="_-&quot;R$&quot;* #,##0_-;\-&quot;R$&quot;* #,##0_-;_-&quot;R$&quot;* &quot;-&quot;??_-;_-@_-"/>
    <numFmt numFmtId="166" formatCode="_-* #,##0_-;\-* #,##0_-;_-* &quot;-&quot;??_-;_-@_-"/>
    <numFmt numFmtId="167" formatCode="0.0%"/>
    <numFmt numFmtId="168" formatCode="0.0000"/>
    <numFmt numFmtId="169" formatCode="_-* #,##0_-;\-* #,##0_-;_-* &quot;-&quot;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FFFF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3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11" borderId="0" applyNumberFormat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4" fontId="6" fillId="0" borderId="0" xfId="5" applyNumberFormat="1" applyFont="1"/>
    <xf numFmtId="0" fontId="7" fillId="0" borderId="0" xfId="5" applyFont="1"/>
    <xf numFmtId="0" fontId="8" fillId="6" borderId="0" xfId="5" applyFont="1" applyFill="1" applyAlignment="1">
      <alignment horizontal="centerContinuous" vertical="distributed"/>
    </xf>
    <xf numFmtId="4" fontId="6" fillId="7" borderId="0" xfId="5" applyNumberFormat="1" applyFont="1" applyFill="1"/>
    <xf numFmtId="0" fontId="7" fillId="7" borderId="0" xfId="5" applyFont="1" applyFill="1"/>
    <xf numFmtId="4" fontId="7" fillId="0" borderId="4" xfId="5" applyNumberFormat="1" applyFont="1" applyBorder="1"/>
    <xf numFmtId="43" fontId="7" fillId="0" borderId="4" xfId="6" applyFont="1" applyFill="1" applyBorder="1"/>
    <xf numFmtId="43" fontId="7" fillId="0" borderId="0" xfId="6" applyFont="1" applyFill="1" applyBorder="1"/>
    <xf numFmtId="43" fontId="7" fillId="7" borderId="0" xfId="6" applyFont="1" applyFill="1" applyBorder="1"/>
    <xf numFmtId="43" fontId="7" fillId="0" borderId="4" xfId="6" quotePrefix="1" applyFont="1" applyFill="1" applyBorder="1" applyAlignment="1">
      <alignment horizontal="center" vertical="center"/>
    </xf>
    <xf numFmtId="5" fontId="0" fillId="4" borderId="3" xfId="3" applyNumberFormat="1" applyFont="1"/>
    <xf numFmtId="0" fontId="4" fillId="3" borderId="2" xfId="2" applyAlignment="1">
      <alignment horizontal="center"/>
    </xf>
    <xf numFmtId="164" fontId="0" fillId="4" borderId="3" xfId="3" applyNumberFormat="1" applyFont="1"/>
    <xf numFmtId="9" fontId="7" fillId="0" borderId="4" xfId="6" quotePrefix="1" applyNumberFormat="1" applyFont="1" applyFill="1" applyBorder="1" applyAlignment="1">
      <alignment horizontal="center" vertical="center"/>
    </xf>
    <xf numFmtId="4" fontId="6" fillId="8" borderId="0" xfId="5" applyNumberFormat="1" applyFont="1" applyFill="1"/>
    <xf numFmtId="43" fontId="7" fillId="8" borderId="0" xfId="6" applyFont="1" applyFill="1" applyBorder="1"/>
    <xf numFmtId="17" fontId="0" fillId="4" borderId="3" xfId="3" applyNumberFormat="1" applyFont="1"/>
    <xf numFmtId="0" fontId="3" fillId="5" borderId="2" xfId="4" applyBorder="1" applyAlignment="1">
      <alignment horizontal="center"/>
    </xf>
    <xf numFmtId="17" fontId="4" fillId="3" borderId="2" xfId="2" applyNumberFormat="1"/>
    <xf numFmtId="0" fontId="4" fillId="4" borderId="3" xfId="3" applyFont="1" applyAlignment="1">
      <alignment horizontal="center"/>
    </xf>
    <xf numFmtId="10" fontId="0" fillId="10" borderId="3" xfId="1" applyNumberFormat="1" applyFont="1" applyFill="1" applyBorder="1" applyAlignment="1">
      <alignment horizontal="center"/>
    </xf>
    <xf numFmtId="0" fontId="3" fillId="9" borderId="2" xfId="4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0" fillId="0" borderId="0" xfId="0" applyNumberFormat="1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Continuous"/>
    </xf>
    <xf numFmtId="0" fontId="3" fillId="5" borderId="0" xfId="4"/>
    <xf numFmtId="164" fontId="3" fillId="5" borderId="0" xfId="4" applyNumberFormat="1"/>
    <xf numFmtId="0" fontId="9" fillId="11" borderId="3" xfId="9" applyBorder="1" applyAlignment="1">
      <alignment horizontal="center"/>
    </xf>
    <xf numFmtId="9" fontId="9" fillId="11" borderId="3" xfId="9" applyNumberFormat="1" applyBorder="1" applyAlignment="1">
      <alignment horizontal="center"/>
    </xf>
    <xf numFmtId="164" fontId="3" fillId="5" borderId="0" xfId="4" applyNumberFormat="1" applyAlignment="1">
      <alignment horizontal="center"/>
    </xf>
    <xf numFmtId="167" fontId="0" fillId="4" borderId="3" xfId="1" applyNumberFormat="1" applyFont="1" applyFill="1" applyBorder="1"/>
    <xf numFmtId="168" fontId="0" fillId="0" borderId="0" xfId="0" applyNumberFormat="1" applyFill="1" applyBorder="1" applyAlignment="1"/>
    <xf numFmtId="168" fontId="0" fillId="0" borderId="5" xfId="0" applyNumberFormat="1" applyFill="1" applyBorder="1" applyAlignment="1"/>
    <xf numFmtId="0" fontId="10" fillId="0" borderId="0" xfId="0" applyFont="1"/>
    <xf numFmtId="165" fontId="10" fillId="12" borderId="3" xfId="8" applyNumberFormat="1" applyFont="1" applyFill="1" applyBorder="1"/>
    <xf numFmtId="166" fontId="10" fillId="12" borderId="3" xfId="7" applyNumberFormat="1" applyFont="1" applyFill="1" applyBorder="1"/>
    <xf numFmtId="9" fontId="10" fillId="12" borderId="3" xfId="1" applyFont="1" applyFill="1" applyBorder="1"/>
    <xf numFmtId="169" fontId="0" fillId="4" borderId="3" xfId="3" applyNumberFormat="1" applyFont="1"/>
    <xf numFmtId="164" fontId="3" fillId="5" borderId="0" xfId="4" applyNumberFormat="1" applyAlignment="1">
      <alignment horizontal="center"/>
    </xf>
  </cellXfs>
  <cellStyles count="10">
    <cellStyle name="Ênfase2" xfId="4" builtinId="33"/>
    <cellStyle name="Entrada" xfId="2" builtinId="20"/>
    <cellStyle name="Moeda" xfId="8" builtinId="4"/>
    <cellStyle name="Moeda 2" xfId="6" xr:uid="{27CD73D1-D2B0-4C64-AE73-8824951A175F}"/>
    <cellStyle name="Normal" xfId="0" builtinId="0"/>
    <cellStyle name="Normal 2 2 2 2" xfId="5" xr:uid="{D713697E-3696-4CB9-908B-07EB91DB0FF8}"/>
    <cellStyle name="Nota" xfId="3" builtinId="10"/>
    <cellStyle name="Porcentagem" xfId="1" builtinId="5"/>
    <cellStyle name="Ruim" xfId="9" builtinId="27"/>
    <cellStyle name="Vírgula" xfId="7" builtinId="3"/>
  </cellStyles>
  <dxfs count="8">
    <dxf>
      <numFmt numFmtId="14" formatCode="0.00%"/>
    </dxf>
    <dxf>
      <numFmt numFmtId="165" formatCode="_-&quot;R$&quot;* #,##0_-;\-&quot;R$&quot;* #,##0_-;_-&quot;R$&quot;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4" formatCode="0.00%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  <c:pt idx="14">
                  <c:v>10319</c:v>
                </c:pt>
                <c:pt idx="15">
                  <c:v>6808</c:v>
                </c:pt>
                <c:pt idx="16">
                  <c:v>9993</c:v>
                </c:pt>
                <c:pt idx="17">
                  <c:v>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2-42DC-B99D-A280603B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Table'!$H$4:$H$12</c:f>
              <c:strCache>
                <c:ptCount val="8"/>
                <c:pt idx="0">
                  <c:v>Kombi</c:v>
                </c:pt>
                <c:pt idx="1">
                  <c:v>Tempra</c:v>
                </c:pt>
                <c:pt idx="2">
                  <c:v>Passat Sedan</c:v>
                </c:pt>
                <c:pt idx="3">
                  <c:v>Rural</c:v>
                </c:pt>
                <c:pt idx="4">
                  <c:v>Fiat 147</c:v>
                </c:pt>
                <c:pt idx="5">
                  <c:v>Passat Hatch</c:v>
                </c:pt>
                <c:pt idx="6">
                  <c:v>Buggy</c:v>
                </c:pt>
                <c:pt idx="7">
                  <c:v>Fusca</c:v>
                </c:pt>
              </c:strCache>
            </c:strRef>
          </c:cat>
          <c:val>
            <c:numRef>
              <c:f>'Pivot Table'!$I$4:$I$12</c:f>
              <c:numCache>
                <c:formatCode>0.00%</c:formatCode>
                <c:ptCount val="8"/>
                <c:pt idx="0">
                  <c:v>6.1307854982813135E-3</c:v>
                </c:pt>
                <c:pt idx="1">
                  <c:v>3.2327838588128321E-2</c:v>
                </c:pt>
                <c:pt idx="2">
                  <c:v>4.7951008824198005E-2</c:v>
                </c:pt>
                <c:pt idx="3">
                  <c:v>5.4329781151623277E-2</c:v>
                </c:pt>
                <c:pt idx="4">
                  <c:v>0.16387796292596904</c:v>
                </c:pt>
                <c:pt idx="5">
                  <c:v>0.17089736789534957</c:v>
                </c:pt>
                <c:pt idx="6">
                  <c:v>0.19388436925238858</c:v>
                </c:pt>
                <c:pt idx="7">
                  <c:v>0.33060088586406189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B-4DAE-87BD-4A034A54B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  <c:pt idx="14">
                  <c:v>2202803.0100000063</c:v>
                </c:pt>
                <c:pt idx="15">
                  <c:v>981333.49999999988</c:v>
                </c:pt>
                <c:pt idx="16">
                  <c:v>1035703.5652959534</c:v>
                </c:pt>
                <c:pt idx="17">
                  <c:v>1026259.8586947158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5.8161323041236316E-3</c:v>
                </c:pt>
                <c:pt idx="1">
                  <c:v>4.7324617324299737E-3</c:v>
                </c:pt>
                <c:pt idx="2">
                  <c:v>2.6236659709745636E-3</c:v>
                </c:pt>
                <c:pt idx="3">
                  <c:v>3.217280589811806E-3</c:v>
                </c:pt>
                <c:pt idx="4">
                  <c:v>2.8591858094775733E-3</c:v>
                </c:pt>
                <c:pt idx="5">
                  <c:v>3.8093738827597663E-3</c:v>
                </c:pt>
                <c:pt idx="6">
                  <c:v>3.3904050587721564E-3</c:v>
                </c:pt>
                <c:pt idx="7">
                  <c:v>3.8917059270949148E-3</c:v>
                </c:pt>
                <c:pt idx="8">
                  <c:v>2.8226361920799551E-3</c:v>
                </c:pt>
                <c:pt idx="9">
                  <c:v>4.8179566578790073E-3</c:v>
                </c:pt>
                <c:pt idx="10">
                  <c:v>3.3525379266958338E-3</c:v>
                </c:pt>
                <c:pt idx="11">
                  <c:v>1.7319333580561405E-3</c:v>
                </c:pt>
                <c:pt idx="12">
                  <c:v>6.0447431909160711E-3</c:v>
                </c:pt>
                <c:pt idx="13">
                  <c:v>5.6300275677484126E-3</c:v>
                </c:pt>
                <c:pt idx="14">
                  <c:v>6.7613858239438177E-3</c:v>
                </c:pt>
                <c:pt idx="15">
                  <c:v>7.3926216575811998E-3</c:v>
                </c:pt>
                <c:pt idx="16">
                  <c:v>3.1564860008417156E-2</c:v>
                </c:pt>
                <c:pt idx="17">
                  <c:v>3.3327133209895853E-2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F10-BE45-EA55A3CF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Table'!$A$4:$A$24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Table'!$B$4:$B$24</c:f>
              <c:numCache>
                <c:formatCode>_-* #,##0_-;\-* #,##0_-;_-* "-"??_-;_-@_-</c:formatCode>
                <c:ptCount val="18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  <c:pt idx="14">
                  <c:v>10319</c:v>
                </c:pt>
                <c:pt idx="15">
                  <c:v>6808</c:v>
                </c:pt>
                <c:pt idx="16">
                  <c:v>9993</c:v>
                </c:pt>
                <c:pt idx="17">
                  <c:v>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7C3-B40C-44A62BDD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55239472"/>
        <c:axId val="1156712112"/>
      </c:barChart>
      <c:catAx>
        <c:axId val="115523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6712112"/>
        <c:crosses val="autoZero"/>
        <c:auto val="1"/>
        <c:lblAlgn val="ctr"/>
        <c:lblOffset val="100"/>
        <c:noMultiLvlLbl val="0"/>
      </c:catAx>
      <c:valAx>
        <c:axId val="1156712112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115523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(Leads)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Table'!$I$3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Table'!$H$4:$H$12</c:f>
              <c:strCache>
                <c:ptCount val="8"/>
                <c:pt idx="0">
                  <c:v>Kombi</c:v>
                </c:pt>
                <c:pt idx="1">
                  <c:v>Tempra</c:v>
                </c:pt>
                <c:pt idx="2">
                  <c:v>Passat Sedan</c:v>
                </c:pt>
                <c:pt idx="3">
                  <c:v>Rural</c:v>
                </c:pt>
                <c:pt idx="4">
                  <c:v>Fiat 147</c:v>
                </c:pt>
                <c:pt idx="5">
                  <c:v>Passat Hatch</c:v>
                </c:pt>
                <c:pt idx="6">
                  <c:v>Buggy</c:v>
                </c:pt>
                <c:pt idx="7">
                  <c:v>Fusca</c:v>
                </c:pt>
              </c:strCache>
            </c:strRef>
          </c:cat>
          <c:val>
            <c:numRef>
              <c:f>'Pivot Table'!$I$4:$I$12</c:f>
              <c:numCache>
                <c:formatCode>0.00%</c:formatCode>
                <c:ptCount val="8"/>
                <c:pt idx="0">
                  <c:v>6.1307854982813135E-3</c:v>
                </c:pt>
                <c:pt idx="1">
                  <c:v>3.2327838588128321E-2</c:v>
                </c:pt>
                <c:pt idx="2">
                  <c:v>4.7951008824198005E-2</c:v>
                </c:pt>
                <c:pt idx="3">
                  <c:v>5.4329781151623277E-2</c:v>
                </c:pt>
                <c:pt idx="4">
                  <c:v>0.16387796292596904</c:v>
                </c:pt>
                <c:pt idx="5">
                  <c:v>0.17089736789534957</c:v>
                </c:pt>
                <c:pt idx="6">
                  <c:v>0.19388436925238858</c:v>
                </c:pt>
                <c:pt idx="7">
                  <c:v>0.33060088586406189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16F-87A2-957A41F49F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57552815"/>
        <c:axId val="84426656"/>
      </c:barChart>
      <c:catAx>
        <c:axId val="257552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26656"/>
        <c:crosses val="autoZero"/>
        <c:auto val="1"/>
        <c:lblAlgn val="ctr"/>
        <c:lblOffset val="100"/>
        <c:noMultiLvlLbl val="0"/>
      </c:catAx>
      <c:valAx>
        <c:axId val="84426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755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[03_MMM_Modelos.xlsx]Pivot Table!Tabela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R$ &amp;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noFill/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Table'!$E$3</c:f>
              <c:strCache>
                <c:ptCount val="1"/>
                <c:pt idx="0">
                  <c:v>Soma de Investimento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Table'!$E$4:$E$24</c:f>
              <c:numCache>
                <c:formatCode>_-"R$"* #,##0_-;\-"R$"* #,##0_-;_-"R$"* "-"??_-;_-@_-</c:formatCode>
                <c:ptCount val="18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  <c:pt idx="14">
                  <c:v>2202803.0100000063</c:v>
                </c:pt>
                <c:pt idx="15">
                  <c:v>981333.49999999988</c:v>
                </c:pt>
                <c:pt idx="16">
                  <c:v>1035703.5652959534</c:v>
                </c:pt>
                <c:pt idx="17">
                  <c:v>1026259.8586947158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55615"/>
        <c:axId val="84344704"/>
      </c:barChart>
      <c:lineChart>
        <c:grouping val="standard"/>
        <c:varyColors val="0"/>
        <c:ser>
          <c:idx val="1"/>
          <c:order val="1"/>
          <c:tx>
            <c:strRef>
              <c:f>'Pivot Table'!$F$3</c:f>
              <c:strCache>
                <c:ptCount val="1"/>
                <c:pt idx="0">
                  <c:v>Média de ROI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'Pivot Table'!$D$4:$D$24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Table'!$F$4:$F$24</c:f>
              <c:numCache>
                <c:formatCode>0.00%</c:formatCode>
                <c:ptCount val="18"/>
                <c:pt idx="0">
                  <c:v>5.8161323041236316E-3</c:v>
                </c:pt>
                <c:pt idx="1">
                  <c:v>4.7324617324299737E-3</c:v>
                </c:pt>
                <c:pt idx="2">
                  <c:v>2.6236659709745636E-3</c:v>
                </c:pt>
                <c:pt idx="3">
                  <c:v>3.217280589811806E-3</c:v>
                </c:pt>
                <c:pt idx="4">
                  <c:v>2.8591858094775733E-3</c:v>
                </c:pt>
                <c:pt idx="5">
                  <c:v>3.8093738827597663E-3</c:v>
                </c:pt>
                <c:pt idx="6">
                  <c:v>3.3904050587721564E-3</c:v>
                </c:pt>
                <c:pt idx="7">
                  <c:v>3.8917059270949148E-3</c:v>
                </c:pt>
                <c:pt idx="8">
                  <c:v>2.8226361920799551E-3</c:v>
                </c:pt>
                <c:pt idx="9">
                  <c:v>4.8179566578790073E-3</c:v>
                </c:pt>
                <c:pt idx="10">
                  <c:v>3.3525379266958338E-3</c:v>
                </c:pt>
                <c:pt idx="11">
                  <c:v>1.7319333580561405E-3</c:v>
                </c:pt>
                <c:pt idx="12">
                  <c:v>6.0447431909160711E-3</c:v>
                </c:pt>
                <c:pt idx="13">
                  <c:v>5.6300275677484126E-3</c:v>
                </c:pt>
                <c:pt idx="14">
                  <c:v>6.7613858239438177E-3</c:v>
                </c:pt>
                <c:pt idx="15">
                  <c:v>7.3926216575811998E-3</c:v>
                </c:pt>
                <c:pt idx="16">
                  <c:v>3.1564860008417156E-2</c:v>
                </c:pt>
                <c:pt idx="17">
                  <c:v>3.3327133209895853E-2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8-4908-B7AE-65C3EECF4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952"/>
        <c:axId val="1145942736"/>
      </c:lineChart>
      <c:catAx>
        <c:axId val="2575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344704"/>
        <c:crosses val="autoZero"/>
        <c:auto val="1"/>
        <c:lblAlgn val="ctr"/>
        <c:lblOffset val="100"/>
        <c:noMultiLvlLbl val="0"/>
      </c:catAx>
      <c:valAx>
        <c:axId val="84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* #,##0_-;\-&quot;R$&quot;* #,##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555615"/>
        <c:crosses val="autoZero"/>
        <c:crossBetween val="between"/>
      </c:valAx>
      <c:valAx>
        <c:axId val="114594273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1952"/>
        <c:crosses val="max"/>
        <c:crossBetween val="between"/>
      </c:valAx>
      <c:catAx>
        <c:axId val="85671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594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(1)'!$E$4</c:f>
              <c:strCache>
                <c:ptCount val="1"/>
                <c:pt idx="0">
                  <c:v>Leads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778040244969379"/>
                  <c:y val="-0.37052894429862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 (1)'!$D$5:$D$18</c:f>
              <c:numCache>
                <c:formatCode>"R$"#,##0_);\("R$"#,##0\)</c:formatCode>
                <c:ptCount val="14"/>
                <c:pt idx="0">
                  <c:v>871477.89999999991</c:v>
                </c:pt>
                <c:pt idx="1">
                  <c:v>1174584.6699999995</c:v>
                </c:pt>
                <c:pt idx="2">
                  <c:v>1994004.8200000043</c:v>
                </c:pt>
                <c:pt idx="3">
                  <c:v>1628384.6700000032</c:v>
                </c:pt>
                <c:pt idx="4">
                  <c:v>1624885.4300000006</c:v>
                </c:pt>
                <c:pt idx="5">
                  <c:v>2039484.5700000024</c:v>
                </c:pt>
                <c:pt idx="6">
                  <c:v>2422123.3200000022</c:v>
                </c:pt>
                <c:pt idx="7">
                  <c:v>2812457.4699999983</c:v>
                </c:pt>
                <c:pt idx="8">
                  <c:v>3220754.1700000027</c:v>
                </c:pt>
                <c:pt idx="9">
                  <c:v>2356873.2800000054</c:v>
                </c:pt>
                <c:pt idx="10">
                  <c:v>2018345.6400000011</c:v>
                </c:pt>
                <c:pt idx="11">
                  <c:v>3443232.5700000017</c:v>
                </c:pt>
                <c:pt idx="12">
                  <c:v>1983654.2900000014</c:v>
                </c:pt>
                <c:pt idx="13">
                  <c:v>2524072.5000000005</c:v>
                </c:pt>
              </c:numCache>
            </c:numRef>
          </c:xVal>
          <c:yVal>
            <c:numRef>
              <c:f>'Modelo (1)'!$E$5:$E$18</c:f>
              <c:numCache>
                <c:formatCode>#,##0_ ;\-#,##0\ </c:formatCode>
                <c:ptCount val="14"/>
                <c:pt idx="0">
                  <c:v>5246</c:v>
                </c:pt>
                <c:pt idx="1">
                  <c:v>5238</c:v>
                </c:pt>
                <c:pt idx="2">
                  <c:v>5474</c:v>
                </c:pt>
                <c:pt idx="3">
                  <c:v>7158</c:v>
                </c:pt>
                <c:pt idx="4">
                  <c:v>6673</c:v>
                </c:pt>
                <c:pt idx="5">
                  <c:v>10382</c:v>
                </c:pt>
                <c:pt idx="6">
                  <c:v>7014</c:v>
                </c:pt>
                <c:pt idx="7">
                  <c:v>10922</c:v>
                </c:pt>
                <c:pt idx="8">
                  <c:v>8570</c:v>
                </c:pt>
                <c:pt idx="9">
                  <c:v>8452</c:v>
                </c:pt>
                <c:pt idx="10">
                  <c:v>4676</c:v>
                </c:pt>
                <c:pt idx="11">
                  <c:v>4017</c:v>
                </c:pt>
                <c:pt idx="12">
                  <c:v>11968</c:v>
                </c:pt>
                <c:pt idx="13">
                  <c:v>12898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9-4972-845E-9773C1AA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17199"/>
        <c:axId val="465388047"/>
      </c:scatterChart>
      <c:valAx>
        <c:axId val="7467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_);\(&quot;R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388047"/>
        <c:crosses val="autoZero"/>
        <c:crossBetween val="midCat"/>
      </c:valAx>
      <c:valAx>
        <c:axId val="4653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7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0_3">
  <dgm:title val=""/>
  <dgm:desc val=""/>
  <dgm:catLst>
    <dgm:cat type="mainScheme" pri="10300"/>
  </dgm:catLst>
  <dgm:styleLbl name="node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lignNode1">
    <dgm:fillClrLst meth="repeat">
      <a:schemeClr val="dk2"/>
    </dgm:fillClrLst>
    <dgm:linClrLst meth="repeat">
      <a:schemeClr val="dk2"/>
    </dgm:linClrLst>
    <dgm:effectClrLst/>
    <dgm:txLinClrLst/>
    <dgm:txFillClrLst/>
    <dgm:txEffectClrLst/>
  </dgm:styleLbl>
  <dgm:styleLbl name="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lnNode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vennNode1">
    <dgm:fillClrLst meth="repeat">
      <a:schemeClr val="dk2">
        <a:alpha val="50000"/>
      </a:schemeClr>
    </dgm:fillClrLst>
    <dgm:linClrLst meth="repeat">
      <a:schemeClr val="lt2"/>
    </dgm:linClrLst>
    <dgm:effectClrLst/>
    <dgm:txLinClrLst/>
    <dgm:txFillClrLst/>
    <dgm:txEffectClrLst/>
  </dgm:styleLbl>
  <dgm:styleLbl name="node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node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fgImgPlace1">
    <dgm:fillClrLst meth="repeat">
      <a:schemeClr val="dk2">
        <a:tint val="50000"/>
      </a:schemeClr>
    </dgm:fillClrLst>
    <dgm:linClrLst meth="repeat">
      <a:schemeClr val="lt2"/>
    </dgm:linClrLst>
    <dgm:effectClrLst/>
    <dgm:txLinClrLst/>
    <dgm:txFillClrLst meth="repeat">
      <a:schemeClr val="lt2"/>
    </dgm:txFillClrLst>
    <dgm:txEffectClrLst/>
  </dgm:styleLbl>
  <dgm:styleLbl name="align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bgImgPlace1">
    <dgm:fillClrLst meth="repeat">
      <a:schemeClr val="dk2">
        <a:tint val="50000"/>
      </a:schemeClr>
    </dgm:fillClrLst>
    <dgm:linClrLst meth="repeat">
      <a:schemeClr val="dk2">
        <a:shade val="80000"/>
      </a:schemeClr>
    </dgm:linClrLst>
    <dgm:effectClrLst/>
    <dgm:txLinClrLst/>
    <dgm:txFillClrLst meth="repeat">
      <a:schemeClr val="lt2"/>
    </dgm:txFillClrLst>
    <dgm:txEffectClrLst/>
  </dgm:styleLbl>
  <dgm:styleLbl name="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callout">
    <dgm:fillClrLst meth="repeat">
      <a:schemeClr val="dk2"/>
    </dgm:fillClrLst>
    <dgm:linClrLst meth="repeat">
      <a:schemeClr val="dk2">
        <a:tint val="50000"/>
      </a:schemeClr>
    </dgm:linClrLst>
    <dgm:effectClrLst/>
    <dgm:txLinClrLst/>
    <dgm:txFillClrLst meth="repeat">
      <a:schemeClr val="lt2"/>
    </dgm:txFillClrLst>
    <dgm:txEffectClrLst/>
  </dgm:styleLbl>
  <dgm:styleLbl name="asst0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1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2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3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asst4">
    <dgm:fillClrLst meth="repeat">
      <a:schemeClr val="dk2"/>
    </dgm:fillClrLst>
    <dgm:linClrLst meth="repeat">
      <a:schemeClr val="lt2"/>
    </dgm:linClrLst>
    <dgm:effectClrLst/>
    <dgm:txLinClrLst/>
    <dgm:txFillClrLst/>
    <dgm:txEffectClrLst/>
  </dgm:styleLbl>
  <dgm:styleLbl name="parChTrans2D1">
    <dgm:fillClrLst meth="repeat">
      <a:schemeClr val="dk2">
        <a:tint val="60000"/>
      </a:schemeClr>
    </dgm:fillClrLst>
    <dgm:linClrLst meth="repeat">
      <a:schemeClr val="dk2">
        <a:tint val="60000"/>
      </a:schemeClr>
    </dgm:linClrLst>
    <dgm:effectClrLst/>
    <dgm:txLinClrLst/>
    <dgm:txFillClrLst meth="repeat">
      <a:schemeClr val="lt2"/>
    </dgm:txFillClrLst>
    <dgm:txEffectClrLst/>
  </dgm:styleLbl>
  <dgm:styleLbl name="parChTrans2D2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3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2D4">
    <dgm:fillClrLst meth="repeat">
      <a:schemeClr val="dk2"/>
    </dgm:fillClrLst>
    <dgm:linClrLst meth="repeat">
      <a:schemeClr val="dk2"/>
    </dgm:linClrLst>
    <dgm:effectClrLst/>
    <dgm:txLinClrLst/>
    <dgm:txFillClrLst meth="repeat">
      <a:schemeClr val="lt2"/>
    </dgm:txFillClrLst>
    <dgm:txEffectClrLst/>
  </dgm:styleLbl>
  <dgm:styleLbl name="parChTrans1D1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dk2"/>
    </dgm:fillClrLst>
    <dgm:linClrLst meth="repeat">
      <a:schemeClr val="dk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dk2"/>
    </dgm:fillClrLst>
    <dgm:linClrLst meth="repeat">
      <a:schemeClr val="dk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2">
        <a:alpha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2"/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dk2">
        <a:alpha val="90000"/>
        <a:tint val="40000"/>
      </a:schemeClr>
    </dgm:fillClrLst>
    <dgm:linClrLst meth="repeat">
      <a:schemeClr val="dk2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2">
        <a:alpha val="9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dk2">
        <a:tint val="40000"/>
      </a:schemeClr>
    </dgm:fillClrLst>
    <dgm:linClrLst meth="repeat">
      <a:schemeClr val="dk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dk2">
        <a:shade val="8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dk2">
        <a:tint val="50000"/>
        <a:alpha val="40000"/>
      </a:schemeClr>
    </dgm:fillClrLst>
    <dgm:linClrLst meth="repeat">
      <a:schemeClr val="dk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dk2">
        <a:tint val="60000"/>
      </a:schemeClr>
    </dgm:fillClrLst>
    <dgm:linClrLst meth="repeat">
      <a:schemeClr val="lt2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2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CEBF388C-EE80-4D2E-A85D-A9269DDA1883}" type="doc">
      <dgm:prSet loTypeId="urn:microsoft.com/office/officeart/2005/8/layout/radial6" loCatId="cycle" qsTypeId="urn:microsoft.com/office/officeart/2005/8/quickstyle/simple1" qsCatId="simple" csTypeId="urn:microsoft.com/office/officeart/2005/8/colors/accent0_3" csCatId="mainScheme" phldr="1"/>
      <dgm:spPr/>
      <dgm:t>
        <a:bodyPr/>
        <a:lstStyle/>
        <a:p>
          <a:endParaRPr lang="pt-BR"/>
        </a:p>
      </dgm:t>
    </dgm:pt>
    <dgm:pt modelId="{FC7375E7-98E9-4590-9A0E-96B36C92406E}">
      <dgm:prSet phldrT="[Texto]"/>
      <dgm:spPr>
        <a:solidFill>
          <a:srgbClr val="7030A0"/>
        </a:solidFill>
      </dgm:spPr>
      <dgm:t>
        <a:bodyPr/>
        <a:lstStyle/>
        <a:p>
          <a:r>
            <a:rPr lang="pt-BR"/>
            <a:t>Marketing Mix Modeling</a:t>
          </a:r>
        </a:p>
      </dgm:t>
    </dgm:pt>
    <dgm:pt modelId="{23A4E4EB-B37A-4777-A118-47F86E43F910}" type="parTrans" cxnId="{A5ADA4C1-499D-473E-AF6A-5EB008231534}">
      <dgm:prSet/>
      <dgm:spPr/>
      <dgm:t>
        <a:bodyPr/>
        <a:lstStyle/>
        <a:p>
          <a:endParaRPr lang="pt-BR"/>
        </a:p>
      </dgm:t>
    </dgm:pt>
    <dgm:pt modelId="{D47593FC-1389-4F09-88D7-CC63496FBE5D}" type="sibTrans" cxnId="{A5ADA4C1-499D-473E-AF6A-5EB008231534}">
      <dgm:prSet/>
      <dgm:spPr/>
      <dgm:t>
        <a:bodyPr/>
        <a:lstStyle/>
        <a:p>
          <a:endParaRPr lang="pt-BR"/>
        </a:p>
      </dgm:t>
    </dgm:pt>
    <dgm:pt modelId="{6E6B028C-3B27-4BAB-88E4-F8579D75FF4D}">
      <dgm:prSet phldrT="[Texto]"/>
      <dgm:spPr/>
      <dgm:t>
        <a:bodyPr/>
        <a:lstStyle/>
        <a:p>
          <a:r>
            <a:rPr lang="pt-BR"/>
            <a:t>Open TV</a:t>
          </a:r>
        </a:p>
      </dgm:t>
    </dgm:pt>
    <dgm:pt modelId="{E7862286-40C0-4BA4-B61C-7878DE3E1740}" type="parTrans" cxnId="{BE7E1FF2-44CA-4158-A9F9-8B3CAB5EA52D}">
      <dgm:prSet/>
      <dgm:spPr/>
      <dgm:t>
        <a:bodyPr/>
        <a:lstStyle/>
        <a:p>
          <a:endParaRPr lang="pt-BR"/>
        </a:p>
      </dgm:t>
    </dgm:pt>
    <dgm:pt modelId="{DA1E36EC-3CEF-49E5-BE1D-D59773601524}" type="sibTrans" cxnId="{BE7E1FF2-44CA-4158-A9F9-8B3CAB5EA52D}">
      <dgm:prSet/>
      <dgm:spPr/>
      <dgm:t>
        <a:bodyPr/>
        <a:lstStyle/>
        <a:p>
          <a:endParaRPr lang="pt-BR"/>
        </a:p>
      </dgm:t>
    </dgm:pt>
    <dgm:pt modelId="{7376A7E6-E7CA-403A-9C79-FCEBFF21D5F1}">
      <dgm:prSet phldrT="[Texto]"/>
      <dgm:spPr/>
      <dgm:t>
        <a:bodyPr/>
        <a:lstStyle/>
        <a:p>
          <a:r>
            <a:rPr lang="pt-BR"/>
            <a:t>Pay TV</a:t>
          </a:r>
        </a:p>
      </dgm:t>
    </dgm:pt>
    <dgm:pt modelId="{1B65AA2A-FA42-417B-8D00-59657960EB2D}" type="parTrans" cxnId="{42D6A5C3-2390-4F0F-8912-27E9AB2DC6D3}">
      <dgm:prSet/>
      <dgm:spPr/>
      <dgm:t>
        <a:bodyPr/>
        <a:lstStyle/>
        <a:p>
          <a:endParaRPr lang="pt-BR"/>
        </a:p>
      </dgm:t>
    </dgm:pt>
    <dgm:pt modelId="{ED09AB5A-CC7E-4D35-A672-A4FA751B9372}" type="sibTrans" cxnId="{42D6A5C3-2390-4F0F-8912-27E9AB2DC6D3}">
      <dgm:prSet/>
      <dgm:spPr/>
      <dgm:t>
        <a:bodyPr/>
        <a:lstStyle/>
        <a:p>
          <a:endParaRPr lang="pt-BR"/>
        </a:p>
      </dgm:t>
    </dgm:pt>
    <dgm:pt modelId="{B24C452C-8266-4C89-A965-667528D8FBD1}">
      <dgm:prSet phldrT="[Texto]"/>
      <dgm:spPr/>
      <dgm:t>
        <a:bodyPr/>
        <a:lstStyle/>
        <a:p>
          <a:r>
            <a:rPr lang="pt-BR"/>
            <a:t>Magazine</a:t>
          </a:r>
        </a:p>
      </dgm:t>
    </dgm:pt>
    <dgm:pt modelId="{3E6B36AF-C7DF-4B6F-B9CD-9A988A7953BF}" type="parTrans" cxnId="{1EF6A521-B407-4C2D-B54F-EE9F1228140C}">
      <dgm:prSet/>
      <dgm:spPr/>
      <dgm:t>
        <a:bodyPr/>
        <a:lstStyle/>
        <a:p>
          <a:endParaRPr lang="pt-BR"/>
        </a:p>
      </dgm:t>
    </dgm:pt>
    <dgm:pt modelId="{808DF37A-244B-4F9A-B29B-0F17119E6394}" type="sibTrans" cxnId="{1EF6A521-B407-4C2D-B54F-EE9F1228140C}">
      <dgm:prSet/>
      <dgm:spPr/>
      <dgm:t>
        <a:bodyPr/>
        <a:lstStyle/>
        <a:p>
          <a:endParaRPr lang="pt-BR"/>
        </a:p>
      </dgm:t>
    </dgm:pt>
    <dgm:pt modelId="{67AFEAD4-2B72-4A9E-95A2-0E3FB2CD8CBF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Adwords</a:t>
          </a:r>
        </a:p>
      </dgm:t>
    </dgm:pt>
    <dgm:pt modelId="{EA03CE13-7BCC-43CC-AA42-7697D46DA98B}" type="parTrans" cxnId="{F4680A34-3E70-4B5C-8425-16D0A807DF17}">
      <dgm:prSet/>
      <dgm:spPr/>
      <dgm:t>
        <a:bodyPr/>
        <a:lstStyle/>
        <a:p>
          <a:endParaRPr lang="pt-BR"/>
        </a:p>
      </dgm:t>
    </dgm:pt>
    <dgm:pt modelId="{B7D2D43A-BA2A-4854-8855-AD716107F492}" type="sibTrans" cxnId="{F4680A34-3E70-4B5C-8425-16D0A807DF17}">
      <dgm:prSet/>
      <dgm:spPr/>
      <dgm:t>
        <a:bodyPr/>
        <a:lstStyle/>
        <a:p>
          <a:endParaRPr lang="pt-BR"/>
        </a:p>
      </dgm:t>
    </dgm:pt>
    <dgm:pt modelId="{CDF933BB-CCDC-4EB8-B30B-AE8A55A6456B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E-mail MKT</a:t>
          </a:r>
        </a:p>
      </dgm:t>
    </dgm:pt>
    <dgm:pt modelId="{63712565-49EF-4C89-A6B7-E4ECCDA8A335}" type="parTrans" cxnId="{174807FA-B8E2-4601-8031-6A135625D621}">
      <dgm:prSet/>
      <dgm:spPr/>
      <dgm:t>
        <a:bodyPr/>
        <a:lstStyle/>
        <a:p>
          <a:endParaRPr lang="pt-BR"/>
        </a:p>
      </dgm:t>
    </dgm:pt>
    <dgm:pt modelId="{19FCEE0E-4A15-4C80-9B45-2B533E367286}" type="sibTrans" cxnId="{174807FA-B8E2-4601-8031-6A135625D621}">
      <dgm:prSet/>
      <dgm:spPr/>
      <dgm:t>
        <a:bodyPr/>
        <a:lstStyle/>
        <a:p>
          <a:endParaRPr lang="pt-BR"/>
        </a:p>
      </dgm:t>
    </dgm:pt>
    <dgm:pt modelId="{2F85F9F8-8726-432E-9148-EEDB2DFE563F}">
      <dgm:prSet phldrT="[Texto]"/>
      <dgm:spPr>
        <a:solidFill>
          <a:schemeClr val="accent2">
            <a:lumMod val="75000"/>
          </a:schemeClr>
        </a:solidFill>
      </dgm:spPr>
      <dgm:t>
        <a:bodyPr/>
        <a:lstStyle/>
        <a:p>
          <a:r>
            <a:rPr lang="pt-BR"/>
            <a:t>Events and Experience</a:t>
          </a:r>
        </a:p>
      </dgm:t>
    </dgm:pt>
    <dgm:pt modelId="{CD6F35DF-DE9F-4AF9-A553-185FCBC4FBB8}" type="parTrans" cxnId="{18438B4D-761B-432F-99D9-103742579CCC}">
      <dgm:prSet/>
      <dgm:spPr/>
      <dgm:t>
        <a:bodyPr/>
        <a:lstStyle/>
        <a:p>
          <a:endParaRPr lang="pt-BR"/>
        </a:p>
      </dgm:t>
    </dgm:pt>
    <dgm:pt modelId="{F73EEF0D-C0B8-4FCC-A474-61A6D856A9AA}" type="sibTrans" cxnId="{18438B4D-761B-432F-99D9-103742579CCC}">
      <dgm:prSet/>
      <dgm:spPr/>
      <dgm:t>
        <a:bodyPr/>
        <a:lstStyle/>
        <a:p>
          <a:endParaRPr lang="pt-BR"/>
        </a:p>
      </dgm:t>
    </dgm:pt>
    <dgm:pt modelId="{BBE4CADB-48A1-4479-88CA-97DCAF769AE8}">
      <dgm:prSet phldrT="[Texto]"/>
      <dgm:spPr/>
      <dgm:t>
        <a:bodyPr/>
        <a:lstStyle/>
        <a:p>
          <a:r>
            <a:rPr lang="pt-BR"/>
            <a:t>OOH</a:t>
          </a:r>
        </a:p>
        <a:p>
          <a:r>
            <a:rPr lang="pt-BR"/>
            <a:t>(Out of Home)</a:t>
          </a:r>
        </a:p>
      </dgm:t>
    </dgm:pt>
    <dgm:pt modelId="{180FF5EE-B66A-4ECB-8F4D-D77FB71607C6}" type="parTrans" cxnId="{061A7B39-CF69-4F60-9009-09EF6DF37DC1}">
      <dgm:prSet/>
      <dgm:spPr/>
      <dgm:t>
        <a:bodyPr/>
        <a:lstStyle/>
        <a:p>
          <a:endParaRPr lang="pt-BR"/>
        </a:p>
      </dgm:t>
    </dgm:pt>
    <dgm:pt modelId="{44871901-FC65-490B-BDFF-51C30C8FB459}" type="sibTrans" cxnId="{061A7B39-CF69-4F60-9009-09EF6DF37DC1}">
      <dgm:prSet/>
      <dgm:spPr/>
      <dgm:t>
        <a:bodyPr/>
        <a:lstStyle/>
        <a:p>
          <a:endParaRPr lang="pt-BR"/>
        </a:p>
      </dgm:t>
    </dgm:pt>
    <dgm:pt modelId="{69C4D47E-37C9-44FD-B129-FCA634BA4D14}">
      <dgm:prSet phldrT="[Texto]"/>
      <dgm:spPr/>
      <dgm:t>
        <a:bodyPr/>
        <a:lstStyle/>
        <a:p>
          <a:r>
            <a:rPr lang="pt-BR"/>
            <a:t>Radio</a:t>
          </a:r>
        </a:p>
      </dgm:t>
    </dgm:pt>
    <dgm:pt modelId="{414D3880-F533-4284-8D91-7E9CA4A5F19D}" type="parTrans" cxnId="{61E08FD2-E13D-4637-9CBD-CB0574110E82}">
      <dgm:prSet/>
      <dgm:spPr/>
      <dgm:t>
        <a:bodyPr/>
        <a:lstStyle/>
        <a:p>
          <a:endParaRPr lang="pt-BR"/>
        </a:p>
      </dgm:t>
    </dgm:pt>
    <dgm:pt modelId="{21F565EC-89CB-4548-A564-40CF40785E41}" type="sibTrans" cxnId="{61E08FD2-E13D-4637-9CBD-CB0574110E82}">
      <dgm:prSet/>
      <dgm:spPr/>
      <dgm:t>
        <a:bodyPr/>
        <a:lstStyle/>
        <a:p>
          <a:endParaRPr lang="pt-BR"/>
        </a:p>
      </dgm:t>
    </dgm:pt>
    <dgm:pt modelId="{9A50A29D-6C3B-4E65-9D6F-59A5ED4969BE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Social Media</a:t>
          </a:r>
        </a:p>
      </dgm:t>
    </dgm:pt>
    <dgm:pt modelId="{63D91704-7B46-4F2E-957C-E35B6237C9EF}" type="parTrans" cxnId="{21DCE71C-55DB-436E-9BE1-60C613C71939}">
      <dgm:prSet/>
      <dgm:spPr/>
      <dgm:t>
        <a:bodyPr/>
        <a:lstStyle/>
        <a:p>
          <a:endParaRPr lang="pt-BR"/>
        </a:p>
      </dgm:t>
    </dgm:pt>
    <dgm:pt modelId="{A0BF8CA4-E424-4330-A666-C325C0516D7A}" type="sibTrans" cxnId="{21DCE71C-55DB-436E-9BE1-60C613C71939}">
      <dgm:prSet/>
      <dgm:spPr/>
      <dgm:t>
        <a:bodyPr/>
        <a:lstStyle/>
        <a:p>
          <a:endParaRPr lang="pt-BR"/>
        </a:p>
      </dgm:t>
    </dgm:pt>
    <dgm:pt modelId="{B7C4E22D-4648-4580-9F89-BB54FD2B9A58}">
      <dgm:prSet phldrT="[Texto]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pt-BR"/>
            <a:t>Portal</a:t>
          </a:r>
        </a:p>
        <a:p>
          <a:r>
            <a:rPr lang="pt-BR"/>
            <a:t>(Vertical)</a:t>
          </a:r>
        </a:p>
      </dgm:t>
    </dgm:pt>
    <dgm:pt modelId="{62CBCCA6-A183-4750-B0B9-63327E47658C}" type="parTrans" cxnId="{1CAEA169-C3F9-4B7A-B69E-2247F85E3B67}">
      <dgm:prSet/>
      <dgm:spPr/>
      <dgm:t>
        <a:bodyPr/>
        <a:lstStyle/>
        <a:p>
          <a:endParaRPr lang="pt-BR"/>
        </a:p>
      </dgm:t>
    </dgm:pt>
    <dgm:pt modelId="{80EA65D4-5699-412B-AB5D-10A1BE919D89}" type="sibTrans" cxnId="{1CAEA169-C3F9-4B7A-B69E-2247F85E3B67}">
      <dgm:prSet/>
      <dgm:spPr/>
      <dgm:t>
        <a:bodyPr/>
        <a:lstStyle/>
        <a:p>
          <a:endParaRPr lang="pt-BR"/>
        </a:p>
      </dgm:t>
    </dgm:pt>
    <dgm:pt modelId="{105A6CF8-B87B-468A-AB2A-4EAA2EE564D5}" type="pres">
      <dgm:prSet presAssocID="{CEBF388C-EE80-4D2E-A85D-A9269DDA1883}" presName="Name0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F7E290CA-F3C5-4E6E-9831-94247F0096CB}" type="pres">
      <dgm:prSet presAssocID="{FC7375E7-98E9-4590-9A0E-96B36C92406E}" presName="centerShape" presStyleLbl="node0" presStyleIdx="0" presStyleCnt="1"/>
      <dgm:spPr/>
    </dgm:pt>
    <dgm:pt modelId="{06852EF8-4BD7-4219-80D1-596CB68FE07E}" type="pres">
      <dgm:prSet presAssocID="{6E6B028C-3B27-4BAB-88E4-F8579D75FF4D}" presName="node" presStyleLbl="node1" presStyleIdx="0" presStyleCnt="10">
        <dgm:presLayoutVars>
          <dgm:bulletEnabled val="1"/>
        </dgm:presLayoutVars>
      </dgm:prSet>
      <dgm:spPr/>
    </dgm:pt>
    <dgm:pt modelId="{711ED6C9-23AE-4A98-8FB8-32EDC15AA9E2}" type="pres">
      <dgm:prSet presAssocID="{6E6B028C-3B27-4BAB-88E4-F8579D75FF4D}" presName="dummy" presStyleCnt="0"/>
      <dgm:spPr/>
    </dgm:pt>
    <dgm:pt modelId="{D0A10FF0-0FD3-4A87-9F0D-2FE98B8591F2}" type="pres">
      <dgm:prSet presAssocID="{DA1E36EC-3CEF-49E5-BE1D-D59773601524}" presName="sibTrans" presStyleLbl="sibTrans2D1" presStyleIdx="0" presStyleCnt="10"/>
      <dgm:spPr/>
    </dgm:pt>
    <dgm:pt modelId="{A7192737-70E1-4C85-95C0-33E7BFA0898C}" type="pres">
      <dgm:prSet presAssocID="{7376A7E6-E7CA-403A-9C79-FCEBFF21D5F1}" presName="node" presStyleLbl="node1" presStyleIdx="1" presStyleCnt="10">
        <dgm:presLayoutVars>
          <dgm:bulletEnabled val="1"/>
        </dgm:presLayoutVars>
      </dgm:prSet>
      <dgm:spPr/>
    </dgm:pt>
    <dgm:pt modelId="{8A68EB18-ECF3-41F4-A1DF-EBE9AF6874F6}" type="pres">
      <dgm:prSet presAssocID="{7376A7E6-E7CA-403A-9C79-FCEBFF21D5F1}" presName="dummy" presStyleCnt="0"/>
      <dgm:spPr/>
    </dgm:pt>
    <dgm:pt modelId="{697B18D9-6A82-4279-A320-2EB23601EA1E}" type="pres">
      <dgm:prSet presAssocID="{ED09AB5A-CC7E-4D35-A672-A4FA751B9372}" presName="sibTrans" presStyleLbl="sibTrans2D1" presStyleIdx="1" presStyleCnt="10"/>
      <dgm:spPr/>
    </dgm:pt>
    <dgm:pt modelId="{F945B9DA-A7ED-4CCF-AB17-AF0008C9B540}" type="pres">
      <dgm:prSet presAssocID="{B24C452C-8266-4C89-A965-667528D8FBD1}" presName="node" presStyleLbl="node1" presStyleIdx="2" presStyleCnt="10">
        <dgm:presLayoutVars>
          <dgm:bulletEnabled val="1"/>
        </dgm:presLayoutVars>
      </dgm:prSet>
      <dgm:spPr/>
    </dgm:pt>
    <dgm:pt modelId="{B1F7C855-4D53-451B-BC6C-B45FC0895719}" type="pres">
      <dgm:prSet presAssocID="{B24C452C-8266-4C89-A965-667528D8FBD1}" presName="dummy" presStyleCnt="0"/>
      <dgm:spPr/>
    </dgm:pt>
    <dgm:pt modelId="{DF8D3387-08A6-40AF-99C3-4EB19926CAB2}" type="pres">
      <dgm:prSet presAssocID="{808DF37A-244B-4F9A-B29B-0F17119E6394}" presName="sibTrans" presStyleLbl="sibTrans2D1" presStyleIdx="2" presStyleCnt="10"/>
      <dgm:spPr/>
    </dgm:pt>
    <dgm:pt modelId="{D1AE5360-63EC-4110-9ABB-C4CEF6FF46AA}" type="pres">
      <dgm:prSet presAssocID="{67AFEAD4-2B72-4A9E-95A2-0E3FB2CD8CBF}" presName="node" presStyleLbl="node1" presStyleIdx="3" presStyleCnt="10">
        <dgm:presLayoutVars>
          <dgm:bulletEnabled val="1"/>
        </dgm:presLayoutVars>
      </dgm:prSet>
      <dgm:spPr/>
    </dgm:pt>
    <dgm:pt modelId="{901731F7-6441-41B8-8DD8-A220E5DEEE56}" type="pres">
      <dgm:prSet presAssocID="{67AFEAD4-2B72-4A9E-95A2-0E3FB2CD8CBF}" presName="dummy" presStyleCnt="0"/>
      <dgm:spPr/>
    </dgm:pt>
    <dgm:pt modelId="{6439FD88-4201-44C3-957D-1F427BBBA3B3}" type="pres">
      <dgm:prSet presAssocID="{B7D2D43A-BA2A-4854-8855-AD716107F492}" presName="sibTrans" presStyleLbl="sibTrans2D1" presStyleIdx="3" presStyleCnt="10"/>
      <dgm:spPr/>
    </dgm:pt>
    <dgm:pt modelId="{8FE660A8-C501-4437-837E-76EAA22A0EF6}" type="pres">
      <dgm:prSet presAssocID="{9A50A29D-6C3B-4E65-9D6F-59A5ED4969BE}" presName="node" presStyleLbl="node1" presStyleIdx="4" presStyleCnt="10">
        <dgm:presLayoutVars>
          <dgm:bulletEnabled val="1"/>
        </dgm:presLayoutVars>
      </dgm:prSet>
      <dgm:spPr/>
    </dgm:pt>
    <dgm:pt modelId="{099F8C41-4191-44B5-B4BC-DB62F81E48A5}" type="pres">
      <dgm:prSet presAssocID="{9A50A29D-6C3B-4E65-9D6F-59A5ED4969BE}" presName="dummy" presStyleCnt="0"/>
      <dgm:spPr/>
    </dgm:pt>
    <dgm:pt modelId="{50C1DA67-A14E-43E2-AD88-B7F7E81C0465}" type="pres">
      <dgm:prSet presAssocID="{A0BF8CA4-E424-4330-A666-C325C0516D7A}" presName="sibTrans" presStyleLbl="sibTrans2D1" presStyleIdx="4" presStyleCnt="10"/>
      <dgm:spPr/>
    </dgm:pt>
    <dgm:pt modelId="{6637C765-D9F9-4F1F-97D7-D0F460719CB2}" type="pres">
      <dgm:prSet presAssocID="{CDF933BB-CCDC-4EB8-B30B-AE8A55A6456B}" presName="node" presStyleLbl="node1" presStyleIdx="5" presStyleCnt="10">
        <dgm:presLayoutVars>
          <dgm:bulletEnabled val="1"/>
        </dgm:presLayoutVars>
      </dgm:prSet>
      <dgm:spPr/>
    </dgm:pt>
    <dgm:pt modelId="{5377D5EA-6D49-4A1D-9152-767231AB614F}" type="pres">
      <dgm:prSet presAssocID="{CDF933BB-CCDC-4EB8-B30B-AE8A55A6456B}" presName="dummy" presStyleCnt="0"/>
      <dgm:spPr/>
    </dgm:pt>
    <dgm:pt modelId="{771DD180-74F9-4DF2-B621-6172A2E87B0C}" type="pres">
      <dgm:prSet presAssocID="{19FCEE0E-4A15-4C80-9B45-2B533E367286}" presName="sibTrans" presStyleLbl="sibTrans2D1" presStyleIdx="5" presStyleCnt="10"/>
      <dgm:spPr/>
    </dgm:pt>
    <dgm:pt modelId="{D5BE766A-DCA3-4319-A9C4-150D5A4C7956}" type="pres">
      <dgm:prSet presAssocID="{B7C4E22D-4648-4580-9F89-BB54FD2B9A58}" presName="node" presStyleLbl="node1" presStyleIdx="6" presStyleCnt="10">
        <dgm:presLayoutVars>
          <dgm:bulletEnabled val="1"/>
        </dgm:presLayoutVars>
      </dgm:prSet>
      <dgm:spPr/>
    </dgm:pt>
    <dgm:pt modelId="{E649D6EA-BA32-4B71-B81B-64650C4507BA}" type="pres">
      <dgm:prSet presAssocID="{B7C4E22D-4648-4580-9F89-BB54FD2B9A58}" presName="dummy" presStyleCnt="0"/>
      <dgm:spPr/>
    </dgm:pt>
    <dgm:pt modelId="{AF7BDA76-CE50-45D7-8C0F-9B54EE027577}" type="pres">
      <dgm:prSet presAssocID="{80EA65D4-5699-412B-AB5D-10A1BE919D89}" presName="sibTrans" presStyleLbl="sibTrans2D1" presStyleIdx="6" presStyleCnt="10"/>
      <dgm:spPr/>
    </dgm:pt>
    <dgm:pt modelId="{33A63D8D-844C-4706-8340-3EEB27FC9C07}" type="pres">
      <dgm:prSet presAssocID="{2F85F9F8-8726-432E-9148-EEDB2DFE563F}" presName="node" presStyleLbl="node1" presStyleIdx="7" presStyleCnt="10">
        <dgm:presLayoutVars>
          <dgm:bulletEnabled val="1"/>
        </dgm:presLayoutVars>
      </dgm:prSet>
      <dgm:spPr/>
    </dgm:pt>
    <dgm:pt modelId="{F0D7B8FA-27BE-430A-A331-F137A69B5E35}" type="pres">
      <dgm:prSet presAssocID="{2F85F9F8-8726-432E-9148-EEDB2DFE563F}" presName="dummy" presStyleCnt="0"/>
      <dgm:spPr/>
    </dgm:pt>
    <dgm:pt modelId="{DEC24D98-81F5-4B6A-94B4-B4519DCD54C9}" type="pres">
      <dgm:prSet presAssocID="{F73EEF0D-C0B8-4FCC-A474-61A6D856A9AA}" presName="sibTrans" presStyleLbl="sibTrans2D1" presStyleIdx="7" presStyleCnt="10"/>
      <dgm:spPr/>
    </dgm:pt>
    <dgm:pt modelId="{3476BFAA-802D-4B85-8651-6F52631E0B54}" type="pres">
      <dgm:prSet presAssocID="{BBE4CADB-48A1-4479-88CA-97DCAF769AE8}" presName="node" presStyleLbl="node1" presStyleIdx="8" presStyleCnt="10">
        <dgm:presLayoutVars>
          <dgm:bulletEnabled val="1"/>
        </dgm:presLayoutVars>
      </dgm:prSet>
      <dgm:spPr/>
    </dgm:pt>
    <dgm:pt modelId="{E5554803-6A7C-42C6-83D1-61A148A2405E}" type="pres">
      <dgm:prSet presAssocID="{BBE4CADB-48A1-4479-88CA-97DCAF769AE8}" presName="dummy" presStyleCnt="0"/>
      <dgm:spPr/>
    </dgm:pt>
    <dgm:pt modelId="{AADEE741-5BFA-46F9-A3BA-610AF544B602}" type="pres">
      <dgm:prSet presAssocID="{44871901-FC65-490B-BDFF-51C30C8FB459}" presName="sibTrans" presStyleLbl="sibTrans2D1" presStyleIdx="8" presStyleCnt="10"/>
      <dgm:spPr/>
    </dgm:pt>
    <dgm:pt modelId="{304A2529-99B6-42F3-A623-2A0C0AA69456}" type="pres">
      <dgm:prSet presAssocID="{69C4D47E-37C9-44FD-B129-FCA634BA4D14}" presName="node" presStyleLbl="node1" presStyleIdx="9" presStyleCnt="10">
        <dgm:presLayoutVars>
          <dgm:bulletEnabled val="1"/>
        </dgm:presLayoutVars>
      </dgm:prSet>
      <dgm:spPr/>
    </dgm:pt>
    <dgm:pt modelId="{61586DDA-CF25-40FC-805A-58BFD78F6717}" type="pres">
      <dgm:prSet presAssocID="{69C4D47E-37C9-44FD-B129-FCA634BA4D14}" presName="dummy" presStyleCnt="0"/>
      <dgm:spPr/>
    </dgm:pt>
    <dgm:pt modelId="{C6973427-EAE7-4AAB-BE2A-97671A0A0B8A}" type="pres">
      <dgm:prSet presAssocID="{21F565EC-89CB-4548-A564-40CF40785E41}" presName="sibTrans" presStyleLbl="sibTrans2D1" presStyleIdx="9" presStyleCnt="10"/>
      <dgm:spPr/>
    </dgm:pt>
  </dgm:ptLst>
  <dgm:cxnLst>
    <dgm:cxn modelId="{4359CC0F-E053-4693-BF28-C9F51DBC58AF}" type="presOf" srcId="{808DF37A-244B-4F9A-B29B-0F17119E6394}" destId="{DF8D3387-08A6-40AF-99C3-4EB19926CAB2}" srcOrd="0" destOrd="0" presId="urn:microsoft.com/office/officeart/2005/8/layout/radial6"/>
    <dgm:cxn modelId="{F6B8DA13-ADB6-405D-BF5C-D1CDE41566D9}" type="presOf" srcId="{B7C4E22D-4648-4580-9F89-BB54FD2B9A58}" destId="{D5BE766A-DCA3-4319-A9C4-150D5A4C7956}" srcOrd="0" destOrd="0" presId="urn:microsoft.com/office/officeart/2005/8/layout/radial6"/>
    <dgm:cxn modelId="{21DCE71C-55DB-436E-9BE1-60C613C71939}" srcId="{FC7375E7-98E9-4590-9A0E-96B36C92406E}" destId="{9A50A29D-6C3B-4E65-9D6F-59A5ED4969BE}" srcOrd="4" destOrd="0" parTransId="{63D91704-7B46-4F2E-957C-E35B6237C9EF}" sibTransId="{A0BF8CA4-E424-4330-A666-C325C0516D7A}"/>
    <dgm:cxn modelId="{27EEFC20-A177-4479-968A-CBD920CF1BB5}" type="presOf" srcId="{7376A7E6-E7CA-403A-9C79-FCEBFF21D5F1}" destId="{A7192737-70E1-4C85-95C0-33E7BFA0898C}" srcOrd="0" destOrd="0" presId="urn:microsoft.com/office/officeart/2005/8/layout/radial6"/>
    <dgm:cxn modelId="{1EF6A521-B407-4C2D-B54F-EE9F1228140C}" srcId="{FC7375E7-98E9-4590-9A0E-96B36C92406E}" destId="{B24C452C-8266-4C89-A965-667528D8FBD1}" srcOrd="2" destOrd="0" parTransId="{3E6B36AF-C7DF-4B6F-B9CD-9A988A7953BF}" sibTransId="{808DF37A-244B-4F9A-B29B-0F17119E6394}"/>
    <dgm:cxn modelId="{9D8EC02C-2982-4954-A7B4-8C147E3E9124}" type="presOf" srcId="{FC7375E7-98E9-4590-9A0E-96B36C92406E}" destId="{F7E290CA-F3C5-4E6E-9831-94247F0096CB}" srcOrd="0" destOrd="0" presId="urn:microsoft.com/office/officeart/2005/8/layout/radial6"/>
    <dgm:cxn modelId="{F4680A34-3E70-4B5C-8425-16D0A807DF17}" srcId="{FC7375E7-98E9-4590-9A0E-96B36C92406E}" destId="{67AFEAD4-2B72-4A9E-95A2-0E3FB2CD8CBF}" srcOrd="3" destOrd="0" parTransId="{EA03CE13-7BCC-43CC-AA42-7697D46DA98B}" sibTransId="{B7D2D43A-BA2A-4854-8855-AD716107F492}"/>
    <dgm:cxn modelId="{B6EE4034-F5BB-4B51-AA57-697DC6BD6213}" type="presOf" srcId="{80EA65D4-5699-412B-AB5D-10A1BE919D89}" destId="{AF7BDA76-CE50-45D7-8C0F-9B54EE027577}" srcOrd="0" destOrd="0" presId="urn:microsoft.com/office/officeart/2005/8/layout/radial6"/>
    <dgm:cxn modelId="{5E54F734-C4CD-47D3-93DD-CA8552F0C59E}" type="presOf" srcId="{44871901-FC65-490B-BDFF-51C30C8FB459}" destId="{AADEE741-5BFA-46F9-A3BA-610AF544B602}" srcOrd="0" destOrd="0" presId="urn:microsoft.com/office/officeart/2005/8/layout/radial6"/>
    <dgm:cxn modelId="{061A7B39-CF69-4F60-9009-09EF6DF37DC1}" srcId="{FC7375E7-98E9-4590-9A0E-96B36C92406E}" destId="{BBE4CADB-48A1-4479-88CA-97DCAF769AE8}" srcOrd="8" destOrd="0" parTransId="{180FF5EE-B66A-4ECB-8F4D-D77FB71607C6}" sibTransId="{44871901-FC65-490B-BDFF-51C30C8FB459}"/>
    <dgm:cxn modelId="{3122323A-D4F9-460B-99EF-6B2AAC22CD83}" type="presOf" srcId="{2F85F9F8-8726-432E-9148-EEDB2DFE563F}" destId="{33A63D8D-844C-4706-8340-3EEB27FC9C07}" srcOrd="0" destOrd="0" presId="urn:microsoft.com/office/officeart/2005/8/layout/radial6"/>
    <dgm:cxn modelId="{99D6E45B-4F54-4F80-A9D4-C55ADC7E0498}" type="presOf" srcId="{F73EEF0D-C0B8-4FCC-A474-61A6D856A9AA}" destId="{DEC24D98-81F5-4B6A-94B4-B4519DCD54C9}" srcOrd="0" destOrd="0" presId="urn:microsoft.com/office/officeart/2005/8/layout/radial6"/>
    <dgm:cxn modelId="{1CAEA169-C3F9-4B7A-B69E-2247F85E3B67}" srcId="{FC7375E7-98E9-4590-9A0E-96B36C92406E}" destId="{B7C4E22D-4648-4580-9F89-BB54FD2B9A58}" srcOrd="6" destOrd="0" parTransId="{62CBCCA6-A183-4750-B0B9-63327E47658C}" sibTransId="{80EA65D4-5699-412B-AB5D-10A1BE919D89}"/>
    <dgm:cxn modelId="{18438B4D-761B-432F-99D9-103742579CCC}" srcId="{FC7375E7-98E9-4590-9A0E-96B36C92406E}" destId="{2F85F9F8-8726-432E-9148-EEDB2DFE563F}" srcOrd="7" destOrd="0" parTransId="{CD6F35DF-DE9F-4AF9-A553-185FCBC4FBB8}" sibTransId="{F73EEF0D-C0B8-4FCC-A474-61A6D856A9AA}"/>
    <dgm:cxn modelId="{F71A117D-C04F-4E40-B566-6AF4D721F3FC}" type="presOf" srcId="{B7D2D43A-BA2A-4854-8855-AD716107F492}" destId="{6439FD88-4201-44C3-957D-1F427BBBA3B3}" srcOrd="0" destOrd="0" presId="urn:microsoft.com/office/officeart/2005/8/layout/radial6"/>
    <dgm:cxn modelId="{08C26284-FD43-4731-AD9B-D67FF566F3EB}" type="presOf" srcId="{A0BF8CA4-E424-4330-A666-C325C0516D7A}" destId="{50C1DA67-A14E-43E2-AD88-B7F7E81C0465}" srcOrd="0" destOrd="0" presId="urn:microsoft.com/office/officeart/2005/8/layout/radial6"/>
    <dgm:cxn modelId="{95A3F69D-8259-4853-A592-3B54026CE238}" type="presOf" srcId="{69C4D47E-37C9-44FD-B129-FCA634BA4D14}" destId="{304A2529-99B6-42F3-A623-2A0C0AA69456}" srcOrd="0" destOrd="0" presId="urn:microsoft.com/office/officeart/2005/8/layout/radial6"/>
    <dgm:cxn modelId="{98C833A0-5FA9-47C1-8F27-88C57DE94F8C}" type="presOf" srcId="{9A50A29D-6C3B-4E65-9D6F-59A5ED4969BE}" destId="{8FE660A8-C501-4437-837E-76EAA22A0EF6}" srcOrd="0" destOrd="0" presId="urn:microsoft.com/office/officeart/2005/8/layout/radial6"/>
    <dgm:cxn modelId="{F79889A5-50F7-4BBA-AC7C-5AB28BF9167D}" type="presOf" srcId="{BBE4CADB-48A1-4479-88CA-97DCAF769AE8}" destId="{3476BFAA-802D-4B85-8651-6F52631E0B54}" srcOrd="0" destOrd="0" presId="urn:microsoft.com/office/officeart/2005/8/layout/radial6"/>
    <dgm:cxn modelId="{6D5B65AD-DBF9-4132-8074-C2FDFC5B2245}" type="presOf" srcId="{CDF933BB-CCDC-4EB8-B30B-AE8A55A6456B}" destId="{6637C765-D9F9-4F1F-97D7-D0F460719CB2}" srcOrd="0" destOrd="0" presId="urn:microsoft.com/office/officeart/2005/8/layout/radial6"/>
    <dgm:cxn modelId="{3D532DAE-8BD6-44F7-9A2B-BC3A84C703D8}" type="presOf" srcId="{DA1E36EC-3CEF-49E5-BE1D-D59773601524}" destId="{D0A10FF0-0FD3-4A87-9F0D-2FE98B8591F2}" srcOrd="0" destOrd="0" presId="urn:microsoft.com/office/officeart/2005/8/layout/radial6"/>
    <dgm:cxn modelId="{1D5007BA-536C-4C5E-8597-0A76AAC0B06A}" type="presOf" srcId="{6E6B028C-3B27-4BAB-88E4-F8579D75FF4D}" destId="{06852EF8-4BD7-4219-80D1-596CB68FE07E}" srcOrd="0" destOrd="0" presId="urn:microsoft.com/office/officeart/2005/8/layout/radial6"/>
    <dgm:cxn modelId="{12CE9FBC-0F48-45A9-AE61-F5F320DD4EBD}" type="presOf" srcId="{67AFEAD4-2B72-4A9E-95A2-0E3FB2CD8CBF}" destId="{D1AE5360-63EC-4110-9ABB-C4CEF6FF46AA}" srcOrd="0" destOrd="0" presId="urn:microsoft.com/office/officeart/2005/8/layout/radial6"/>
    <dgm:cxn modelId="{A5ADA4C1-499D-473E-AF6A-5EB008231534}" srcId="{CEBF388C-EE80-4D2E-A85D-A9269DDA1883}" destId="{FC7375E7-98E9-4590-9A0E-96B36C92406E}" srcOrd="0" destOrd="0" parTransId="{23A4E4EB-B37A-4777-A118-47F86E43F910}" sibTransId="{D47593FC-1389-4F09-88D7-CC63496FBE5D}"/>
    <dgm:cxn modelId="{42D6A5C3-2390-4F0F-8912-27E9AB2DC6D3}" srcId="{FC7375E7-98E9-4590-9A0E-96B36C92406E}" destId="{7376A7E6-E7CA-403A-9C79-FCEBFF21D5F1}" srcOrd="1" destOrd="0" parTransId="{1B65AA2A-FA42-417B-8D00-59657960EB2D}" sibTransId="{ED09AB5A-CC7E-4D35-A672-A4FA751B9372}"/>
    <dgm:cxn modelId="{D1E8B4CD-67E8-4A2E-BA9B-E6AB712B0B03}" type="presOf" srcId="{B24C452C-8266-4C89-A965-667528D8FBD1}" destId="{F945B9DA-A7ED-4CCF-AB17-AF0008C9B540}" srcOrd="0" destOrd="0" presId="urn:microsoft.com/office/officeart/2005/8/layout/radial6"/>
    <dgm:cxn modelId="{61E08FD2-E13D-4637-9CBD-CB0574110E82}" srcId="{FC7375E7-98E9-4590-9A0E-96B36C92406E}" destId="{69C4D47E-37C9-44FD-B129-FCA634BA4D14}" srcOrd="9" destOrd="0" parTransId="{414D3880-F533-4284-8D91-7E9CA4A5F19D}" sibTransId="{21F565EC-89CB-4548-A564-40CF40785E41}"/>
    <dgm:cxn modelId="{5023B7D6-A432-4489-9EF0-BD1830E8CD06}" type="presOf" srcId="{CEBF388C-EE80-4D2E-A85D-A9269DDA1883}" destId="{105A6CF8-B87B-468A-AB2A-4EAA2EE564D5}" srcOrd="0" destOrd="0" presId="urn:microsoft.com/office/officeart/2005/8/layout/radial6"/>
    <dgm:cxn modelId="{E23ECAE1-CD53-4DCC-A0DB-0F4F0D506DAC}" type="presOf" srcId="{21F565EC-89CB-4548-A564-40CF40785E41}" destId="{C6973427-EAE7-4AAB-BE2A-97671A0A0B8A}" srcOrd="0" destOrd="0" presId="urn:microsoft.com/office/officeart/2005/8/layout/radial6"/>
    <dgm:cxn modelId="{F57792E8-A599-4617-BD05-9E3814B4AA2F}" type="presOf" srcId="{ED09AB5A-CC7E-4D35-A672-A4FA751B9372}" destId="{697B18D9-6A82-4279-A320-2EB23601EA1E}" srcOrd="0" destOrd="0" presId="urn:microsoft.com/office/officeart/2005/8/layout/radial6"/>
    <dgm:cxn modelId="{5B9640ED-06AD-4FEF-9613-EDED3C9CED05}" type="presOf" srcId="{19FCEE0E-4A15-4C80-9B45-2B533E367286}" destId="{771DD180-74F9-4DF2-B621-6172A2E87B0C}" srcOrd="0" destOrd="0" presId="urn:microsoft.com/office/officeart/2005/8/layout/radial6"/>
    <dgm:cxn modelId="{BE7E1FF2-44CA-4158-A9F9-8B3CAB5EA52D}" srcId="{FC7375E7-98E9-4590-9A0E-96B36C92406E}" destId="{6E6B028C-3B27-4BAB-88E4-F8579D75FF4D}" srcOrd="0" destOrd="0" parTransId="{E7862286-40C0-4BA4-B61C-7878DE3E1740}" sibTransId="{DA1E36EC-3CEF-49E5-BE1D-D59773601524}"/>
    <dgm:cxn modelId="{174807FA-B8E2-4601-8031-6A135625D621}" srcId="{FC7375E7-98E9-4590-9A0E-96B36C92406E}" destId="{CDF933BB-CCDC-4EB8-B30B-AE8A55A6456B}" srcOrd="5" destOrd="0" parTransId="{63712565-49EF-4C89-A6B7-E4ECCDA8A335}" sibTransId="{19FCEE0E-4A15-4C80-9B45-2B533E367286}"/>
    <dgm:cxn modelId="{94C902C8-1B8A-4F3A-AA08-9C7F1B526074}" type="presParOf" srcId="{105A6CF8-B87B-468A-AB2A-4EAA2EE564D5}" destId="{F7E290CA-F3C5-4E6E-9831-94247F0096CB}" srcOrd="0" destOrd="0" presId="urn:microsoft.com/office/officeart/2005/8/layout/radial6"/>
    <dgm:cxn modelId="{16389FA9-FF35-43C2-968F-DABD37C2B1DE}" type="presParOf" srcId="{105A6CF8-B87B-468A-AB2A-4EAA2EE564D5}" destId="{06852EF8-4BD7-4219-80D1-596CB68FE07E}" srcOrd="1" destOrd="0" presId="urn:microsoft.com/office/officeart/2005/8/layout/radial6"/>
    <dgm:cxn modelId="{0B98B50F-CBDB-4B9E-A00D-2464DB4DD42E}" type="presParOf" srcId="{105A6CF8-B87B-468A-AB2A-4EAA2EE564D5}" destId="{711ED6C9-23AE-4A98-8FB8-32EDC15AA9E2}" srcOrd="2" destOrd="0" presId="urn:microsoft.com/office/officeart/2005/8/layout/radial6"/>
    <dgm:cxn modelId="{65F42434-5172-4CC0-A117-F2FABABBCE1A}" type="presParOf" srcId="{105A6CF8-B87B-468A-AB2A-4EAA2EE564D5}" destId="{D0A10FF0-0FD3-4A87-9F0D-2FE98B8591F2}" srcOrd="3" destOrd="0" presId="urn:microsoft.com/office/officeart/2005/8/layout/radial6"/>
    <dgm:cxn modelId="{38C94131-7D57-44C7-88A3-C22F6257EFCD}" type="presParOf" srcId="{105A6CF8-B87B-468A-AB2A-4EAA2EE564D5}" destId="{A7192737-70E1-4C85-95C0-33E7BFA0898C}" srcOrd="4" destOrd="0" presId="urn:microsoft.com/office/officeart/2005/8/layout/radial6"/>
    <dgm:cxn modelId="{7184CEC1-0625-4B4A-B06D-D17629C20CBF}" type="presParOf" srcId="{105A6CF8-B87B-468A-AB2A-4EAA2EE564D5}" destId="{8A68EB18-ECF3-41F4-A1DF-EBE9AF6874F6}" srcOrd="5" destOrd="0" presId="urn:microsoft.com/office/officeart/2005/8/layout/radial6"/>
    <dgm:cxn modelId="{A520A238-E4C9-41BD-ACBE-C9AB3FCEB8E2}" type="presParOf" srcId="{105A6CF8-B87B-468A-AB2A-4EAA2EE564D5}" destId="{697B18D9-6A82-4279-A320-2EB23601EA1E}" srcOrd="6" destOrd="0" presId="urn:microsoft.com/office/officeart/2005/8/layout/radial6"/>
    <dgm:cxn modelId="{EBC51B81-F448-46DC-8421-46E82A590C0F}" type="presParOf" srcId="{105A6CF8-B87B-468A-AB2A-4EAA2EE564D5}" destId="{F945B9DA-A7ED-4CCF-AB17-AF0008C9B540}" srcOrd="7" destOrd="0" presId="urn:microsoft.com/office/officeart/2005/8/layout/radial6"/>
    <dgm:cxn modelId="{DE41C5CF-36BB-453F-ABC8-A80CFD3708B8}" type="presParOf" srcId="{105A6CF8-B87B-468A-AB2A-4EAA2EE564D5}" destId="{B1F7C855-4D53-451B-BC6C-B45FC0895719}" srcOrd="8" destOrd="0" presId="urn:microsoft.com/office/officeart/2005/8/layout/radial6"/>
    <dgm:cxn modelId="{A43AB7FB-2E6F-4E3F-9E7C-7E43AFAE46C5}" type="presParOf" srcId="{105A6CF8-B87B-468A-AB2A-4EAA2EE564D5}" destId="{DF8D3387-08A6-40AF-99C3-4EB19926CAB2}" srcOrd="9" destOrd="0" presId="urn:microsoft.com/office/officeart/2005/8/layout/radial6"/>
    <dgm:cxn modelId="{8F16B537-1E3B-46F4-BBB4-42F17D2A3761}" type="presParOf" srcId="{105A6CF8-B87B-468A-AB2A-4EAA2EE564D5}" destId="{D1AE5360-63EC-4110-9ABB-C4CEF6FF46AA}" srcOrd="10" destOrd="0" presId="urn:microsoft.com/office/officeart/2005/8/layout/radial6"/>
    <dgm:cxn modelId="{E5CAE9B3-27EF-4EE6-AC34-6D79F660B916}" type="presParOf" srcId="{105A6CF8-B87B-468A-AB2A-4EAA2EE564D5}" destId="{901731F7-6441-41B8-8DD8-A220E5DEEE56}" srcOrd="11" destOrd="0" presId="urn:microsoft.com/office/officeart/2005/8/layout/radial6"/>
    <dgm:cxn modelId="{C6BC71A2-5260-4320-B4A1-9011588D29C7}" type="presParOf" srcId="{105A6CF8-B87B-468A-AB2A-4EAA2EE564D5}" destId="{6439FD88-4201-44C3-957D-1F427BBBA3B3}" srcOrd="12" destOrd="0" presId="urn:microsoft.com/office/officeart/2005/8/layout/radial6"/>
    <dgm:cxn modelId="{EC817EBB-81EA-4C54-A537-310097B0A313}" type="presParOf" srcId="{105A6CF8-B87B-468A-AB2A-4EAA2EE564D5}" destId="{8FE660A8-C501-4437-837E-76EAA22A0EF6}" srcOrd="13" destOrd="0" presId="urn:microsoft.com/office/officeart/2005/8/layout/radial6"/>
    <dgm:cxn modelId="{F589437A-A890-47A9-94B8-010B7008CF0A}" type="presParOf" srcId="{105A6CF8-B87B-468A-AB2A-4EAA2EE564D5}" destId="{099F8C41-4191-44B5-B4BC-DB62F81E48A5}" srcOrd="14" destOrd="0" presId="urn:microsoft.com/office/officeart/2005/8/layout/radial6"/>
    <dgm:cxn modelId="{E2905EDC-E9E0-4EB2-8AE0-3DECC94A6799}" type="presParOf" srcId="{105A6CF8-B87B-468A-AB2A-4EAA2EE564D5}" destId="{50C1DA67-A14E-43E2-AD88-B7F7E81C0465}" srcOrd="15" destOrd="0" presId="urn:microsoft.com/office/officeart/2005/8/layout/radial6"/>
    <dgm:cxn modelId="{0A9086AF-76FC-4308-9780-4BF5F06542D5}" type="presParOf" srcId="{105A6CF8-B87B-468A-AB2A-4EAA2EE564D5}" destId="{6637C765-D9F9-4F1F-97D7-D0F460719CB2}" srcOrd="16" destOrd="0" presId="urn:microsoft.com/office/officeart/2005/8/layout/radial6"/>
    <dgm:cxn modelId="{38A57A49-BA68-436C-A238-EAAF68A05274}" type="presParOf" srcId="{105A6CF8-B87B-468A-AB2A-4EAA2EE564D5}" destId="{5377D5EA-6D49-4A1D-9152-767231AB614F}" srcOrd="17" destOrd="0" presId="urn:microsoft.com/office/officeart/2005/8/layout/radial6"/>
    <dgm:cxn modelId="{7D483882-F8D6-4DBC-91D4-C361052FA8BC}" type="presParOf" srcId="{105A6CF8-B87B-468A-AB2A-4EAA2EE564D5}" destId="{771DD180-74F9-4DF2-B621-6172A2E87B0C}" srcOrd="18" destOrd="0" presId="urn:microsoft.com/office/officeart/2005/8/layout/radial6"/>
    <dgm:cxn modelId="{5DC558B1-05E9-4679-B9EB-F474B15FA4C8}" type="presParOf" srcId="{105A6CF8-B87B-468A-AB2A-4EAA2EE564D5}" destId="{D5BE766A-DCA3-4319-A9C4-150D5A4C7956}" srcOrd="19" destOrd="0" presId="urn:microsoft.com/office/officeart/2005/8/layout/radial6"/>
    <dgm:cxn modelId="{AEA12480-1875-41CC-A5A3-5793CC1CF7FC}" type="presParOf" srcId="{105A6CF8-B87B-468A-AB2A-4EAA2EE564D5}" destId="{E649D6EA-BA32-4B71-B81B-64650C4507BA}" srcOrd="20" destOrd="0" presId="urn:microsoft.com/office/officeart/2005/8/layout/radial6"/>
    <dgm:cxn modelId="{458037EF-6558-47BD-83AE-8515063489F8}" type="presParOf" srcId="{105A6CF8-B87B-468A-AB2A-4EAA2EE564D5}" destId="{AF7BDA76-CE50-45D7-8C0F-9B54EE027577}" srcOrd="21" destOrd="0" presId="urn:microsoft.com/office/officeart/2005/8/layout/radial6"/>
    <dgm:cxn modelId="{4A522904-3016-492F-85FB-32EBB64DB7EA}" type="presParOf" srcId="{105A6CF8-B87B-468A-AB2A-4EAA2EE564D5}" destId="{33A63D8D-844C-4706-8340-3EEB27FC9C07}" srcOrd="22" destOrd="0" presId="urn:microsoft.com/office/officeart/2005/8/layout/radial6"/>
    <dgm:cxn modelId="{8D27E043-5380-4D5D-861C-705903BB12E6}" type="presParOf" srcId="{105A6CF8-B87B-468A-AB2A-4EAA2EE564D5}" destId="{F0D7B8FA-27BE-430A-A331-F137A69B5E35}" srcOrd="23" destOrd="0" presId="urn:microsoft.com/office/officeart/2005/8/layout/radial6"/>
    <dgm:cxn modelId="{C2157387-55AA-405E-8423-AF54968D1713}" type="presParOf" srcId="{105A6CF8-B87B-468A-AB2A-4EAA2EE564D5}" destId="{DEC24D98-81F5-4B6A-94B4-B4519DCD54C9}" srcOrd="24" destOrd="0" presId="urn:microsoft.com/office/officeart/2005/8/layout/radial6"/>
    <dgm:cxn modelId="{3FB6DAD5-1AA5-400C-A742-215BDE1A925B}" type="presParOf" srcId="{105A6CF8-B87B-468A-AB2A-4EAA2EE564D5}" destId="{3476BFAA-802D-4B85-8651-6F52631E0B54}" srcOrd="25" destOrd="0" presId="urn:microsoft.com/office/officeart/2005/8/layout/radial6"/>
    <dgm:cxn modelId="{D814B5FF-9FCE-49A7-97AE-4A9CAFADAD34}" type="presParOf" srcId="{105A6CF8-B87B-468A-AB2A-4EAA2EE564D5}" destId="{E5554803-6A7C-42C6-83D1-61A148A2405E}" srcOrd="26" destOrd="0" presId="urn:microsoft.com/office/officeart/2005/8/layout/radial6"/>
    <dgm:cxn modelId="{F6F02E9A-574F-4E85-B17B-776835A67AF9}" type="presParOf" srcId="{105A6CF8-B87B-468A-AB2A-4EAA2EE564D5}" destId="{AADEE741-5BFA-46F9-A3BA-610AF544B602}" srcOrd="27" destOrd="0" presId="urn:microsoft.com/office/officeart/2005/8/layout/radial6"/>
    <dgm:cxn modelId="{89970676-6FA1-438E-8A82-4F0B0268215A}" type="presParOf" srcId="{105A6CF8-B87B-468A-AB2A-4EAA2EE564D5}" destId="{304A2529-99B6-42F3-A623-2A0C0AA69456}" srcOrd="28" destOrd="0" presId="urn:microsoft.com/office/officeart/2005/8/layout/radial6"/>
    <dgm:cxn modelId="{02DA813B-F4E0-4377-855F-B2ABB04C21BF}" type="presParOf" srcId="{105A6CF8-B87B-468A-AB2A-4EAA2EE564D5}" destId="{61586DDA-CF25-40FC-805A-58BFD78F6717}" srcOrd="29" destOrd="0" presId="urn:microsoft.com/office/officeart/2005/8/layout/radial6"/>
    <dgm:cxn modelId="{4AD38F31-789C-4A59-A30B-D6FFD1D50CCF}" type="presParOf" srcId="{105A6CF8-B87B-468A-AB2A-4EAA2EE564D5}" destId="{C6973427-EAE7-4AAB-BE2A-97671A0A0B8A}" srcOrd="30" destOrd="0" presId="urn:microsoft.com/office/officeart/2005/8/layout/radial6"/>
  </dgm:cxnLst>
  <dgm:bg/>
  <dgm:whole/>
  <dgm:extLst>
    <a:ext uri="http://schemas.microsoft.com/office/drawing/2008/diagram">
      <dsp:dataModelExt xmlns:dsp="http://schemas.microsoft.com/office/drawing/2008/diagram" relId="rId8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4040000"/>
            <a:gd name="adj2" fmla="val 162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1880000"/>
            <a:gd name="adj2" fmla="val 140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9720000"/>
            <a:gd name="adj2" fmla="val 118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7560000"/>
            <a:gd name="adj2" fmla="val 97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5400000"/>
            <a:gd name="adj2" fmla="val 75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3240000"/>
            <a:gd name="adj2" fmla="val 540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080000"/>
            <a:gd name="adj2" fmla="val 324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20520000"/>
            <a:gd name="adj2" fmla="val 108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8360000"/>
            <a:gd name="adj2" fmla="val 2052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501322" y="354618"/>
          <a:ext cx="3986587" cy="3986587"/>
        </a:xfrm>
        <a:prstGeom prst="blockArc">
          <a:avLst>
            <a:gd name="adj1" fmla="val 16200000"/>
            <a:gd name="adj2" fmla="val 18360000"/>
            <a:gd name="adj3" fmla="val 2753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50289" y="1803584"/>
          <a:ext cx="1088654" cy="1088654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9719" y="1963014"/>
        <a:ext cx="769794" cy="769794"/>
      </dsp:txXfrm>
    </dsp:sp>
    <dsp:sp modelId="{06852EF8-4BD7-4219-80D1-596CB68FE07E}">
      <dsp:nvSpPr>
        <dsp:cNvPr id="0" name=""/>
        <dsp:cNvSpPr/>
      </dsp:nvSpPr>
      <dsp:spPr>
        <a:xfrm>
          <a:off x="3113587" y="1023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25188" y="112624"/>
        <a:ext cx="538856" cy="538856"/>
      </dsp:txXfrm>
    </dsp:sp>
    <dsp:sp modelId="{A7192737-70E1-4C85-95C0-33E7BFA0898C}">
      <dsp:nvSpPr>
        <dsp:cNvPr id="0" name=""/>
        <dsp:cNvSpPr/>
      </dsp:nvSpPr>
      <dsp:spPr>
        <a:xfrm>
          <a:off x="4269090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80691" y="488069"/>
        <a:ext cx="538856" cy="538856"/>
      </dsp:txXfrm>
    </dsp:sp>
    <dsp:sp modelId="{F945B9DA-A7ED-4CCF-AB17-AF0008C9B540}">
      <dsp:nvSpPr>
        <dsp:cNvPr id="0" name=""/>
        <dsp:cNvSpPr/>
      </dsp:nvSpPr>
      <dsp:spPr>
        <a:xfrm>
          <a:off x="4983230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94831" y="1470999"/>
        <a:ext cx="538856" cy="538856"/>
      </dsp:txXfrm>
    </dsp:sp>
    <dsp:sp modelId="{D1AE5360-63EC-4110-9ABB-C4CEF6FF46AA}">
      <dsp:nvSpPr>
        <dsp:cNvPr id="0" name=""/>
        <dsp:cNvSpPr/>
      </dsp:nvSpPr>
      <dsp:spPr>
        <a:xfrm>
          <a:off x="4983230" y="257436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94831" y="2685967"/>
        <a:ext cx="538856" cy="538856"/>
      </dsp:txXfrm>
    </dsp:sp>
    <dsp:sp modelId="{8FE660A8-C501-4437-837E-76EAA22A0EF6}">
      <dsp:nvSpPr>
        <dsp:cNvPr id="0" name=""/>
        <dsp:cNvSpPr/>
      </dsp:nvSpPr>
      <dsp:spPr>
        <a:xfrm>
          <a:off x="4269090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80691" y="3668897"/>
        <a:ext cx="538856" cy="538856"/>
      </dsp:txXfrm>
    </dsp:sp>
    <dsp:sp modelId="{6637C765-D9F9-4F1F-97D7-D0F460719CB2}">
      <dsp:nvSpPr>
        <dsp:cNvPr id="0" name=""/>
        <dsp:cNvSpPr/>
      </dsp:nvSpPr>
      <dsp:spPr>
        <a:xfrm>
          <a:off x="3113587" y="3932742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25188" y="4044343"/>
        <a:ext cx="538856" cy="538856"/>
      </dsp:txXfrm>
    </dsp:sp>
    <dsp:sp modelId="{D5BE766A-DCA3-4319-A9C4-150D5A4C7956}">
      <dsp:nvSpPr>
        <dsp:cNvPr id="0" name=""/>
        <dsp:cNvSpPr/>
      </dsp:nvSpPr>
      <dsp:spPr>
        <a:xfrm>
          <a:off x="1958084" y="3557296"/>
          <a:ext cx="762058" cy="76205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9685" y="3668897"/>
        <a:ext cx="538856" cy="538856"/>
      </dsp:txXfrm>
    </dsp:sp>
    <dsp:sp modelId="{33A63D8D-844C-4706-8340-3EEB27FC9C07}">
      <dsp:nvSpPr>
        <dsp:cNvPr id="0" name=""/>
        <dsp:cNvSpPr/>
      </dsp:nvSpPr>
      <dsp:spPr>
        <a:xfrm>
          <a:off x="1243943" y="2574366"/>
          <a:ext cx="762058" cy="762058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55544" y="2685967"/>
        <a:ext cx="538856" cy="538856"/>
      </dsp:txXfrm>
    </dsp:sp>
    <dsp:sp modelId="{3476BFAA-802D-4B85-8651-6F52631E0B54}">
      <dsp:nvSpPr>
        <dsp:cNvPr id="0" name=""/>
        <dsp:cNvSpPr/>
      </dsp:nvSpPr>
      <dsp:spPr>
        <a:xfrm>
          <a:off x="1243943" y="135939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55544" y="1470999"/>
        <a:ext cx="538856" cy="538856"/>
      </dsp:txXfrm>
    </dsp:sp>
    <dsp:sp modelId="{304A2529-99B6-42F3-A623-2A0C0AA69456}">
      <dsp:nvSpPr>
        <dsp:cNvPr id="0" name=""/>
        <dsp:cNvSpPr/>
      </dsp:nvSpPr>
      <dsp:spPr>
        <a:xfrm>
          <a:off x="1958084" y="376468"/>
          <a:ext cx="762058" cy="762058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9685" y="488069"/>
        <a:ext cx="538856" cy="538856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973427-EAE7-4AAB-BE2A-97671A0A0B8A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4040000"/>
            <a:gd name="adj2" fmla="val 1620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ADEE741-5BFA-46F9-A3BA-610AF544B60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1880000"/>
            <a:gd name="adj2" fmla="val 1404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EC24D98-81F5-4B6A-94B4-B4519DCD54C9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9720000"/>
            <a:gd name="adj2" fmla="val 1188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F7BDA76-CE50-45D7-8C0F-9B54EE027577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7560000"/>
            <a:gd name="adj2" fmla="val 972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771DD180-74F9-4DF2-B621-6172A2E87B0C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5400000"/>
            <a:gd name="adj2" fmla="val 756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0C1DA67-A14E-43E2-AD88-B7F7E81C0465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3240000"/>
            <a:gd name="adj2" fmla="val 540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439FD88-4201-44C3-957D-1F427BBBA3B3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080000"/>
            <a:gd name="adj2" fmla="val 324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F8D3387-08A6-40AF-99C3-4EB19926CAB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20520000"/>
            <a:gd name="adj2" fmla="val 108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97B18D9-6A82-4279-A320-2EB23601EA1E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8360000"/>
            <a:gd name="adj2" fmla="val 2052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D0A10FF0-0FD3-4A87-9F0D-2FE98B8591F2}">
      <dsp:nvSpPr>
        <dsp:cNvPr id="0" name=""/>
        <dsp:cNvSpPr/>
      </dsp:nvSpPr>
      <dsp:spPr>
        <a:xfrm>
          <a:off x="1495333" y="355508"/>
          <a:ext cx="3984807" cy="3984807"/>
        </a:xfrm>
        <a:prstGeom prst="blockArc">
          <a:avLst>
            <a:gd name="adj1" fmla="val 16200000"/>
            <a:gd name="adj2" fmla="val 18360000"/>
            <a:gd name="adj3" fmla="val 2757"/>
          </a:avLst>
        </a:prstGeom>
        <a:solidFill>
          <a:schemeClr val="dk2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7E290CA-F3C5-4E6E-9831-94247F0096CB}">
      <dsp:nvSpPr>
        <dsp:cNvPr id="0" name=""/>
        <dsp:cNvSpPr/>
      </dsp:nvSpPr>
      <dsp:spPr>
        <a:xfrm>
          <a:off x="2942778" y="1802953"/>
          <a:ext cx="1089917" cy="1089917"/>
        </a:xfrm>
        <a:prstGeom prst="ellipse">
          <a:avLst/>
        </a:prstGeom>
        <a:solidFill>
          <a:srgbClr val="7030A0"/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6510" tIns="16510" rIns="16510" bIns="16510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300" kern="1200"/>
            <a:t>Marketing Mix Modeling</a:t>
          </a:r>
        </a:p>
      </dsp:txBody>
      <dsp:txXfrm>
        <a:off x="3102393" y="1962568"/>
        <a:ext cx="770687" cy="770687"/>
      </dsp:txXfrm>
    </dsp:sp>
    <dsp:sp modelId="{06852EF8-4BD7-4219-80D1-596CB68FE07E}">
      <dsp:nvSpPr>
        <dsp:cNvPr id="0" name=""/>
        <dsp:cNvSpPr/>
      </dsp:nvSpPr>
      <dsp:spPr>
        <a:xfrm>
          <a:off x="3106266" y="150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Open TV</a:t>
          </a:r>
        </a:p>
      </dsp:txBody>
      <dsp:txXfrm>
        <a:off x="3217996" y="113232"/>
        <a:ext cx="539482" cy="539482"/>
      </dsp:txXfrm>
    </dsp:sp>
    <dsp:sp modelId="{A7192737-70E1-4C85-95C0-33E7BFA0898C}">
      <dsp:nvSpPr>
        <dsp:cNvPr id="0" name=""/>
        <dsp:cNvSpPr/>
      </dsp:nvSpPr>
      <dsp:spPr>
        <a:xfrm>
          <a:off x="4261227" y="37677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Pay TV</a:t>
          </a:r>
        </a:p>
      </dsp:txBody>
      <dsp:txXfrm>
        <a:off x="4372957" y="488502"/>
        <a:ext cx="539482" cy="539482"/>
      </dsp:txXfrm>
    </dsp:sp>
    <dsp:sp modelId="{F945B9DA-A7ED-4CCF-AB17-AF0008C9B540}">
      <dsp:nvSpPr>
        <dsp:cNvPr id="0" name=""/>
        <dsp:cNvSpPr/>
      </dsp:nvSpPr>
      <dsp:spPr>
        <a:xfrm>
          <a:off x="4975033" y="1359241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Magazine</a:t>
          </a:r>
        </a:p>
      </dsp:txBody>
      <dsp:txXfrm>
        <a:off x="5086763" y="1470971"/>
        <a:ext cx="539482" cy="539482"/>
      </dsp:txXfrm>
    </dsp:sp>
    <dsp:sp modelId="{D1AE5360-63EC-4110-9ABB-C4CEF6FF46AA}">
      <dsp:nvSpPr>
        <dsp:cNvPr id="0" name=""/>
        <dsp:cNvSpPr/>
      </dsp:nvSpPr>
      <dsp:spPr>
        <a:xfrm>
          <a:off x="4975033" y="2573639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Adwords</a:t>
          </a:r>
        </a:p>
      </dsp:txBody>
      <dsp:txXfrm>
        <a:off x="5086763" y="2685369"/>
        <a:ext cx="539482" cy="539482"/>
      </dsp:txXfrm>
    </dsp:sp>
    <dsp:sp modelId="{8FE660A8-C501-4437-837E-76EAA22A0EF6}">
      <dsp:nvSpPr>
        <dsp:cNvPr id="0" name=""/>
        <dsp:cNvSpPr/>
      </dsp:nvSpPr>
      <dsp:spPr>
        <a:xfrm>
          <a:off x="4261227" y="355610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Social Media</a:t>
          </a:r>
        </a:p>
      </dsp:txBody>
      <dsp:txXfrm>
        <a:off x="4372957" y="3667838"/>
        <a:ext cx="539482" cy="539482"/>
      </dsp:txXfrm>
    </dsp:sp>
    <dsp:sp modelId="{6637C765-D9F9-4F1F-97D7-D0F460719CB2}">
      <dsp:nvSpPr>
        <dsp:cNvPr id="0" name=""/>
        <dsp:cNvSpPr/>
      </dsp:nvSpPr>
      <dsp:spPr>
        <a:xfrm>
          <a:off x="3106266" y="393137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E-mail MKT</a:t>
          </a:r>
        </a:p>
      </dsp:txBody>
      <dsp:txXfrm>
        <a:off x="3217996" y="4043108"/>
        <a:ext cx="539482" cy="539482"/>
      </dsp:txXfrm>
    </dsp:sp>
    <dsp:sp modelId="{D5BE766A-DCA3-4319-A9C4-150D5A4C7956}">
      <dsp:nvSpPr>
        <dsp:cNvPr id="0" name=""/>
        <dsp:cNvSpPr/>
      </dsp:nvSpPr>
      <dsp:spPr>
        <a:xfrm>
          <a:off x="1951304" y="3556108"/>
          <a:ext cx="762942" cy="76294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Portal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(Vertical)</a:t>
          </a:r>
        </a:p>
      </dsp:txBody>
      <dsp:txXfrm>
        <a:off x="2063034" y="3667838"/>
        <a:ext cx="539482" cy="539482"/>
      </dsp:txXfrm>
    </dsp:sp>
    <dsp:sp modelId="{33A63D8D-844C-4706-8340-3EEB27FC9C07}">
      <dsp:nvSpPr>
        <dsp:cNvPr id="0" name=""/>
        <dsp:cNvSpPr/>
      </dsp:nvSpPr>
      <dsp:spPr>
        <a:xfrm>
          <a:off x="1237499" y="2573639"/>
          <a:ext cx="762942" cy="762942"/>
        </a:xfrm>
        <a:prstGeom prst="ellipse">
          <a:avLst/>
        </a:prstGeom>
        <a:solidFill>
          <a:schemeClr val="accent2">
            <a:lumMod val="7500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Events and Experience</a:t>
          </a:r>
        </a:p>
      </dsp:txBody>
      <dsp:txXfrm>
        <a:off x="1349229" y="2685369"/>
        <a:ext cx="539482" cy="539482"/>
      </dsp:txXfrm>
    </dsp:sp>
    <dsp:sp modelId="{3476BFAA-802D-4B85-8651-6F52631E0B54}">
      <dsp:nvSpPr>
        <dsp:cNvPr id="0" name=""/>
        <dsp:cNvSpPr/>
      </dsp:nvSpPr>
      <dsp:spPr>
        <a:xfrm>
          <a:off x="1237499" y="1359241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OOH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(Out of Home)</a:t>
          </a:r>
        </a:p>
      </dsp:txBody>
      <dsp:txXfrm>
        <a:off x="1349229" y="1470971"/>
        <a:ext cx="539482" cy="539482"/>
      </dsp:txXfrm>
    </dsp:sp>
    <dsp:sp modelId="{304A2529-99B6-42F3-A623-2A0C0AA69456}">
      <dsp:nvSpPr>
        <dsp:cNvPr id="0" name=""/>
        <dsp:cNvSpPr/>
      </dsp:nvSpPr>
      <dsp:spPr>
        <a:xfrm>
          <a:off x="1951304" y="376772"/>
          <a:ext cx="762942" cy="762942"/>
        </a:xfrm>
        <a:prstGeom prst="ellipse">
          <a:avLst/>
        </a:prstGeom>
        <a:solidFill>
          <a:schemeClr val="dk2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900" kern="1200"/>
            <a:t>Radio</a:t>
          </a:r>
        </a:p>
      </dsp:txBody>
      <dsp:txXfrm>
        <a:off x="2063034" y="488502"/>
        <a:ext cx="539482" cy="5394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6">
  <dgm:title val=""/>
  <dgm:desc val=""/>
  <dgm:catLst>
    <dgm:cat type="cycle" pri="9000"/>
    <dgm:cat type="relationship" pri="2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Name0">
    <dgm:varLst>
      <dgm:chMax val="1"/>
      <dgm:dir/>
      <dgm:animLvl val="ctr"/>
      <dgm:resizeHandles val="exact"/>
    </dgm:varLst>
    <dgm:choose name="Name1">
      <dgm:if name="Name2" func="var" arg="dir" op="equ" val="norm">
        <dgm:choose name="Name3">
          <dgm:if name="Name4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5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6">
        <dgm:choose name="Name7">
          <dgm:if name="Name8" axis="ch ch" ptType="node node" st="1 1" cnt="1 0" func="cnt" op="lte" val="1">
            <dgm:alg type="cycle">
              <dgm:param type="stAng" val="-90"/>
              <dgm:param type="spanAng" val="360"/>
              <dgm:param type="ctrShpMap" val="fNode"/>
            </dgm:alg>
          </dgm:if>
          <dgm:else name="Name9">
            <dgm:alg type="cycle">
              <dgm:param type="stAng" val="0"/>
              <dgm:param type="spanAng" val="-360"/>
              <dgm:param type="ctrShpMap" val="fNode"/>
            </dgm:alg>
          </dgm:else>
        </dgm:choose>
      </dgm:else>
    </dgm:choose>
    <dgm:shape xmlns:r="http://schemas.openxmlformats.org/officeDocument/2006/relationships" r:blip="">
      <dgm:adjLst/>
    </dgm:shape>
    <dgm:presOf/>
    <dgm:choose name="Name10">
      <dgm:if name="Name11" func="var" arg="dir" op="equ" val="norm">
        <dgm:choose name="Name12">
          <dgm:if name="Name13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des" forName="oneNode" refType="primFontSz" refFor="ch" refForName="centerShape" op="lte" fact="0.95"/>
              <dgm:constr type="diam" for="ch" forName="singleconn" refType="diam" op="equ" fact="-1"/>
              <dgm:constr type="h" for="ch" forName="singleconn" refType="w" refFor="ch" refForName="oneComp" fact="0.24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4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forName="sibTrans" refType="diam" op="equ"/>
              <dgm:constr type="h" for="ch" forName="sibTrans" refType="w" refFor="ch" refForName="node" fact="0.24"/>
              <dgm:constr type="w" for="ch" forName="dummy" val="1"/>
            </dgm:constrLst>
          </dgm:else>
        </dgm:choose>
      </dgm:if>
      <dgm:else name="Name15">
        <dgm:choose name="Name16">
          <dgm:if name="Name17" axis="ch ch" ptType="node node" st="1 1" cnt="1 0" func="cnt" op="equ" val="1">
            <dgm:constrLst>
              <dgm:constr type="diam" val="170"/>
              <dgm:constr type="w" for="ch" forName="centerShape" refType="w"/>
              <dgm:constr type="w" for="ch" forName="oneComp" refType="w" refFor="ch" refForName="centerShape" op="equ" fact="0.7"/>
              <dgm:constr type="sp" refType="w" refFor="ch" refForName="oneComp" fact="0.3"/>
              <dgm:constr type="sibSp" refType="w" refFor="ch" refForName="oneComp" fact="0.3"/>
              <dgm:constr type="primFontSz" for="ch" forName="centerShape" val="65"/>
              <dgm:constr type="primFontSz" for="des" forName="oneNode" refType="primFontSz" refFor="ch" refForName="centerShape" fact="0.95"/>
              <dgm:constr type="primFontSz" for="ch" forName="oneNode" refType="primFontSz" refFor="ch" refForName="centerShape" op="lte" fact="0.95"/>
              <dgm:constr type="diam" for="ch" forName="singleconn" refType="diam"/>
              <dgm:constr type="h" for="ch" forName="singleconn" refType="w" refFor="ch" refForName="oneComp" fact="0.24"/>
              <dgm:constr type="diam" for="ch" refType="diam" op="equ"/>
              <dgm:constr type="w" for="ch" forName="dummya" refType="w" refFor="ch" refForName="oneComp" op="equ"/>
              <dgm:constr type="w" for="ch" forName="dummyb" refType="w" refFor="ch" refForName="oneComp" op="equ"/>
              <dgm:constr type="w" for="ch" forName="dummyc" refType="w" refFor="ch" refForName="oneComp" op="equ"/>
            </dgm:constrLst>
          </dgm:if>
          <dgm:else name="Name18">
            <dgm:constrLst>
              <dgm:constr type="diam" val="170"/>
              <dgm:constr type="w" for="ch" forName="centerShape" refType="w"/>
              <dgm:constr type="w" for="ch" forName="node" refType="w" refFor="ch" refForName="centerShape" op="equ" fact="0.7"/>
              <dgm:constr type="sp" refType="w" refFor="ch" refForName="node" fact="0.3"/>
              <dgm:constr type="sibSp" refType="w" refFor="ch" refForName="node" fact="0.3"/>
              <dgm:constr type="primFontSz" for="ch" forName="centerShape" val="65"/>
              <dgm:constr type="primFontSz" for="des" forName="node" refType="primFontSz" refFor="ch" refForName="centerShape" fact="0.78"/>
              <dgm:constr type="primFontSz" for="ch" forName="node" refType="primFontSz" refFor="ch" refForName="centerShape" op="lte" fact="0.95"/>
              <dgm:constr type="diam" for="ch" ptType="sibTrans" refType="diam" fact="-1"/>
              <dgm:constr type="h" for="ch" forName="sibTrans" refType="w" refFor="ch" refForName="node" fact="0.24"/>
              <dgm:constr type="diam" for="ch" refType="diam" op="equ" fact="-1"/>
              <dgm:constr type="w" for="ch" forName="dummy" val="1"/>
            </dgm:constrLst>
          </dgm:else>
        </dgm:choose>
      </dgm:else>
    </dgm:choose>
    <dgm:ruleLst>
      <dgm:rule type="diam" val="INF" fact="NaN" max="NaN"/>
    </dgm:ruleLst>
    <dgm:forEach name="Name19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1"/>
          <dgm:constr type="bMarg" refType="primFontSz" fact="0.1"/>
          <dgm:constr type="lMarg" refType="primFontSz" fact="0.1"/>
          <dgm:constr type="rMarg" refType="primFontSz" fact="0.1"/>
        </dgm:constrLst>
        <dgm:ruleLst>
          <dgm:rule type="primFontSz" val="5" fact="NaN" max="NaN"/>
        </dgm:ruleLst>
      </dgm:layoutNode>
      <dgm:forEach name="Name20" axis="ch">
        <dgm:forEach name="Name21" axis="self" ptType="node">
          <dgm:choose name="Name22">
            <dgm:if name="Name23" axis="par ch" ptType="node node" func="cnt" op="gt" val="1">
              <dgm:layoutNode name="node" styleLbl="node1">
                <dgm:varLst>
                  <dgm:bulletEnabled val="1"/>
                </dgm:varLst>
                <dgm:alg type="tx">
                  <dgm:param type="txAnchorVertCh" val="mid"/>
                </dgm:alg>
                <dgm:shape xmlns:r="http://schemas.openxmlformats.org/officeDocument/2006/relationships" type="ellipse" r:blip="">
                  <dgm:adjLst/>
                </dgm:shape>
                <dgm:presOf axis="desOrSelf" ptType="node"/>
                <dgm:constrLst>
                  <dgm:constr type="h" refType="w"/>
                  <dgm:constr type="tMarg" refType="primFontSz" fact="0.1"/>
                  <dgm:constr type="bMarg" refType="primFontSz" fact="0.1"/>
                  <dgm:constr type="lMarg" refType="primFontSz" fact="0.1"/>
                  <dgm:constr type="rMarg" refType="primFontSz" fact="0.1"/>
                </dgm:constrLst>
                <dgm:ruleLst>
                  <dgm:rule type="primFontSz" val="5" fact="NaN" max="NaN"/>
                </dgm:ruleLst>
              </dgm:layoutNode>
              <dgm:layoutNode name="dummy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" axis="followSib" ptType="sibTrans" hideLastTrans="0" cnt="1">
                <dgm:layoutNode name="sibTrans" styleLbl="sibTrans2D1">
                  <dgm:alg type="conn">
                    <dgm:param type="connRout" val="curve"/>
                    <dgm:param type="begPts" val="ctr"/>
                    <dgm:param type="endPts" val="ctr"/>
                    <dgm:param type="begSty" val="noArr"/>
                    <dgm:param type="endSty" val="noArr"/>
                    <dgm:param type="dstNode" val="node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if name="Name24" axis="par ch" ptType="node node" func="cnt" op="equ" val="1">
              <dgm:layoutNode name="oneComp">
                <dgm:alg type="composite">
                  <dgm:param type="ar" val="1"/>
                </dgm:alg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  <dgm:constr type="l" for="ch" forName="dummyConnPt" refType="w" fact="0.5"/>
                  <dgm:constr type="t" for="ch" forName="dummyConnPt" refType="w" fact="0.5"/>
                  <dgm:constr type="l" for="ch" forName="oneNode"/>
                  <dgm:constr type="t" for="ch" forName="oneNode"/>
                  <dgm:constr type="h" for="ch" forName="oneNode" refType="h"/>
                  <dgm:constr type="w" for="ch" forName="oneNode" refType="w"/>
                </dgm:constrLst>
                <dgm:ruleLst/>
                <dgm:layoutNode name="dummyConnPt" styleLbl="node1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w" val="1"/>
                    <dgm:constr type="h" val="1"/>
                  </dgm:constrLst>
                  <dgm:ruleLst/>
                </dgm:layoutNode>
                <dgm:layoutNode name="oneNode" styleLbl="node1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h" refType="w"/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</dgm:layoutNode>
              <dgm:layoutNode name="dummya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b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layoutNode name="dummyc">
                <dgm:alg type="sp"/>
                <dgm:shape xmlns:r="http://schemas.openxmlformats.org/officeDocument/2006/relationships" r:blip="">
                  <dgm:adjLst/>
                </dgm:shape>
                <dgm:presOf/>
                <dgm:constrLst>
                  <dgm:constr type="h" refType="w"/>
                </dgm:constrLst>
                <dgm:ruleLst/>
              </dgm:layoutNode>
              <dgm:forEach name="sibTransForEach1" axis="followSib" ptType="sibTrans" hideLastTrans="0" cnt="1">
                <dgm:layoutNode name="singleconn" styleLbl="sibTrans2D1">
                  <dgm:alg type="conn">
                    <dgm:param type="connRout" val="longCurve"/>
                    <dgm:param type="begPts" val="bCtr"/>
                    <dgm:param type="endPts" val="tCtr"/>
                    <dgm:param type="begSty" val="noArr"/>
                    <dgm:param type="endSty" val="noArr"/>
                    <dgm:param type="srcNode" val="dummyConnPt"/>
                    <dgm:param type="dstNode" val="dummyConnPt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</dgm:if>
            <dgm:else name="Name25"/>
          </dgm:choos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diagramDrawing" Target="../diagrams/drawing2.xml"/><Relationship Id="rId13" Type="http://schemas.openxmlformats.org/officeDocument/2006/relationships/image" Target="../media/image5.png"/><Relationship Id="rId18" Type="http://schemas.openxmlformats.org/officeDocument/2006/relationships/hyperlink" Target="http://aprendiendo2veces.blogspot.com/2012/03/se-vende-orbea-sate.html" TargetMode="External"/><Relationship Id="rId3" Type="http://schemas.openxmlformats.org/officeDocument/2006/relationships/image" Target="../media/image1.jpeg"/><Relationship Id="rId7" Type="http://schemas.openxmlformats.org/officeDocument/2006/relationships/diagramColors" Target="../diagrams/colors2.xml"/><Relationship Id="rId12" Type="http://schemas.openxmlformats.org/officeDocument/2006/relationships/hyperlink" Target="https://nl.wikipedia.org/wiki/Facebook" TargetMode="External"/><Relationship Id="rId17" Type="http://schemas.openxmlformats.org/officeDocument/2006/relationships/image" Target="../media/image7.gif"/><Relationship Id="rId2" Type="http://schemas.openxmlformats.org/officeDocument/2006/relationships/hyperlink" Target="https://pixabay.com/en/oldtimer-rusty-old-car-wreck-wreck-2663114/" TargetMode="External"/><Relationship Id="rId16" Type="http://schemas.openxmlformats.org/officeDocument/2006/relationships/hyperlink" Target="https://es.wikipedia.org/wiki/D%C3%ADa_Mundial_de_la_Televisi%C3%B3n" TargetMode="External"/><Relationship Id="rId1" Type="http://schemas.openxmlformats.org/officeDocument/2006/relationships/image" Target="../media/image2.png"/><Relationship Id="rId6" Type="http://schemas.openxmlformats.org/officeDocument/2006/relationships/diagramQuickStyle" Target="../diagrams/quickStyle2.xml"/><Relationship Id="rId11" Type="http://schemas.openxmlformats.org/officeDocument/2006/relationships/image" Target="../media/image4.png"/><Relationship Id="rId5" Type="http://schemas.openxmlformats.org/officeDocument/2006/relationships/diagramLayout" Target="../diagrams/layout2.xml"/><Relationship Id="rId15" Type="http://schemas.openxmlformats.org/officeDocument/2006/relationships/image" Target="../media/image6.png"/><Relationship Id="rId10" Type="http://schemas.openxmlformats.org/officeDocument/2006/relationships/hyperlink" Target="https://commons.wikimedia.org/wiki/File:Google_Name.svg" TargetMode="External"/><Relationship Id="rId19" Type="http://schemas.openxmlformats.org/officeDocument/2006/relationships/hyperlink" Target="https://creativecommons.org/licenses/by-nc-nd/3.0/" TargetMode="External"/><Relationship Id="rId4" Type="http://schemas.openxmlformats.org/officeDocument/2006/relationships/diagramData" Target="../diagrams/data2.xml"/><Relationship Id="rId9" Type="http://schemas.openxmlformats.org/officeDocument/2006/relationships/image" Target="../media/image3.png"/><Relationship Id="rId14" Type="http://schemas.openxmlformats.org/officeDocument/2006/relationships/hyperlink" Target="https://en.wikipedia.org/wiki/File:Radio.sv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9C8CB-0D1F-4F16-8512-6B9C841A6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A12DFE-B28D-44B3-80B6-93B36E6C8A26}"/>
            </a:ext>
          </a:extLst>
        </xdr:cNvPr>
        <xdr:cNvSpPr/>
      </xdr:nvSpPr>
      <xdr:spPr>
        <a:xfrm>
          <a:off x="2051049" y="124883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5</xdr:col>
      <xdr:colOff>377825</xdr:colOff>
      <xdr:row>4</xdr:row>
      <xdr:rowOff>76201</xdr:rowOff>
    </xdr:from>
    <xdr:to>
      <xdr:col>14</xdr:col>
      <xdr:colOff>347133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5456713D-956C-4C2A-BC7C-368BB7965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F17439C-192D-454F-987D-C028F6587C9B}"/>
                </a:ext>
              </a:extLst>
            </xdr:cNvPr>
            <xdr:cNvSpPr txBox="1"/>
          </xdr:nvSpPr>
          <xdr:spPr>
            <a:xfrm>
              <a:off x="148167" y="760412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148166</xdr:rowOff>
    </xdr:from>
    <xdr:to>
      <xdr:col>5</xdr:col>
      <xdr:colOff>822945</xdr:colOff>
      <xdr:row>28</xdr:row>
      <xdr:rowOff>95249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9A99E353-0B4C-4B6E-B9AC-3C73258C8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243417" y="4190999"/>
          <a:ext cx="3246528" cy="1471083"/>
        </a:xfrm>
        <a:prstGeom prst="rect">
          <a:avLst/>
        </a:prstGeom>
      </xdr:spPr>
    </xdr:pic>
    <xdr:clientData/>
  </xdr:twoCellAnchor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0FFA980-8FDA-4B2F-8209-C24701915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209549</xdr:colOff>
      <xdr:row>1</xdr:row>
      <xdr:rowOff>19050</xdr:rowOff>
    </xdr:from>
    <xdr:ext cx="10479617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50227DB-7710-4AA0-81A2-3E4BDE58C549}"/>
            </a:ext>
          </a:extLst>
        </xdr:cNvPr>
        <xdr:cNvSpPr/>
      </xdr:nvSpPr>
      <xdr:spPr>
        <a:xfrm>
          <a:off x="2057399" y="123825"/>
          <a:ext cx="10479617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 Modeling (MMM)</a:t>
          </a:r>
        </a:p>
      </xdr:txBody>
    </xdr:sp>
    <xdr:clientData/>
  </xdr:oneCellAnchor>
  <xdr:twoCellAnchor>
    <xdr:from>
      <xdr:col>8</xdr:col>
      <xdr:colOff>631824</xdr:colOff>
      <xdr:row>4</xdr:row>
      <xdr:rowOff>76201</xdr:rowOff>
    </xdr:from>
    <xdr:to>
      <xdr:col>19</xdr:col>
      <xdr:colOff>8466</xdr:colOff>
      <xdr:row>29</xdr:row>
      <xdr:rowOff>9525</xdr:rowOff>
    </xdr:to>
    <xdr:graphicFrame macro="">
      <xdr:nvGraphicFramePr>
        <xdr:cNvPr id="4" name="Diagrama 3">
          <a:extLst>
            <a:ext uri="{FF2B5EF4-FFF2-40B4-BE49-F238E27FC236}">
              <a16:creationId xmlns:a16="http://schemas.microsoft.com/office/drawing/2014/main" id="{D6C8CF5B-4787-4B7E-8755-6445D7FC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" r:lo="rId5" r:qs="rId6" r:cs="rId7"/>
        </a:graphicData>
      </a:graphic>
    </xdr:graphicFrame>
    <xdr:clientData/>
  </xdr:twoCellAnchor>
  <xdr:oneCellAnchor>
    <xdr:from>
      <xdr:col>1</xdr:col>
      <xdr:colOff>0</xdr:colOff>
      <xdr:row>2</xdr:row>
      <xdr:rowOff>61912</xdr:rowOff>
    </xdr:from>
    <xdr:ext cx="12562416" cy="2555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19A2C4-CFD9-4AA4-81DE-F029EB6AB1EC}"/>
                </a:ext>
              </a:extLst>
            </xdr:cNvPr>
            <xdr:cNvSpPr txBox="1"/>
          </xdr:nvSpPr>
          <xdr:spPr>
            <a:xfrm>
              <a:off x="142875" y="757237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𝑀𝑀𝑀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𝐴𝑑𝑤𝑜𝑟𝑑𝑠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𝐸𝑚𝑎𝑖𝑙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+…+</m:t>
                    </m:r>
                    <m:r>
                      <a:rPr lang="pt-BR" sz="1600" b="0" i="1">
                        <a:latin typeface="Cambria Math" panose="02040503050406030204" pitchFamily="18" charset="0"/>
                      </a:rPr>
                      <m:t>𝐸𝑣𝑒𝑛𝑡𝑠</m:t>
                    </m:r>
                  </m:oMath>
                </m:oMathPara>
              </a14:m>
              <a:endParaRPr lang="pt-BR" sz="16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F19A2C4-CFD9-4AA4-81DE-F029EB6AB1EC}"/>
                </a:ext>
              </a:extLst>
            </xdr:cNvPr>
            <xdr:cNvSpPr txBox="1"/>
          </xdr:nvSpPr>
          <xdr:spPr>
            <a:xfrm>
              <a:off x="142875" y="757237"/>
              <a:ext cx="12562416" cy="255588"/>
            </a:xfrm>
            <a:prstGeom prst="rect">
              <a:avLst/>
            </a:prstGeom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600" b="0" i="0">
                  <a:latin typeface="Cambria Math" panose="02040503050406030204" pitchFamily="18" charset="0"/>
                </a:rPr>
                <a:t>𝑀𝑀𝑀=𝑇𝑉+𝐴𝑑𝑤𝑜𝑟𝑑𝑠+𝐸𝑚𝑎𝑖𝑙+…+𝐸𝑣𝑒𝑛𝑡𝑠</a:t>
              </a:r>
              <a:endParaRPr lang="pt-BR" sz="1600"/>
            </a:p>
          </xdr:txBody>
        </xdr:sp>
      </mc:Fallback>
    </mc:AlternateContent>
    <xdr:clientData/>
  </xdr:oneCellAnchor>
  <xdr:twoCellAnchor editAs="oneCell">
    <xdr:from>
      <xdr:col>2</xdr:col>
      <xdr:colOff>138144</xdr:colOff>
      <xdr:row>7</xdr:row>
      <xdr:rowOff>176639</xdr:rowOff>
    </xdr:from>
    <xdr:to>
      <xdr:col>4</xdr:col>
      <xdr:colOff>417871</xdr:colOff>
      <xdr:row>10</xdr:row>
      <xdr:rowOff>176844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F62493-CA34-4EE6-BE01-7E649FA90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434477" y="1742972"/>
          <a:ext cx="1824894" cy="571705"/>
        </a:xfrm>
        <a:prstGeom prst="rect">
          <a:avLst/>
        </a:prstGeom>
      </xdr:spPr>
    </xdr:pic>
    <xdr:clientData/>
  </xdr:twoCellAnchor>
  <xdr:twoCellAnchor editAs="oneCell">
    <xdr:from>
      <xdr:col>5</xdr:col>
      <xdr:colOff>282929</xdr:colOff>
      <xdr:row>7</xdr:row>
      <xdr:rowOff>134319</xdr:rowOff>
    </xdr:from>
    <xdr:to>
      <xdr:col>6</xdr:col>
      <xdr:colOff>113774</xdr:colOff>
      <xdr:row>11</xdr:row>
      <xdr:rowOff>28664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9B89F6A-DE40-4F54-990B-FB2726557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2949929" y="1700652"/>
          <a:ext cx="656345" cy="656345"/>
        </a:xfrm>
        <a:prstGeom prst="rect">
          <a:avLst/>
        </a:prstGeom>
      </xdr:spPr>
    </xdr:pic>
    <xdr:clientData/>
  </xdr:twoCellAnchor>
  <xdr:twoCellAnchor editAs="oneCell">
    <xdr:from>
      <xdr:col>6</xdr:col>
      <xdr:colOff>804334</xdr:colOff>
      <xdr:row>7</xdr:row>
      <xdr:rowOff>1</xdr:rowOff>
    </xdr:from>
    <xdr:to>
      <xdr:col>8</xdr:col>
      <xdr:colOff>78315</xdr:colOff>
      <xdr:row>11</xdr:row>
      <xdr:rowOff>162982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D4430BF9-47CE-44B1-85A5-E177A199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4"/>
            </a:ext>
          </a:extLst>
        </a:blip>
        <a:stretch>
          <a:fillRect/>
        </a:stretch>
      </xdr:blipFill>
      <xdr:spPr>
        <a:xfrm>
          <a:off x="4296834" y="1566334"/>
          <a:ext cx="924981" cy="924981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11</xdr:row>
      <xdr:rowOff>162982</xdr:rowOff>
    </xdr:from>
    <xdr:to>
      <xdr:col>6</xdr:col>
      <xdr:colOff>317500</xdr:colOff>
      <xdr:row>16</xdr:row>
      <xdr:rowOff>152399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031DB60-39FD-4815-B13E-BFEBB1510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2868083" y="2491315"/>
          <a:ext cx="941917" cy="941917"/>
        </a:xfrm>
        <a:prstGeom prst="rect">
          <a:avLst/>
        </a:prstGeom>
      </xdr:spPr>
    </xdr:pic>
    <xdr:clientData/>
  </xdr:twoCellAnchor>
  <xdr:twoCellAnchor>
    <xdr:from>
      <xdr:col>4</xdr:col>
      <xdr:colOff>574767</xdr:colOff>
      <xdr:row>8</xdr:row>
      <xdr:rowOff>81491</xdr:rowOff>
    </xdr:from>
    <xdr:to>
      <xdr:col>5</xdr:col>
      <xdr:colOff>126033</xdr:colOff>
      <xdr:row>10</xdr:row>
      <xdr:rowOff>81491</xdr:rowOff>
    </xdr:to>
    <xdr:sp macro="" textlink="">
      <xdr:nvSpPr>
        <xdr:cNvPr id="12" name="Seta: para a Direita 11">
          <a:extLst>
            <a:ext uri="{FF2B5EF4-FFF2-40B4-BE49-F238E27FC236}">
              <a16:creationId xmlns:a16="http://schemas.microsoft.com/office/drawing/2014/main" id="{64F2EE72-A72D-41C6-84C5-A3CF994DF7F8}"/>
            </a:ext>
          </a:extLst>
        </xdr:cNvPr>
        <xdr:cNvSpPr/>
      </xdr:nvSpPr>
      <xdr:spPr>
        <a:xfrm>
          <a:off x="2416267" y="1838324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243417</xdr:colOff>
      <xdr:row>9</xdr:row>
      <xdr:rowOff>42334</xdr:rowOff>
    </xdr:from>
    <xdr:to>
      <xdr:col>9</xdr:col>
      <xdr:colOff>158750</xdr:colOff>
      <xdr:row>15</xdr:row>
      <xdr:rowOff>137584</xdr:rowOff>
    </xdr:to>
    <xdr:sp macro="" textlink="">
      <xdr:nvSpPr>
        <xdr:cNvPr id="13" name="Seta: Curva para a Esquerda 12">
          <a:extLst>
            <a:ext uri="{FF2B5EF4-FFF2-40B4-BE49-F238E27FC236}">
              <a16:creationId xmlns:a16="http://schemas.microsoft.com/office/drawing/2014/main" id="{D046076F-9A18-468B-AB32-AEC14FC2596B}"/>
            </a:ext>
          </a:extLst>
        </xdr:cNvPr>
        <xdr:cNvSpPr/>
      </xdr:nvSpPr>
      <xdr:spPr>
        <a:xfrm>
          <a:off x="5386917" y="1989667"/>
          <a:ext cx="740833" cy="1238250"/>
        </a:xfrm>
        <a:prstGeom prst="curvedLef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270670</xdr:colOff>
      <xdr:row>8</xdr:row>
      <xdr:rowOff>81491</xdr:rowOff>
    </xdr:from>
    <xdr:to>
      <xdr:col>6</xdr:col>
      <xdr:colOff>647436</xdr:colOff>
      <xdr:row>10</xdr:row>
      <xdr:rowOff>81491</xdr:rowOff>
    </xdr:to>
    <xdr:sp macro="" textlink="">
      <xdr:nvSpPr>
        <xdr:cNvPr id="14" name="Seta: para a Direita 13">
          <a:extLst>
            <a:ext uri="{FF2B5EF4-FFF2-40B4-BE49-F238E27FC236}">
              <a16:creationId xmlns:a16="http://schemas.microsoft.com/office/drawing/2014/main" id="{DF5E5E05-84F1-4390-B421-F00F95FD854E}"/>
            </a:ext>
          </a:extLst>
        </xdr:cNvPr>
        <xdr:cNvSpPr/>
      </xdr:nvSpPr>
      <xdr:spPr>
        <a:xfrm>
          <a:off x="3763170" y="1838324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107246</xdr:colOff>
      <xdr:row>13</xdr:row>
      <xdr:rowOff>22135</xdr:rowOff>
    </xdr:from>
    <xdr:to>
      <xdr:col>7</xdr:col>
      <xdr:colOff>763591</xdr:colOff>
      <xdr:row>16</xdr:row>
      <xdr:rowOff>106980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90F5887-4EF4-4C34-AEEC-B92A2CE00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4425246" y="2731468"/>
          <a:ext cx="656345" cy="656345"/>
        </a:xfrm>
        <a:prstGeom prst="rect">
          <a:avLst/>
        </a:prstGeom>
      </xdr:spPr>
    </xdr:pic>
    <xdr:clientData/>
  </xdr:twoCellAnchor>
  <xdr:twoCellAnchor>
    <xdr:from>
      <xdr:col>6</xdr:col>
      <xdr:colOff>380737</xdr:colOff>
      <xdr:row>14</xdr:row>
      <xdr:rowOff>1058</xdr:rowOff>
    </xdr:from>
    <xdr:to>
      <xdr:col>6</xdr:col>
      <xdr:colOff>757503</xdr:colOff>
      <xdr:row>16</xdr:row>
      <xdr:rowOff>1058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667E9DB1-8E0B-48E7-8A2C-DC929C0D3316}"/>
            </a:ext>
          </a:extLst>
        </xdr:cNvPr>
        <xdr:cNvSpPr/>
      </xdr:nvSpPr>
      <xdr:spPr>
        <a:xfrm rot="10800000">
          <a:off x="3873237" y="2900891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608896</xdr:colOff>
      <xdr:row>13</xdr:row>
      <xdr:rowOff>89869</xdr:rowOff>
    </xdr:from>
    <xdr:to>
      <xdr:col>4</xdr:col>
      <xdr:colOff>439741</xdr:colOff>
      <xdr:row>16</xdr:row>
      <xdr:rowOff>174714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87E9407-A300-428A-BE3A-5F86F164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2"/>
            </a:ext>
          </a:extLst>
        </a:blip>
        <a:stretch>
          <a:fillRect/>
        </a:stretch>
      </xdr:blipFill>
      <xdr:spPr>
        <a:xfrm>
          <a:off x="1624896" y="2799202"/>
          <a:ext cx="656345" cy="656345"/>
        </a:xfrm>
        <a:prstGeom prst="rect">
          <a:avLst/>
        </a:prstGeom>
      </xdr:spPr>
    </xdr:pic>
    <xdr:clientData/>
  </xdr:twoCellAnchor>
  <xdr:twoCellAnchor>
    <xdr:from>
      <xdr:col>4</xdr:col>
      <xdr:colOff>564887</xdr:colOff>
      <xdr:row>14</xdr:row>
      <xdr:rowOff>26458</xdr:rowOff>
    </xdr:from>
    <xdr:to>
      <xdr:col>5</xdr:col>
      <xdr:colOff>116153</xdr:colOff>
      <xdr:row>16</xdr:row>
      <xdr:rowOff>26458</xdr:rowOff>
    </xdr:to>
    <xdr:sp macro="" textlink="">
      <xdr:nvSpPr>
        <xdr:cNvPr id="18" name="Seta: para a Direita 17">
          <a:extLst>
            <a:ext uri="{FF2B5EF4-FFF2-40B4-BE49-F238E27FC236}">
              <a16:creationId xmlns:a16="http://schemas.microsoft.com/office/drawing/2014/main" id="{E22DE0F7-B986-4BD2-AFE8-364C34EC3641}"/>
            </a:ext>
          </a:extLst>
        </xdr:cNvPr>
        <xdr:cNvSpPr/>
      </xdr:nvSpPr>
      <xdr:spPr>
        <a:xfrm rot="10800000">
          <a:off x="2406387" y="2926291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753270</xdr:colOff>
      <xdr:row>18</xdr:row>
      <xdr:rowOff>81491</xdr:rowOff>
    </xdr:from>
    <xdr:to>
      <xdr:col>4</xdr:col>
      <xdr:colOff>308770</xdr:colOff>
      <xdr:row>20</xdr:row>
      <xdr:rowOff>77257</xdr:rowOff>
    </xdr:to>
    <xdr:sp macro="" textlink="">
      <xdr:nvSpPr>
        <xdr:cNvPr id="19" name="Seta: para a Direita 18">
          <a:extLst>
            <a:ext uri="{FF2B5EF4-FFF2-40B4-BE49-F238E27FC236}">
              <a16:creationId xmlns:a16="http://schemas.microsoft.com/office/drawing/2014/main" id="{69CBD294-ECB1-4B0A-AE37-9CBC2734918B}"/>
            </a:ext>
          </a:extLst>
        </xdr:cNvPr>
        <xdr:cNvSpPr/>
      </xdr:nvSpPr>
      <xdr:spPr>
        <a:xfrm rot="5400000">
          <a:off x="1771387" y="3741207"/>
          <a:ext cx="376766" cy="381000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370415</xdr:colOff>
      <xdr:row>20</xdr:row>
      <xdr:rowOff>71899</xdr:rowOff>
    </xdr:from>
    <xdr:to>
      <xdr:col>5</xdr:col>
      <xdr:colOff>740832</xdr:colOff>
      <xdr:row>28</xdr:row>
      <xdr:rowOff>120649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D31EAF03-9733-4101-86E6-8019966F7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8"/>
            </a:ext>
          </a:extLst>
        </a:blip>
        <a:stretch>
          <a:fillRect/>
        </a:stretch>
      </xdr:blipFill>
      <xdr:spPr>
        <a:xfrm>
          <a:off x="1386415" y="4114732"/>
          <a:ext cx="2021417" cy="1572750"/>
        </a:xfrm>
        <a:prstGeom prst="rect">
          <a:avLst/>
        </a:prstGeom>
      </xdr:spPr>
    </xdr:pic>
    <xdr:clientData/>
  </xdr:twoCellAnchor>
  <xdr:oneCellAnchor>
    <xdr:from>
      <xdr:col>3</xdr:col>
      <xdr:colOff>169335</xdr:colOff>
      <xdr:row>29</xdr:row>
      <xdr:rowOff>81494</xdr:rowOff>
    </xdr:from>
    <xdr:ext cx="1435144" cy="655821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5E371D0-6810-47A8-A2F7-D9BD7B53983D}"/>
            </a:ext>
          </a:extLst>
        </xdr:cNvPr>
        <xdr:cNvSpPr txBox="1"/>
      </xdr:nvSpPr>
      <xdr:spPr>
        <a:xfrm>
          <a:off x="1185335" y="5838827"/>
          <a:ext cx="1435144" cy="655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900">
              <a:hlinkClick xmlns:r="http://schemas.openxmlformats.org/officeDocument/2006/relationships" r:id="rId18" tooltip="http://aprendiendo2veces.blogspot.com/2012/03/se-vende-orbea-sate.html"/>
            </a:rPr>
            <a:t>Esta Foto</a:t>
          </a:r>
          <a:r>
            <a:rPr lang="pt-BR" sz="900"/>
            <a:t> de Autor Desconhecido está licenciado em </a:t>
          </a:r>
          <a:r>
            <a:rPr lang="pt-BR" sz="900">
              <a:hlinkClick xmlns:r="http://schemas.openxmlformats.org/officeDocument/2006/relationships" r:id="rId19" tooltip="https://creativecommons.org/licenses/by-nc-nd/3.0/"/>
            </a:rPr>
            <a:t>CC BY-NC-ND</a:t>
          </a:r>
          <a:endParaRPr lang="pt-BR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1561647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C42098-3060-494C-9D07-53E04EF4C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</xdr:row>
      <xdr:rowOff>19050</xdr:rowOff>
    </xdr:from>
    <xdr:ext cx="55054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9125A96-3CEE-411C-ADEA-01FD6B9CA31F}"/>
            </a:ext>
          </a:extLst>
        </xdr:cNvPr>
        <xdr:cNvSpPr/>
      </xdr:nvSpPr>
      <xdr:spPr>
        <a:xfrm>
          <a:off x="2438400" y="123825"/>
          <a:ext cx="55054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Media Plan</a:t>
          </a:r>
        </a:p>
      </xdr:txBody>
    </xdr:sp>
    <xdr:clientData/>
  </xdr:oneCellAnchor>
  <xdr:twoCellAnchor editAs="oneCell">
    <xdr:from>
      <xdr:col>5</xdr:col>
      <xdr:colOff>95250</xdr:colOff>
      <xdr:row>6</xdr:row>
      <xdr:rowOff>161925</xdr:rowOff>
    </xdr:from>
    <xdr:to>
      <xdr:col>13</xdr:col>
      <xdr:colOff>28575</xdr:colOff>
      <xdr:row>25</xdr:row>
      <xdr:rowOff>180975</xdr:rowOff>
    </xdr:to>
    <xdr:pic>
      <xdr:nvPicPr>
        <xdr:cNvPr id="5" name="Imagem 4" descr="Volkswagen: Fusca Beetle Standard Saloon (1949) - 1:12">
          <a:extLst>
            <a:ext uri="{FF2B5EF4-FFF2-40B4-BE49-F238E27FC236}">
              <a16:creationId xmlns:a16="http://schemas.microsoft.com/office/drawing/2014/main" id="{215AA463-6AD5-4341-877D-F6A4A42A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1533525"/>
          <a:ext cx="4857750" cy="363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9EBB4F-EAE7-4B7E-AC46-A813998BA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1</xdr:row>
      <xdr:rowOff>19050</xdr:rowOff>
    </xdr:from>
    <xdr:ext cx="56197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FDE508B-9DEE-4CA5-A3A7-BCEE909A987C}"/>
            </a:ext>
          </a:extLst>
        </xdr:cNvPr>
        <xdr:cNvSpPr/>
      </xdr:nvSpPr>
      <xdr:spPr>
        <a:xfrm>
          <a:off x="1895475" y="123825"/>
          <a:ext cx="56197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Investimento Realizado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37EFB2-CDE7-419F-8A86-6722B3B79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123825</xdr:colOff>
      <xdr:row>1</xdr:row>
      <xdr:rowOff>19050</xdr:rowOff>
    </xdr:from>
    <xdr:ext cx="561975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28E59DF-DDBE-4814-850C-7E5A8D04361F}"/>
            </a:ext>
          </a:extLst>
        </xdr:cNvPr>
        <xdr:cNvSpPr/>
      </xdr:nvSpPr>
      <xdr:spPr>
        <a:xfrm>
          <a:off x="1895475" y="123825"/>
          <a:ext cx="561975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Leads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46240-E4B1-425C-A115-C8B749AB1A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EDC87E0-9470-4707-89BD-B0BC7A44D0B4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formatada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4762</xdr:rowOff>
    </xdr:from>
    <xdr:to>
      <xdr:col>7</xdr:col>
      <xdr:colOff>542925</xdr:colOff>
      <xdr:row>39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F9C2F6-7E8E-43DE-967B-410B7C60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0</xdr:row>
      <xdr:rowOff>23812</xdr:rowOff>
    </xdr:from>
    <xdr:to>
      <xdr:col>15</xdr:col>
      <xdr:colOff>42862</xdr:colOff>
      <xdr:row>14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9D0CBE-98F7-4200-AB59-60697F56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</xdr:colOff>
      <xdr:row>14</xdr:row>
      <xdr:rowOff>4762</xdr:rowOff>
    </xdr:from>
    <xdr:to>
      <xdr:col>11</xdr:col>
      <xdr:colOff>290512</xdr:colOff>
      <xdr:row>28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575E15-3A2B-453D-8E5A-E8EF5804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847725</xdr:colOff>
      <xdr:row>20</xdr:row>
      <xdr:rowOff>38100</xdr:rowOff>
    </xdr:from>
    <xdr:to>
      <xdr:col>11</xdr:col>
      <xdr:colOff>485775</xdr:colOff>
      <xdr:row>33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ameplate">
              <a:extLst>
                <a:ext uri="{FF2B5EF4-FFF2-40B4-BE49-F238E27FC236}">
                  <a16:creationId xmlns:a16="http://schemas.microsoft.com/office/drawing/2014/main" id="{5D6F8036-7A39-4ABE-9A18-410EDDDEA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3848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152400</xdr:rowOff>
    </xdr:from>
    <xdr:to>
      <xdr:col>7</xdr:col>
      <xdr:colOff>304800</xdr:colOff>
      <xdr:row>22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BC85D-37B6-4091-A88F-2EDCBE50B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581026</xdr:colOff>
      <xdr:row>7</xdr:row>
      <xdr:rowOff>142875</xdr:rowOff>
    </xdr:from>
    <xdr:to>
      <xdr:col>19</xdr:col>
      <xdr:colOff>104776</xdr:colOff>
      <xdr:row>22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CC75E50-0629-4E87-9E6C-68D46DCA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342900</xdr:colOff>
      <xdr:row>7</xdr:row>
      <xdr:rowOff>152400</xdr:rowOff>
    </xdr:from>
    <xdr:to>
      <xdr:col>14</xdr:col>
      <xdr:colOff>542925</xdr:colOff>
      <xdr:row>22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97ABAC0-61E9-4E28-82F7-F1F7EC74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478971</xdr:colOff>
      <xdr:row>1</xdr:row>
      <xdr:rowOff>550846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29EE5E4-C168-41D7-B5B5-06CB89528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0" y="104775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279398</xdr:colOff>
      <xdr:row>1</xdr:row>
      <xdr:rowOff>3174</xdr:rowOff>
    </xdr:from>
    <xdr:ext cx="8216901" cy="568827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A51235B-2518-4142-BE35-78A4E2389A76}"/>
            </a:ext>
          </a:extLst>
        </xdr:cNvPr>
        <xdr:cNvSpPr/>
      </xdr:nvSpPr>
      <xdr:spPr>
        <a:xfrm>
          <a:off x="2108198" y="107949"/>
          <a:ext cx="82169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Gráfica</a:t>
          </a:r>
        </a:p>
      </xdr:txBody>
    </xdr:sp>
    <xdr:clientData/>
  </xdr:oneCellAnchor>
  <xdr:twoCellAnchor editAs="oneCell">
    <xdr:from>
      <xdr:col>0</xdr:col>
      <xdr:colOff>66675</xdr:colOff>
      <xdr:row>3</xdr:row>
      <xdr:rowOff>38101</xdr:rowOff>
    </xdr:from>
    <xdr:to>
      <xdr:col>19</xdr:col>
      <xdr:colOff>95250</xdr:colOff>
      <xdr:row>6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Nameplate 1">
              <a:extLst>
                <a:ext uri="{FF2B5EF4-FFF2-40B4-BE49-F238E27FC236}">
                  <a16:creationId xmlns:a16="http://schemas.microsoft.com/office/drawing/2014/main" id="{04FE9DC9-0EFC-45F5-90F6-80BA12C77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pl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838201"/>
              <a:ext cx="11610975" cy="704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1F1044B-83FA-4E96-BA0E-119EDEDCA2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419100</xdr:colOff>
      <xdr:row>1</xdr:row>
      <xdr:rowOff>19050</xdr:rowOff>
    </xdr:from>
    <xdr:ext cx="4457700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9C99C9F-AB6D-4802-B717-C52AF2AE46B2}"/>
            </a:ext>
          </a:extLst>
        </xdr:cNvPr>
        <xdr:cNvSpPr/>
      </xdr:nvSpPr>
      <xdr:spPr>
        <a:xfrm>
          <a:off x="2266950" y="123825"/>
          <a:ext cx="4457700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MMM - 1</a:t>
          </a:r>
        </a:p>
      </xdr:txBody>
    </xdr:sp>
    <xdr:clientData/>
  </xdr:oneCellAnchor>
  <xdr:twoCellAnchor>
    <xdr:from>
      <xdr:col>12</xdr:col>
      <xdr:colOff>180975</xdr:colOff>
      <xdr:row>3</xdr:row>
      <xdr:rowOff>128587</xdr:rowOff>
    </xdr:from>
    <xdr:to>
      <xdr:col>18</xdr:col>
      <xdr:colOff>109537</xdr:colOff>
      <xdr:row>18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0F76EAC-60F4-44E3-B6C8-8B5D949DA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0.85031238426" createdVersion="6" refreshedVersion="6" minRefreshableVersion="3" recordCount="144" xr:uid="{C071334E-84D1-4285-92C7-AA81553F3A52}">
  <cacheSource type="worksheet">
    <worksheetSource ref="C4:G148" sheet="Base"/>
  </cacheSource>
  <cacheFields count="7">
    <cacheField name="Periodo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6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Nameplate" numFmtId="0">
      <sharedItems count="8">
        <s v="Fusca"/>
        <s v="Fiat 147"/>
        <s v="Passat Hatch"/>
        <s v="Passat Sedan"/>
        <s v="Tempra"/>
        <s v="Buggy"/>
        <s v="Kombi"/>
        <s v="Rural"/>
      </sharedItems>
    </cacheField>
    <cacheField name="Investimento" numFmtId="5">
      <sharedItems containsString="0" containsBlank="1" containsNumber="1" minValue="1928.2699999999998" maxValue="1649721.4300000006"/>
    </cacheField>
    <cacheField name="Leads" numFmtId="164">
      <sharedItems containsSemiMixedTypes="0" containsString="0" containsNumber="1" containsInteger="1" minValue="0" maxValue="4964"/>
    </cacheField>
    <cacheField name="ROI" numFmtId="10">
      <sharedItems containsMixedTypes="1" containsNumber="1" minValue="0" maxValue="7.4398885223489156E-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</cacheFields>
  <extLst>
    <ext xmlns:x14="http://schemas.microsoft.com/office/spreadsheetml/2009/9/main" uri="{725AE2AE-9491-48be-B2B4-4EB974FC3084}">
      <x14:pivotCacheDefinition pivotCacheId="1957491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n v="270442.08999999973"/>
    <n v="2287"/>
    <n v="8.4565239086859673E-3"/>
  </r>
  <r>
    <x v="1"/>
    <x v="0"/>
    <n v="230860.74999999988"/>
    <n v="2615"/>
    <n v="1.1327174498046988E-2"/>
  </r>
  <r>
    <x v="2"/>
    <x v="0"/>
    <n v="754400.11000000301"/>
    <n v="2523"/>
    <n v="3.3443791518004817E-3"/>
  </r>
  <r>
    <x v="3"/>
    <x v="0"/>
    <n v="681599.17000000214"/>
    <n v="3526"/>
    <n v="5.1731283651650995E-3"/>
  </r>
  <r>
    <x v="4"/>
    <x v="0"/>
    <n v="634732.6100000015"/>
    <n v="3593"/>
    <n v="5.6606513410426343E-3"/>
  </r>
  <r>
    <x v="5"/>
    <x v="0"/>
    <n v="783874.83000000368"/>
    <n v="4964"/>
    <n v="6.3326436951674754E-3"/>
  </r>
  <r>
    <x v="6"/>
    <x v="0"/>
    <n v="749517.02000000165"/>
    <n v="2010"/>
    <n v="2.6817269606499339E-3"/>
  </r>
  <r>
    <x v="7"/>
    <x v="0"/>
    <n v="658132.18999999808"/>
    <n v="2520"/>
    <n v="3.8290179971291289E-3"/>
  </r>
  <r>
    <x v="8"/>
    <x v="0"/>
    <n v="786364.13000000163"/>
    <n v="2277"/>
    <n v="2.895605118712619E-3"/>
  </r>
  <r>
    <x v="9"/>
    <x v="0"/>
    <n v="595600.8899999999"/>
    <n v="2504"/>
    <n v="4.2041575861312104E-3"/>
  </r>
  <r>
    <x v="10"/>
    <x v="0"/>
    <n v="344533.70999999938"/>
    <n v="1624"/>
    <n v="4.7136171377831302E-3"/>
  </r>
  <r>
    <x v="11"/>
    <x v="0"/>
    <n v="329072.89000000042"/>
    <n v="943"/>
    <n v="2.8656265181856784E-3"/>
  </r>
  <r>
    <x v="12"/>
    <x v="0"/>
    <n v="765055.33000000182"/>
    <n v="2726"/>
    <n v="3.5631409822345704E-3"/>
  </r>
  <r>
    <x v="13"/>
    <x v="0"/>
    <n v="927357.48000000033"/>
    <n v="3352"/>
    <n v="3.6145715889410834E-3"/>
  </r>
  <r>
    <x v="14"/>
    <x v="0"/>
    <n v="1084283.9800000072"/>
    <n v="1905"/>
    <n v="1.7569198061931962E-3"/>
  </r>
  <r>
    <x v="15"/>
    <x v="0"/>
    <n v="446301.23000000062"/>
    <n v="2549"/>
    <n v="5.7113891440541097E-3"/>
  </r>
  <r>
    <x v="16"/>
    <x v="0"/>
    <n v="418749.95812087599"/>
    <n v="3826"/>
    <n v="9.1367173316721628E-3"/>
  </r>
  <r>
    <x v="17"/>
    <x v="0"/>
    <n v="418749.95812087599"/>
    <n v="2249"/>
    <n v="5.37074680578429E-3"/>
  </r>
  <r>
    <x v="0"/>
    <x v="1"/>
    <n v="56393.989999999976"/>
    <n v="598"/>
    <n v="1.0603966841147439E-2"/>
  </r>
  <r>
    <x v="1"/>
    <x v="1"/>
    <n v="75644.029999999984"/>
    <n v="655"/>
    <n v="8.6589781110287239E-3"/>
  </r>
  <r>
    <x v="2"/>
    <x v="1"/>
    <n v="404033.20000000094"/>
    <n v="971"/>
    <n v="2.4032678502657646E-3"/>
  </r>
  <r>
    <x v="3"/>
    <x v="1"/>
    <n v="345515.82000000088"/>
    <n v="1722"/>
    <n v="4.9838528377658528E-3"/>
  </r>
  <r>
    <x v="4"/>
    <x v="1"/>
    <n v="282049.81999999942"/>
    <n v="1315"/>
    <n v="4.662296894924459E-3"/>
  </r>
  <r>
    <x v="5"/>
    <x v="1"/>
    <n v="380205.44000000035"/>
    <n v="3023"/>
    <n v="7.9509646153405836E-3"/>
  </r>
  <r>
    <x v="6"/>
    <x v="1"/>
    <n v="216574.58999999973"/>
    <n v="1062"/>
    <n v="4.9036223501565963E-3"/>
  </r>
  <r>
    <x v="7"/>
    <x v="1"/>
    <n v="273628.38000000175"/>
    <n v="1959"/>
    <n v="7.1593450942478536E-3"/>
  </r>
  <r>
    <x v="8"/>
    <x v="1"/>
    <n v="498422.63000000064"/>
    <n v="1139"/>
    <n v="2.2852092410009526E-3"/>
  </r>
  <r>
    <x v="9"/>
    <x v="1"/>
    <n v="411719.08000000083"/>
    <n v="1141"/>
    <n v="2.771307076660129E-3"/>
  </r>
  <r>
    <x v="10"/>
    <x v="1"/>
    <n v="318569.33000000031"/>
    <n v="565"/>
    <n v="1.7735542840862913E-3"/>
  </r>
  <r>
    <x v="11"/>
    <x v="1"/>
    <n v="253625.87000000034"/>
    <n v="533"/>
    <n v="2.1015206374649371E-3"/>
  </r>
  <r>
    <x v="12"/>
    <x v="1"/>
    <n v="196517.80999999988"/>
    <n v="1946"/>
    <n v="9.9024103718640122E-3"/>
  </r>
  <r>
    <x v="13"/>
    <x v="1"/>
    <n v="278055.99000000028"/>
    <n v="1865"/>
    <n v="6.7072822275830064E-3"/>
  </r>
  <r>
    <x v="14"/>
    <x v="1"/>
    <n v="308474.74999999924"/>
    <n v="843"/>
    <n v="2.7328006587249106E-3"/>
  </r>
  <r>
    <x v="15"/>
    <x v="1"/>
    <n v="182655.88999999949"/>
    <n v="924"/>
    <n v="5.0586926049852677E-3"/>
  </r>
  <r>
    <x v="16"/>
    <x v="1"/>
    <n v="422778.5117383083"/>
    <n v="2151"/>
    <n v="5.0877704052551924E-3"/>
  </r>
  <r>
    <x v="17"/>
    <x v="1"/>
    <n v="422778.5117383083"/>
    <n v="1378"/>
    <n v="3.2593898737525127E-3"/>
  </r>
  <r>
    <x v="0"/>
    <x v="2"/>
    <n v="170165.09000000005"/>
    <n v="1075"/>
    <n v="6.3173944785031976E-3"/>
  </r>
  <r>
    <x v="1"/>
    <x v="2"/>
    <n v="171301.80999999979"/>
    <n v="803"/>
    <n v="4.6876328977493052E-3"/>
  </r>
  <r>
    <x v="2"/>
    <x v="2"/>
    <n v="170259.72000000006"/>
    <n v="629"/>
    <n v="3.6943558934550095E-3"/>
  </r>
  <r>
    <x v="3"/>
    <x v="2"/>
    <n v="175307.36999999985"/>
    <n v="692"/>
    <n v="3.9473525842068169E-3"/>
  </r>
  <r>
    <x v="4"/>
    <x v="2"/>
    <n v="241752.90999999992"/>
    <n v="753"/>
    <n v="3.1147505111727516E-3"/>
  </r>
  <r>
    <x v="5"/>
    <x v="2"/>
    <n v="195502.51999999984"/>
    <n v="841"/>
    <n v="4.3017348318579252E-3"/>
  </r>
  <r>
    <x v="6"/>
    <x v="2"/>
    <n v="520026.47000000224"/>
    <n v="1385"/>
    <n v="2.6633259649263509E-3"/>
  </r>
  <r>
    <x v="7"/>
    <x v="2"/>
    <n v="398512.66999999981"/>
    <n v="2374"/>
    <n v="5.9571506220868738E-3"/>
  </r>
  <r>
    <x v="8"/>
    <x v="2"/>
    <n v="288916.90999999992"/>
    <n v="1702"/>
    <n v="5.8909670603911708E-3"/>
  </r>
  <r>
    <x v="9"/>
    <x v="2"/>
    <n v="290747.94999999972"/>
    <n v="1636"/>
    <n v="5.6268668446329603E-3"/>
  </r>
  <r>
    <x v="10"/>
    <x v="2"/>
    <n v="629150.0400000019"/>
    <n v="1065"/>
    <n v="1.692759965492487E-3"/>
  </r>
  <r>
    <x v="11"/>
    <x v="2"/>
    <n v="589879.87000000011"/>
    <n v="835"/>
    <n v="1.4155424561275499E-3"/>
  </r>
  <r>
    <x v="12"/>
    <x v="2"/>
    <n v="335468.21999999939"/>
    <n v="2958"/>
    <n v="8.8175267391945658E-3"/>
  </r>
  <r>
    <x v="13"/>
    <x v="2"/>
    <n v="364440.46000000025"/>
    <n v="2309"/>
    <n v="6.3357399998891411E-3"/>
  </r>
  <r>
    <x v="14"/>
    <x v="2"/>
    <n v="187922.84999999998"/>
    <n v="1986"/>
    <n v="1.0568166670524634E-2"/>
  </r>
  <r>
    <x v="15"/>
    <x v="2"/>
    <n v="75058.209999999934"/>
    <n v="957"/>
    <n v="1.2750104219112084E-2"/>
  </r>
  <r>
    <x v="16"/>
    <x v="2"/>
    <n v="53198.475491369027"/>
    <n v="1323"/>
    <n v="2.4869133706935734E-2"/>
  </r>
  <r>
    <x v="17"/>
    <x v="2"/>
    <n v="53198.475491369027"/>
    <n v="1486"/>
    <n v="2.7933131283829554E-2"/>
  </r>
  <r>
    <x v="0"/>
    <x v="3"/>
    <n v="121355.93999999997"/>
    <n v="112"/>
    <n v="9.2290496864018379E-4"/>
  </r>
  <r>
    <x v="1"/>
    <x v="3"/>
    <n v="156534.28999999992"/>
    <n v="93"/>
    <n v="5.9411902657238898E-4"/>
  </r>
  <r>
    <x v="2"/>
    <x v="3"/>
    <n v="151781.44"/>
    <n v="68"/>
    <n v="4.4801261603526752E-4"/>
  </r>
  <r>
    <x v="3"/>
    <x v="3"/>
    <n v="133867.84999999992"/>
    <n v="79"/>
    <n v="5.9013422565612321E-4"/>
  </r>
  <r>
    <x v="4"/>
    <x v="3"/>
    <n v="160805.65"/>
    <n v="97"/>
    <n v="6.0321263587442364E-4"/>
  </r>
  <r>
    <x v="5"/>
    <x v="3"/>
    <n v="154391.03000000009"/>
    <n v="152"/>
    <n v="9.8451315468262566E-4"/>
  </r>
  <r>
    <x v="6"/>
    <x v="3"/>
    <n v="124968.40999999967"/>
    <n v="571"/>
    <n v="4.569154716780037E-3"/>
  </r>
  <r>
    <x v="7"/>
    <x v="3"/>
    <n v="155060.72"/>
    <n v="1034"/>
    <n v="6.6683554674581676E-3"/>
  </r>
  <r>
    <x v="8"/>
    <x v="3"/>
    <n v="164523.2000000001"/>
    <n v="744"/>
    <n v="4.522158577027432E-3"/>
  </r>
  <r>
    <x v="9"/>
    <x v="3"/>
    <n v="102626.63000000009"/>
    <n v="822"/>
    <n v="8.0096169970698562E-3"/>
  </r>
  <r>
    <x v="10"/>
    <x v="3"/>
    <n v="131236.61999999988"/>
    <n v="187"/>
    <n v="1.4249071638693543E-3"/>
  </r>
  <r>
    <x v="11"/>
    <x v="3"/>
    <n v="174150.93999999986"/>
    <n v="252"/>
    <n v="1.4470206132680089E-3"/>
  </r>
  <r>
    <x v="12"/>
    <x v="3"/>
    <n v="145111.75999999986"/>
    <n v="484"/>
    <n v="3.3353602767963154E-3"/>
  </r>
  <r>
    <x v="13"/>
    <x v="3"/>
    <n v="161475.45000000001"/>
    <n v="703"/>
    <n v="4.353602978037838E-3"/>
  </r>
  <r>
    <x v="14"/>
    <x v="3"/>
    <n v="96997.319999999818"/>
    <n v="663"/>
    <n v="6.8352403963326128E-3"/>
  </r>
  <r>
    <x v="15"/>
    <x v="3"/>
    <n v="52759.189999999915"/>
    <n v="249"/>
    <n v="4.7195569151080672E-3"/>
  </r>
  <r>
    <x v="16"/>
    <x v="3"/>
    <n v="7449.2459251731807"/>
    <n v="280"/>
    <n v="3.7587697172649127E-2"/>
  </r>
  <r>
    <x v="17"/>
    <x v="3"/>
    <n v="7449.2459251731807"/>
    <n v="371"/>
    <n v="4.9803698753760096E-2"/>
  </r>
  <r>
    <x v="0"/>
    <x v="4"/>
    <n v="34344.699999999917"/>
    <n v="124"/>
    <n v="3.6104551794017797E-3"/>
  </r>
  <r>
    <x v="1"/>
    <x v="4"/>
    <n v="34539.580000000009"/>
    <n v="114"/>
    <n v="3.3005612691295021E-3"/>
  </r>
  <r>
    <x v="2"/>
    <x v="4"/>
    <n v="24187.240000000027"/>
    <n v="116"/>
    <n v="4.7959171860865431E-3"/>
  </r>
  <r>
    <x v="3"/>
    <x v="4"/>
    <n v="67052.570000000036"/>
    <n v="128"/>
    <n v="1.9089499477797783E-3"/>
  </r>
  <r>
    <x v="4"/>
    <x v="4"/>
    <n v="34484.02999999997"/>
    <n v="78"/>
    <n v="2.2619166031348443E-3"/>
  </r>
  <r>
    <x v="5"/>
    <x v="4"/>
    <n v="31598.319999999985"/>
    <n v="136"/>
    <n v="4.3040262900052931E-3"/>
  </r>
  <r>
    <x v="6"/>
    <x v="4"/>
    <n v="128194.51999999949"/>
    <n v="156"/>
    <n v="1.2169006912308E-3"/>
  </r>
  <r>
    <x v="7"/>
    <x v="4"/>
    <n v="258944.01999999996"/>
    <n v="406"/>
    <n v="1.5679064532944228E-3"/>
  </r>
  <r>
    <x v="8"/>
    <x v="4"/>
    <n v="125082.29000000011"/>
    <n v="403"/>
    <n v="3.2218789726347324E-3"/>
  </r>
  <r>
    <x v="9"/>
    <x v="4"/>
    <n v="47891.500000000189"/>
    <n v="564"/>
    <n v="1.1776620068279293E-2"/>
  </r>
  <r>
    <x v="10"/>
    <x v="4"/>
    <n v="207616.45999999982"/>
    <n v="122"/>
    <n v="5.8762200261000552E-4"/>
  </r>
  <r>
    <x v="11"/>
    <x v="4"/>
    <n v="1649721.4300000006"/>
    <n v="97"/>
    <n v="5.8797805639222353E-5"/>
  </r>
  <r>
    <x v="12"/>
    <x v="4"/>
    <n v="28618.420000000006"/>
    <n v="97"/>
    <n v="3.3894254120248419E-3"/>
  </r>
  <r>
    <x v="13"/>
    <x v="4"/>
    <n v="18338.469999999998"/>
    <n v="93"/>
    <n v="5.0713063848837996E-3"/>
  </r>
  <r>
    <x v="14"/>
    <x v="4"/>
    <n v="76284.040000000095"/>
    <n v="1049"/>
    <n v="1.3751238135788281E-2"/>
  </r>
  <r>
    <x v="15"/>
    <x v="4"/>
    <n v="46993.089999999953"/>
    <n v="552"/>
    <n v="1.1746407822937384E-2"/>
  </r>
  <r>
    <x v="16"/>
    <x v="4"/>
    <n v="3104.8852318968466"/>
    <n v="231"/>
    <n v="7.4398885223489156E-2"/>
  </r>
  <r>
    <x v="17"/>
    <x v="4"/>
    <n v="3104.8852318968466"/>
    <n v="227"/>
    <n v="7.3110592838666832E-2"/>
  </r>
  <r>
    <x v="0"/>
    <x v="5"/>
    <n v="134507.91000000024"/>
    <n v="689"/>
    <n v="5.1223753309377774E-3"/>
  </r>
  <r>
    <x v="1"/>
    <x v="5"/>
    <n v="421418.08000000013"/>
    <n v="637"/>
    <n v="1.5115630539629429E-3"/>
  </r>
  <r>
    <x v="2"/>
    <x v="5"/>
    <n v="403015.4900000004"/>
    <n v="856"/>
    <n v="2.1239878397726081E-3"/>
  </r>
  <r>
    <x v="3"/>
    <x v="5"/>
    <n v="137715.77000000014"/>
    <n v="683"/>
    <n v="4.959490115039108E-3"/>
  </r>
  <r>
    <x v="4"/>
    <x v="5"/>
    <n v="136352.81999999983"/>
    <n v="475"/>
    <n v="3.4836096532510335E-3"/>
  </r>
  <r>
    <x v="5"/>
    <x v="5"/>
    <n v="139219.59999999998"/>
    <n v="648"/>
    <n v="4.654517036394302E-3"/>
  </r>
  <r>
    <x v="6"/>
    <x v="5"/>
    <n v="419326.58999999985"/>
    <n v="1512"/>
    <n v="3.6057813552915893E-3"/>
  </r>
  <r>
    <x v="7"/>
    <x v="5"/>
    <n v="497825.9499999992"/>
    <n v="2186"/>
    <n v="4.3910929110867036E-3"/>
  </r>
  <r>
    <x v="8"/>
    <x v="5"/>
    <n v="841111.73000000149"/>
    <n v="1962"/>
    <n v="2.332627081541232E-3"/>
  </r>
  <r>
    <x v="9"/>
    <x v="5"/>
    <n v="613749.02000000246"/>
    <n v="1482"/>
    <n v="2.4146678067200728E-3"/>
  </r>
  <r>
    <x v="10"/>
    <x v="5"/>
    <n v="254049.27000000002"/>
    <n v="840"/>
    <n v="3.3064452419013048E-3"/>
  </r>
  <r>
    <x v="11"/>
    <x v="5"/>
    <n v="308420.63999999996"/>
    <n v="1181"/>
    <n v="3.8291860103785535E-3"/>
  </r>
  <r>
    <x v="12"/>
    <x v="5"/>
    <n v="365615.47000000038"/>
    <n v="2733"/>
    <n v="7.4750666321641073E-3"/>
  </r>
  <r>
    <x v="13"/>
    <x v="5"/>
    <n v="607223.21"/>
    <n v="3687"/>
    <n v="6.0719022910866666E-3"/>
  </r>
  <r>
    <x v="14"/>
    <x v="5"/>
    <n v="318916.07999999984"/>
    <n v="3051"/>
    <n v="9.5667800758117982E-3"/>
  </r>
  <r>
    <x v="15"/>
    <x v="5"/>
    <n v="105027.78999999991"/>
    <n v="1235"/>
    <n v="1.1758792601462918E-2"/>
  </r>
  <r>
    <x v="16"/>
    <x v="5"/>
    <n v="39939.377302419627"/>
    <n v="1374"/>
    <n v="3.4402138761356192E-2"/>
  </r>
  <r>
    <x v="17"/>
    <x v="5"/>
    <n v="39939.377302419627"/>
    <n v="2915"/>
    <n v="7.2985614621072267E-2"/>
  </r>
  <r>
    <x v="0"/>
    <x v="6"/>
    <n v="5776.4200000000019"/>
    <n v="43"/>
    <n v="7.4440570457134326E-3"/>
  </r>
  <r>
    <x v="1"/>
    <x v="6"/>
    <n v="5772.9099999999971"/>
    <n v="23"/>
    <n v="3.9841258568035897E-3"/>
  </r>
  <r>
    <x v="2"/>
    <x v="6"/>
    <n v="6771.7000000000044"/>
    <n v="2"/>
    <n v="2.9534681099280811E-4"/>
  </r>
  <r>
    <x v="3"/>
    <x v="6"/>
    <n v="8769.58"/>
    <n v="0"/>
    <n v="0"/>
  </r>
  <r>
    <x v="4"/>
    <x v="6"/>
    <n v="10088.589999999998"/>
    <n v="2"/>
    <n v="1.98243758543067E-4"/>
  </r>
  <r>
    <x v="5"/>
    <x v="6"/>
    <n v="5578.4099999999971"/>
    <n v="1"/>
    <n v="1.7926254972294982E-4"/>
  </r>
  <r>
    <x v="6"/>
    <x v="6"/>
    <n v="7467.0500000000011"/>
    <n v="48"/>
    <n v="6.4282414072491809E-3"/>
  </r>
  <r>
    <x v="7"/>
    <x v="6"/>
    <n v="297198.87000000098"/>
    <n v="206"/>
    <n v="6.9313857081623265E-4"/>
  </r>
  <r>
    <x v="8"/>
    <x v="6"/>
    <n v="314886.58999999939"/>
    <n v="151"/>
    <n v="4.7953772817064166E-4"/>
  </r>
  <r>
    <x v="9"/>
    <x v="6"/>
    <n v="6901.4099999999989"/>
    <n v="19"/>
    <n v="2.7530606064557826E-3"/>
  </r>
  <r>
    <x v="10"/>
    <x v="6"/>
    <n v="1928.2699999999998"/>
    <n v="22"/>
    <n v="1.1409190621645311E-2"/>
  </r>
  <r>
    <x v="11"/>
    <x v="6"/>
    <n v="13470.19000000001"/>
    <n v="11"/>
    <n v="8.1661802840197442E-4"/>
  </r>
  <r>
    <x v="12"/>
    <x v="6"/>
    <n v="3905.63"/>
    <n v="19"/>
    <n v="4.8647721366335264E-3"/>
  </r>
  <r>
    <x v="13"/>
    <x v="6"/>
    <n v="3022.1599999999994"/>
    <n v="23"/>
    <n v="7.6104508033988947E-3"/>
  </r>
  <r>
    <x v="14"/>
    <x v="6"/>
    <n v="15160.999999999995"/>
    <n v="30"/>
    <n v="1.9787612954290622E-3"/>
  </r>
  <r>
    <x v="15"/>
    <x v="6"/>
    <n v="11236.64"/>
    <n v="25"/>
    <n v="2.2248643722678667E-3"/>
  </r>
  <r>
    <x v="16"/>
    <x v="6"/>
    <n v="81039.404884672855"/>
    <n v="198"/>
    <n v="2.4432558491979763E-3"/>
  </r>
  <r>
    <x v="17"/>
    <x v="6"/>
    <n v="81039.404884672855"/>
    <n v="67"/>
    <n v="8.2675829240537577E-4"/>
  </r>
  <r>
    <x v="0"/>
    <x v="7"/>
    <n v="78491.759999999951"/>
    <n v="318"/>
    <n v="4.0513806799592749E-3"/>
  </r>
  <r>
    <x v="1"/>
    <x v="7"/>
    <n v="78513.219999999914"/>
    <n v="298"/>
    <n v="3.7955391461463473E-3"/>
  </r>
  <r>
    <x v="2"/>
    <x v="7"/>
    <n v="79555.919999999955"/>
    <n v="309"/>
    <n v="3.8840604193880251E-3"/>
  </r>
  <r>
    <x v="3"/>
    <x v="7"/>
    <n v="78556.54000000011"/>
    <n v="328"/>
    <n v="4.1753366428816689E-3"/>
  </r>
  <r>
    <x v="4"/>
    <x v="7"/>
    <n v="124618.99999999991"/>
    <n v="360"/>
    <n v="2.8888050778773725E-3"/>
  </r>
  <r>
    <x v="5"/>
    <x v="7"/>
    <n v="349114.41999999853"/>
    <n v="617"/>
    <n v="1.7673288889069737E-3"/>
  </r>
  <r>
    <x v="6"/>
    <x v="7"/>
    <n v="256048.6700000001"/>
    <n v="270"/>
    <n v="1.0544870238927619E-3"/>
  </r>
  <r>
    <x v="7"/>
    <x v="7"/>
    <n v="273154.66999999847"/>
    <n v="237"/>
    <n v="8.6764030063993171E-4"/>
  </r>
  <r>
    <x v="8"/>
    <x v="7"/>
    <n v="201446.68999999968"/>
    <n v="192"/>
    <n v="9.5310575716086622E-4"/>
  </r>
  <r>
    <x v="9"/>
    <x v="7"/>
    <n v="287636.80000000255"/>
    <n v="284"/>
    <n v="9.8735627708275669E-4"/>
  </r>
  <r>
    <x v="10"/>
    <x v="7"/>
    <n v="131261.93999999997"/>
    <n v="251"/>
    <n v="1.912206996178786E-3"/>
  </r>
  <r>
    <x v="11"/>
    <x v="7"/>
    <n v="124890.74000000017"/>
    <n v="165"/>
    <n v="1.3211547949831971E-3"/>
  </r>
  <r>
    <x v="12"/>
    <x v="7"/>
    <n v="143361.65000000008"/>
    <n v="1005"/>
    <n v="7.0102429764166314E-3"/>
  </r>
  <r>
    <x v="13"/>
    <x v="7"/>
    <n v="164159.27999999997"/>
    <n v="866"/>
    <n v="5.2753642681668692E-3"/>
  </r>
  <r>
    <x v="14"/>
    <x v="7"/>
    <n v="114762.99000000008"/>
    <n v="792"/>
    <n v="6.9011795527460507E-3"/>
  </r>
  <r>
    <x v="15"/>
    <x v="7"/>
    <n v="61301.459999999941"/>
    <n v="317"/>
    <n v="5.1711655807218995E-3"/>
  </r>
  <r>
    <x v="16"/>
    <x v="7"/>
    <n v="9443.706601237589"/>
    <n v="610"/>
    <n v="6.4593281616781711E-2"/>
  </r>
  <r>
    <x v="17"/>
    <x v="7"/>
    <m/>
    <n v="668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6AFF7-820D-45A6-B346-31CC38729C14}" name="Tabela dinâ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F24" firstHeaderRow="0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dataField="1" showAll="0"/>
    <pivotField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Investimento" fld="2" baseField="0" baseItem="0" numFmtId="165"/>
    <dataField name="Média de ROI" fld="4" subtotal="average" baseField="1" baseItem="0" numFmtId="1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0F9AE-C728-40F8-9FBD-CE8F25B05A46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24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">
        <item x="5"/>
        <item x="1"/>
        <item x="0"/>
        <item x="6"/>
        <item x="2"/>
        <item x="3"/>
        <item x="7"/>
        <item x="4"/>
        <item t="default"/>
      </items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6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Leads" fld="3" baseField="0" baseItem="0"/>
  </dataFields>
  <formats count="4">
    <format dxfId="5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6" count="1" selected="0">
            <x v="1"/>
          </reference>
        </references>
      </pivotArea>
    </format>
    <format dxfId="4">
      <pivotArea collapsedLevelsAreSubtotals="1" fieldPosition="0">
        <references count="1">
          <reference field="6" count="1">
            <x v="2"/>
          </reference>
        </references>
      </pivotArea>
    </format>
    <format dxfId="3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6" count="1" selected="0">
            <x v="2"/>
          </reference>
        </references>
      </pivotArea>
    </format>
    <format dxfId="2">
      <pivotArea grandRow="1"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01ADA-22B4-49FE-A148-52834262F4CC}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H3:I12" firstHeaderRow="1" firstDataRow="1" firstDataCol="1" rowPageCount="1" colPageCount="1"/>
  <pivotFields count="7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9">
        <item x="5"/>
        <item x="1"/>
        <item x="0"/>
        <item x="6"/>
        <item x="2"/>
        <item x="3"/>
        <item x="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9">
    <i>
      <x v="3"/>
    </i>
    <i>
      <x v="7"/>
    </i>
    <i>
      <x v="5"/>
    </i>
    <i>
      <x v="6"/>
    </i>
    <i>
      <x v="1"/>
    </i>
    <i>
      <x v="4"/>
    </i>
    <i>
      <x/>
    </i>
    <i>
      <x v="2"/>
    </i>
    <i t="grand">
      <x/>
    </i>
  </rowItems>
  <colItems count="1">
    <i/>
  </colItems>
  <pageFields count="1">
    <pageField fld="6" hier="-1"/>
  </pageFields>
  <dataFields count="1">
    <dataField name="Soma de Leads" fld="3" showDataAs="percentOfTotal" baseField="1" baseItem="0" numFmtId="10"/>
  </dataFields>
  <formats count="2">
    <format dxfId="7">
      <pivotArea outline="0" collapsedLevelsAreSubtotals="1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ameplate" xr10:uid="{8EE89210-D28D-46AD-9AD8-E601C5B60F3D}" sourceName="Nameplate">
  <pivotTables>
    <pivotTable tabId="13" name="Tabela dinâmica4"/>
    <pivotTable tabId="13" name="Tabela dinâmica1"/>
    <pivotTable tabId="13" name="Tabela dinâmica5"/>
  </pivotTables>
  <data>
    <tabular pivotCacheId="1957491991">
      <items count="8">
        <i x="5" s="1"/>
        <i x="1" s="1"/>
        <i x="0" s="1"/>
        <i x="6" s="1"/>
        <i x="2" s="1"/>
        <i x="3" s="1"/>
        <i x="7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" xr10:uid="{4528FF0C-761E-4083-8A14-F36721B2CB3F}" cache="SegmentaçãodeDados_Nameplate" caption="Nameplat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plate 1" xr10:uid="{FE765D31-3C73-43E3-B8E1-580088E74930}" cache="SegmentaçãodeDados_Nameplate" caption="Nameplate" columnCount="8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9BA31-D1A4-4C6D-A14B-022050A1173E}">
  <dimension ref="B1:S3"/>
  <sheetViews>
    <sheetView showGridLines="0" zoomScale="90" zoomScaleNormal="90" workbookViewId="0">
      <selection activeCell="Q18" sqref="Q18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552C-4254-4E80-B5F3-32714590C24F}">
  <dimension ref="B1:R25"/>
  <sheetViews>
    <sheetView showGridLines="0" tabSelected="1" zoomScaleNormal="100" workbookViewId="0">
      <selection activeCell="J10" sqref="J1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5" width="13.5703125" customWidth="1"/>
    <col min="6" max="6" width="3" customWidth="1"/>
    <col min="7" max="7" width="16.42578125" bestFit="1" customWidth="1"/>
    <col min="8" max="8" width="7.28515625" customWidth="1"/>
    <col min="9" max="10" width="13.5703125" customWidth="1"/>
    <col min="11" max="11" width="12" bestFit="1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8.25" customHeight="1" thickBot="1" x14ac:dyDescent="0.3"/>
    <row r="4" spans="2:18" x14ac:dyDescent="0.25">
      <c r="C4" s="13" t="s">
        <v>24</v>
      </c>
      <c r="D4" s="13" t="s">
        <v>34</v>
      </c>
      <c r="E4" s="13" t="s">
        <v>36</v>
      </c>
      <c r="G4" s="13" t="s">
        <v>83</v>
      </c>
      <c r="J4" s="33"/>
      <c r="K4" s="33" t="s">
        <v>76</v>
      </c>
    </row>
    <row r="5" spans="2:18" x14ac:dyDescent="0.25">
      <c r="C5" s="18">
        <v>42370</v>
      </c>
      <c r="D5" s="12">
        <f>SUM('R$ (Realizado)'!D5:K5)</f>
        <v>871477.89999999991</v>
      </c>
      <c r="E5" s="14">
        <f>SUM(Resultados!D5:K5)</f>
        <v>5246</v>
      </c>
      <c r="G5" s="14">
        <f t="shared" ref="G5:G22" si="0">$K$5+$K$6*D5</f>
        <v>6562.7095183816409</v>
      </c>
      <c r="J5" s="31" t="s">
        <v>70</v>
      </c>
      <c r="K5" s="41">
        <v>5744.919397549862</v>
      </c>
    </row>
    <row r="6" spans="2:18" ht="15.75" thickBot="1" x14ac:dyDescent="0.3">
      <c r="C6" s="18">
        <v>42401</v>
      </c>
      <c r="D6" s="12">
        <f>SUM('R$ (Realizado)'!D6:K6)</f>
        <v>1174584.6699999995</v>
      </c>
      <c r="E6" s="14">
        <f>SUM(Resultados!D6:K6)</f>
        <v>5238</v>
      </c>
      <c r="G6" s="14">
        <f t="shared" si="0"/>
        <v>6847.1432625571733</v>
      </c>
      <c r="J6" s="32" t="s">
        <v>34</v>
      </c>
      <c r="K6" s="42">
        <v>9.3839456035750221E-4</v>
      </c>
    </row>
    <row r="7" spans="2:18" x14ac:dyDescent="0.25">
      <c r="C7" s="18">
        <v>42430</v>
      </c>
      <c r="D7" s="12">
        <f>SUM('R$ (Realizado)'!D7:K7)</f>
        <v>1994004.8200000043</v>
      </c>
      <c r="E7" s="14">
        <f>SUM(Resultados!D7:K7)</f>
        <v>5474</v>
      </c>
      <c r="G7" s="14">
        <f t="shared" si="0"/>
        <v>7616.0826739645063</v>
      </c>
    </row>
    <row r="8" spans="2:18" x14ac:dyDescent="0.25">
      <c r="C8" s="18">
        <v>42461</v>
      </c>
      <c r="D8" s="12">
        <f>SUM('R$ (Realizado)'!D8:K8)</f>
        <v>1628384.6700000032</v>
      </c>
      <c r="E8" s="14">
        <f>SUM(Resultados!D8:K8)</f>
        <v>7158</v>
      </c>
      <c r="G8" s="14">
        <f t="shared" si="0"/>
        <v>7272.9867140474107</v>
      </c>
      <c r="K8" s="48" t="s">
        <v>87</v>
      </c>
      <c r="L8" s="48"/>
    </row>
    <row r="9" spans="2:18" x14ac:dyDescent="0.25">
      <c r="C9" s="18">
        <v>42491</v>
      </c>
      <c r="D9" s="12">
        <f>SUM('R$ (Realizado)'!D9:K9)</f>
        <v>1624885.4300000006</v>
      </c>
      <c r="E9" s="14">
        <f>SUM(Resultados!D9:K9)</f>
        <v>6673</v>
      </c>
      <c r="G9" s="14">
        <f t="shared" si="0"/>
        <v>7269.7030462660232</v>
      </c>
      <c r="J9" s="39" t="s">
        <v>88</v>
      </c>
      <c r="K9" s="4" t="s">
        <v>0</v>
      </c>
      <c r="L9" s="4" t="s">
        <v>86</v>
      </c>
    </row>
    <row r="10" spans="2:18" x14ac:dyDescent="0.25">
      <c r="C10" s="18">
        <v>42522</v>
      </c>
      <c r="D10" s="12">
        <f>SUM('R$ (Realizado)'!D10:K10)</f>
        <v>2039484.5700000024</v>
      </c>
      <c r="E10" s="14">
        <f>SUM(Resultados!D10:K10)</f>
        <v>10382</v>
      </c>
      <c r="G10" s="14">
        <f t="shared" si="0"/>
        <v>7658.7606239709239</v>
      </c>
      <c r="I10" s="13" t="s">
        <v>25</v>
      </c>
      <c r="J10" s="40">
        <v>0.33060088586406189</v>
      </c>
      <c r="K10" s="47">
        <f>J10*$G$24</f>
        <v>2808.5530136916595</v>
      </c>
      <c r="L10" s="47">
        <f>J10*$G$25</f>
        <v>2729.7278841919538</v>
      </c>
    </row>
    <row r="11" spans="2:18" x14ac:dyDescent="0.25">
      <c r="C11" s="18">
        <v>42552</v>
      </c>
      <c r="D11" s="12">
        <f>SUM('R$ (Realizado)'!D11:K11)</f>
        <v>2422123.3200000022</v>
      </c>
      <c r="E11" s="14">
        <f>SUM(Resultados!D11:K11)</f>
        <v>7014</v>
      </c>
      <c r="G11" s="14">
        <f t="shared" si="0"/>
        <v>8017.8267455529176</v>
      </c>
      <c r="I11" s="13" t="s">
        <v>28</v>
      </c>
      <c r="J11" s="40">
        <v>0.16387796292596904</v>
      </c>
      <c r="K11" s="47">
        <f t="shared" ref="K11:K17" si="1">J11*$G$24</f>
        <v>1392.192115427762</v>
      </c>
      <c r="L11" s="47">
        <f t="shared" ref="L11:L17" si="2">J11*$G$25</f>
        <v>1353.1187124148641</v>
      </c>
    </row>
    <row r="12" spans="2:18" x14ac:dyDescent="0.25">
      <c r="C12" s="18">
        <v>42583</v>
      </c>
      <c r="D12" s="12">
        <f>SUM('R$ (Realizado)'!D12:K12)</f>
        <v>2812457.4699999983</v>
      </c>
      <c r="E12" s="14">
        <f>SUM(Resultados!D12:K12)</f>
        <v>10922</v>
      </c>
      <c r="G12" s="14">
        <f t="shared" si="0"/>
        <v>8384.1141886346832</v>
      </c>
      <c r="I12" s="13" t="s">
        <v>29</v>
      </c>
      <c r="J12" s="40">
        <v>0.17089736789534957</v>
      </c>
      <c r="K12" s="47">
        <f t="shared" si="1"/>
        <v>1451.8240517716413</v>
      </c>
      <c r="L12" s="47">
        <f t="shared" si="2"/>
        <v>1411.0770128751731</v>
      </c>
    </row>
    <row r="13" spans="2:18" x14ac:dyDescent="0.25">
      <c r="C13" s="18">
        <v>42614</v>
      </c>
      <c r="D13" s="12">
        <f>SUM('R$ (Realizado)'!D13:K13)</f>
        <v>3220754.1700000027</v>
      </c>
      <c r="E13" s="14">
        <f>SUM(Resultados!D13:K13)</f>
        <v>8570</v>
      </c>
      <c r="G13" s="14">
        <f t="shared" si="0"/>
        <v>8767.257590926607</v>
      </c>
      <c r="I13" s="13" t="s">
        <v>30</v>
      </c>
      <c r="J13" s="40">
        <v>4.7951008824198005E-2</v>
      </c>
      <c r="K13" s="47">
        <f t="shared" si="1"/>
        <v>407.35810489670666</v>
      </c>
      <c r="L13" s="47">
        <f t="shared" si="2"/>
        <v>395.92515162336571</v>
      </c>
    </row>
    <row r="14" spans="2:18" x14ac:dyDescent="0.25">
      <c r="C14" s="18">
        <v>42644</v>
      </c>
      <c r="D14" s="12">
        <f>SUM('R$ (Realizado)'!D14:K14)</f>
        <v>2356873.2800000054</v>
      </c>
      <c r="E14" s="14">
        <f>SUM(Resultados!D14:K14)</f>
        <v>8452</v>
      </c>
      <c r="G14" s="14">
        <f t="shared" si="0"/>
        <v>7956.5964629538112</v>
      </c>
      <c r="I14" s="13" t="s">
        <v>31</v>
      </c>
      <c r="J14" s="40">
        <v>3.2327838588128321E-2</v>
      </c>
      <c r="K14" s="47">
        <f t="shared" si="1"/>
        <v>274.63461949148751</v>
      </c>
      <c r="L14" s="47">
        <f t="shared" si="2"/>
        <v>266.92669682063718</v>
      </c>
    </row>
    <row r="15" spans="2:18" x14ac:dyDescent="0.25">
      <c r="C15" s="18">
        <v>42675</v>
      </c>
      <c r="D15" s="12">
        <f>SUM('R$ (Realizado)'!D15:K15)</f>
        <v>2018345.6400000011</v>
      </c>
      <c r="E15" s="14">
        <f>SUM(Resultados!D15:K15)</f>
        <v>4676</v>
      </c>
      <c r="G15" s="14">
        <f t="shared" si="0"/>
        <v>7638.9239670471443</v>
      </c>
      <c r="I15" s="13" t="s">
        <v>32</v>
      </c>
      <c r="J15" s="40">
        <v>0.19388436925238858</v>
      </c>
      <c r="K15" s="47">
        <f t="shared" si="1"/>
        <v>1647.1054762854051</v>
      </c>
      <c r="L15" s="47">
        <f t="shared" si="2"/>
        <v>1600.8776494169301</v>
      </c>
    </row>
    <row r="16" spans="2:18" x14ac:dyDescent="0.25">
      <c r="C16" s="18">
        <v>42705</v>
      </c>
      <c r="D16" s="12">
        <f>SUM('R$ (Realizado)'!D16:K16)</f>
        <v>3443232.5700000017</v>
      </c>
      <c r="E16" s="14">
        <f>SUM(Resultados!D16:K16)</f>
        <v>4017</v>
      </c>
      <c r="G16" s="14">
        <f t="shared" si="0"/>
        <v>8976.030111283646</v>
      </c>
      <c r="I16" s="13" t="s">
        <v>26</v>
      </c>
      <c r="J16" s="40">
        <v>6.1307854982813135E-3</v>
      </c>
      <c r="K16" s="47">
        <f t="shared" si="1"/>
        <v>52.082849211042799</v>
      </c>
      <c r="L16" s="47">
        <f t="shared" si="2"/>
        <v>50.621086761211821</v>
      </c>
    </row>
    <row r="17" spans="3:12" x14ac:dyDescent="0.25">
      <c r="C17" s="18">
        <v>42736</v>
      </c>
      <c r="D17" s="12">
        <f>SUM('R$ (Realizado)'!D17:K17)</f>
        <v>1983654.2900000014</v>
      </c>
      <c r="E17" s="14">
        <f>SUM(Resultados!D17:K17)</f>
        <v>11968</v>
      </c>
      <c r="G17" s="14">
        <f t="shared" si="0"/>
        <v>7606.369792915686</v>
      </c>
      <c r="I17" s="13" t="s">
        <v>27</v>
      </c>
      <c r="J17" s="40">
        <v>5.4329781151623277E-2</v>
      </c>
      <c r="K17" s="47">
        <f t="shared" si="1"/>
        <v>461.54767609830844</v>
      </c>
      <c r="L17" s="47">
        <f t="shared" si="2"/>
        <v>448.59383290525574</v>
      </c>
    </row>
    <row r="18" spans="3:12" x14ac:dyDescent="0.25">
      <c r="C18" s="18">
        <v>42767</v>
      </c>
      <c r="D18" s="12">
        <f>SUM('R$ (Realizado)'!D18:K18)</f>
        <v>2524072.5000000005</v>
      </c>
      <c r="E18" s="14">
        <f>SUM(Resultados!D18:K18)</f>
        <v>12898</v>
      </c>
      <c r="G18" s="14">
        <f t="shared" si="0"/>
        <v>8113.4953014978237</v>
      </c>
      <c r="I18" s="39" t="s">
        <v>69</v>
      </c>
      <c r="J18" s="46">
        <f>SUM(J10:J17)</f>
        <v>1</v>
      </c>
      <c r="K18" s="45">
        <f>SUM(K10:K17)</f>
        <v>8495.2979068740151</v>
      </c>
      <c r="L18" s="45">
        <f>SUM(L10:L17)</f>
        <v>8256.8680270093901</v>
      </c>
    </row>
    <row r="19" spans="3:12" x14ac:dyDescent="0.25">
      <c r="C19" s="18">
        <v>42795</v>
      </c>
      <c r="D19" s="12">
        <f>SUM('R$ (Realizado)'!D19:K19)</f>
        <v>2202803.0100000063</v>
      </c>
      <c r="E19" s="14">
        <f>SUM(Resultados!D19:K19)</f>
        <v>10319</v>
      </c>
      <c r="G19" s="14">
        <f t="shared" si="0"/>
        <v>7812.0177596730009</v>
      </c>
    </row>
    <row r="20" spans="3:12" x14ac:dyDescent="0.25">
      <c r="C20" s="18">
        <v>42826</v>
      </c>
      <c r="D20" s="12">
        <f>SUM('R$ (Realizado)'!D20:K20)</f>
        <v>981333.49999999988</v>
      </c>
      <c r="E20" s="14">
        <f>SUM(Resultados!D20:K20)</f>
        <v>6808</v>
      </c>
      <c r="G20" s="14">
        <f t="shared" si="0"/>
        <v>6665.7974158464513</v>
      </c>
    </row>
    <row r="21" spans="3:12" x14ac:dyDescent="0.25">
      <c r="C21" s="18">
        <v>42857</v>
      </c>
      <c r="D21" s="12">
        <f>SUM('R$ (Realizado)'!D21:K21)</f>
        <v>1035703.5652959534</v>
      </c>
      <c r="E21" s="14">
        <f>SUM(Resultados!D21:K21)</f>
        <v>9993</v>
      </c>
      <c r="G21" s="14">
        <f t="shared" si="0"/>
        <v>6716.8179893664555</v>
      </c>
    </row>
    <row r="22" spans="3:12" x14ac:dyDescent="0.25">
      <c r="C22" s="18">
        <v>42889</v>
      </c>
      <c r="D22" s="12">
        <f>SUM('R$ (Realizado)'!D22:K22)</f>
        <v>1026259.8586947158</v>
      </c>
      <c r="E22" s="14">
        <f>SUM(Resultados!D22:K22)</f>
        <v>9361</v>
      </c>
      <c r="G22" s="14">
        <f t="shared" si="0"/>
        <v>6707.9560664622422</v>
      </c>
      <c r="H22" s="37" t="s">
        <v>85</v>
      </c>
    </row>
    <row r="23" spans="3:12" x14ac:dyDescent="0.25">
      <c r="D23" s="35" t="s">
        <v>84</v>
      </c>
      <c r="E23" s="36">
        <f>SUM(E19:E20)</f>
        <v>17127</v>
      </c>
      <c r="G23" s="36">
        <f>SUM(G19:G20)</f>
        <v>14477.815175519452</v>
      </c>
      <c r="H23" s="38">
        <f>1-G23/E23</f>
        <v>0.15467885937295189</v>
      </c>
    </row>
    <row r="24" spans="3:12" x14ac:dyDescent="0.25">
      <c r="C24" s="4" t="s">
        <v>0</v>
      </c>
      <c r="D24" s="44">
        <f>SUM('Media Plan'!D22:D29)</f>
        <v>2930940.38</v>
      </c>
      <c r="E24" s="43"/>
      <c r="F24" s="43"/>
      <c r="G24" s="45">
        <f>$K$5+$K$6*D24</f>
        <v>8495.2979068740133</v>
      </c>
    </row>
    <row r="25" spans="3:12" x14ac:dyDescent="0.25">
      <c r="C25" s="4" t="s">
        <v>86</v>
      </c>
      <c r="D25" s="44">
        <f>SUM('Media Plan'!E22:E29)</f>
        <v>2676857.62</v>
      </c>
      <c r="E25" s="43"/>
      <c r="F25" s="43"/>
      <c r="G25" s="45">
        <f>$K$5+$K$6*D25</f>
        <v>8256.8680270093919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D5:E22" formulaRange="1"/>
    <ignoredError sqref="G2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A6E2-D175-4698-8546-3F16AEC3ADB3}">
  <dimension ref="B1:S3"/>
  <sheetViews>
    <sheetView showGridLines="0" zoomScale="90" zoomScaleNormal="90" workbookViewId="0">
      <selection activeCell="I28" sqref="I28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2" width="12.42578125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8.25" customHeight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4603-1663-4569-9AFF-66C83A856D9F}">
  <dimension ref="B1:M39"/>
  <sheetViews>
    <sheetView showGridLines="0" topLeftCell="A7" zoomScaleNormal="100" workbookViewId="0">
      <selection activeCell="D32" sqref="D32"/>
    </sheetView>
  </sheetViews>
  <sheetFormatPr defaultRowHeight="15" x14ac:dyDescent="0.25"/>
  <cols>
    <col min="1" max="1" width="2.140625" customWidth="1"/>
    <col min="2" max="2" width="2.28515625" customWidth="1"/>
    <col min="3" max="3" width="32.140625" bestFit="1" customWidth="1"/>
    <col min="4" max="5" width="11.140625" bestFit="1" customWidth="1"/>
    <col min="6" max="8" width="7.7109375" customWidth="1"/>
    <col min="9" max="9" width="10.140625" bestFit="1" customWidth="1"/>
    <col min="10" max="10" width="15.7109375" bestFit="1" customWidth="1"/>
    <col min="11" max="11" width="12.28515625" bestFit="1" customWidth="1"/>
    <col min="12" max="12" width="9.28515625" bestFit="1" customWidth="1"/>
    <col min="13" max="13" width="3.28515625" customWidth="1"/>
  </cols>
  <sheetData>
    <row r="1" spans="2:13" ht="8.25" customHeight="1" x14ac:dyDescent="0.25"/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8.25" customHeight="1" x14ac:dyDescent="0.25"/>
    <row r="4" spans="2:13" x14ac:dyDescent="0.25">
      <c r="C4" s="2"/>
      <c r="D4" s="4" t="s">
        <v>0</v>
      </c>
      <c r="E4" s="4" t="s">
        <v>1</v>
      </c>
    </row>
    <row r="5" spans="2:13" x14ac:dyDescent="0.25">
      <c r="C5" s="5" t="s">
        <v>2</v>
      </c>
      <c r="D5" s="6"/>
      <c r="E5" s="6"/>
    </row>
    <row r="6" spans="2:13" x14ac:dyDescent="0.25">
      <c r="C6" s="2" t="s">
        <v>3</v>
      </c>
      <c r="D6" s="3"/>
      <c r="E6" s="3"/>
    </row>
    <row r="7" spans="2:13" x14ac:dyDescent="0.25">
      <c r="C7" s="7" t="s">
        <v>4</v>
      </c>
      <c r="D7" s="8">
        <v>7900258.4000000004</v>
      </c>
      <c r="E7" s="8">
        <v>6929356.7999999998</v>
      </c>
    </row>
    <row r="8" spans="2:13" x14ac:dyDescent="0.25">
      <c r="C8" s="2"/>
      <c r="D8" s="9"/>
      <c r="E8" s="9"/>
    </row>
    <row r="9" spans="2:13" x14ac:dyDescent="0.25">
      <c r="C9" s="2" t="s">
        <v>5</v>
      </c>
      <c r="D9" s="9"/>
      <c r="E9" s="9"/>
    </row>
    <row r="10" spans="2:13" x14ac:dyDescent="0.25">
      <c r="C10" s="7" t="s">
        <v>6</v>
      </c>
      <c r="D10" s="8">
        <v>320035.20000000007</v>
      </c>
      <c r="E10" s="8">
        <v>400044.00000000006</v>
      </c>
    </row>
    <row r="11" spans="2:13" x14ac:dyDescent="0.25">
      <c r="C11" s="7" t="s">
        <v>7</v>
      </c>
      <c r="D11" s="8">
        <v>456128</v>
      </c>
      <c r="E11" s="8">
        <v>456128</v>
      </c>
    </row>
    <row r="12" spans="2:13" x14ac:dyDescent="0.25">
      <c r="C12" s="7" t="s">
        <v>4</v>
      </c>
      <c r="D12" s="8">
        <v>241041.59580000001</v>
      </c>
      <c r="E12" s="8">
        <v>140260.68960000001</v>
      </c>
    </row>
    <row r="13" spans="2:13" x14ac:dyDescent="0.25">
      <c r="C13" s="2"/>
      <c r="D13" s="9"/>
      <c r="E13" s="9"/>
    </row>
    <row r="14" spans="2:13" x14ac:dyDescent="0.25">
      <c r="C14" s="5" t="s">
        <v>8</v>
      </c>
      <c r="D14" s="10"/>
      <c r="E14" s="10"/>
    </row>
    <row r="15" spans="2:13" x14ac:dyDescent="0.25">
      <c r="C15" s="7" t="s">
        <v>9</v>
      </c>
      <c r="D15" s="8">
        <v>973564.47500000009</v>
      </c>
      <c r="E15" s="8">
        <v>988838.92500000005</v>
      </c>
    </row>
    <row r="16" spans="2:13" x14ac:dyDescent="0.25">
      <c r="C16" s="7" t="s">
        <v>10</v>
      </c>
      <c r="D16" s="8">
        <v>179189.25</v>
      </c>
      <c r="E16" s="8">
        <v>180289.61250000002</v>
      </c>
    </row>
    <row r="17" spans="3:5" x14ac:dyDescent="0.25">
      <c r="C17" s="7" t="s">
        <v>11</v>
      </c>
      <c r="D17" s="8">
        <v>163723.48880000005</v>
      </c>
      <c r="E17" s="8">
        <v>157547.35220000005</v>
      </c>
    </row>
    <row r="18" spans="3:5" x14ac:dyDescent="0.25">
      <c r="C18" s="7" t="s">
        <v>12</v>
      </c>
      <c r="D18" s="8">
        <v>74799.999999999985</v>
      </c>
      <c r="E18" s="8">
        <v>81871.999999999985</v>
      </c>
    </row>
    <row r="19" spans="3:5" x14ac:dyDescent="0.25">
      <c r="C19" s="7" t="s">
        <v>13</v>
      </c>
      <c r="D19" s="8">
        <v>55867.500000000007</v>
      </c>
      <c r="E19" s="8">
        <v>39577.500000000007</v>
      </c>
    </row>
    <row r="20" spans="3:5" x14ac:dyDescent="0.25">
      <c r="C20" s="2"/>
      <c r="D20" s="9"/>
      <c r="E20" s="9"/>
    </row>
    <row r="21" spans="3:5" x14ac:dyDescent="0.25">
      <c r="C21" s="5" t="s">
        <v>14</v>
      </c>
      <c r="D21" s="10"/>
      <c r="E21" s="10"/>
    </row>
    <row r="22" spans="3:5" x14ac:dyDescent="0.25">
      <c r="C22" s="7" t="s">
        <v>15</v>
      </c>
      <c r="D22" s="8">
        <v>243965</v>
      </c>
      <c r="E22" s="8">
        <v>241715</v>
      </c>
    </row>
    <row r="23" spans="3:5" x14ac:dyDescent="0.25">
      <c r="C23" s="7" t="s">
        <v>16</v>
      </c>
      <c r="D23" s="11">
        <v>10650</v>
      </c>
      <c r="E23" s="11">
        <v>10150</v>
      </c>
    </row>
    <row r="24" spans="3:5" x14ac:dyDescent="0.25">
      <c r="C24" s="7" t="s">
        <v>17</v>
      </c>
      <c r="D24" s="8">
        <v>233437.5</v>
      </c>
      <c r="E24" s="8">
        <v>73062.5</v>
      </c>
    </row>
    <row r="25" spans="3:5" x14ac:dyDescent="0.25">
      <c r="C25" s="7" t="s">
        <v>18</v>
      </c>
      <c r="D25" s="8">
        <v>67500</v>
      </c>
      <c r="E25" s="8">
        <v>67500</v>
      </c>
    </row>
    <row r="26" spans="3:5" x14ac:dyDescent="0.25">
      <c r="C26" s="7" t="s">
        <v>19</v>
      </c>
      <c r="D26" s="8">
        <v>769946.72500000009</v>
      </c>
      <c r="E26" s="8">
        <v>743423.40500000014</v>
      </c>
    </row>
    <row r="27" spans="3:5" x14ac:dyDescent="0.25">
      <c r="C27" s="7" t="s">
        <v>20</v>
      </c>
      <c r="D27" s="8">
        <v>1349476.405</v>
      </c>
      <c r="E27" s="8">
        <v>1289899.4650000001</v>
      </c>
    </row>
    <row r="28" spans="3:5" x14ac:dyDescent="0.25">
      <c r="C28" s="7" t="s">
        <v>21</v>
      </c>
      <c r="D28" s="8">
        <v>153464.75</v>
      </c>
      <c r="E28" s="8">
        <v>148607.25</v>
      </c>
    </row>
    <row r="29" spans="3:5" x14ac:dyDescent="0.25">
      <c r="C29" s="7" t="s">
        <v>22</v>
      </c>
      <c r="D29" s="11">
        <v>102500</v>
      </c>
      <c r="E29" s="11">
        <v>102500</v>
      </c>
    </row>
    <row r="31" spans="3:5" x14ac:dyDescent="0.25">
      <c r="C31" s="16" t="s">
        <v>33</v>
      </c>
      <c r="D31" s="17"/>
      <c r="E31" s="17"/>
    </row>
    <row r="32" spans="3:5" x14ac:dyDescent="0.25">
      <c r="C32" s="7" t="s">
        <v>25</v>
      </c>
      <c r="D32" s="15">
        <v>0.3</v>
      </c>
      <c r="E32" s="15">
        <v>0.3</v>
      </c>
    </row>
    <row r="33" spans="3:5" x14ac:dyDescent="0.25">
      <c r="C33" s="7" t="s">
        <v>28</v>
      </c>
      <c r="D33" s="15">
        <v>0.15</v>
      </c>
      <c r="E33" s="15">
        <v>0.15</v>
      </c>
    </row>
    <row r="34" spans="3:5" x14ac:dyDescent="0.25">
      <c r="C34" s="7" t="s">
        <v>29</v>
      </c>
      <c r="D34" s="15">
        <v>0.15</v>
      </c>
      <c r="E34" s="15">
        <v>0.15</v>
      </c>
    </row>
    <row r="35" spans="3:5" x14ac:dyDescent="0.25">
      <c r="C35" s="7" t="s">
        <v>30</v>
      </c>
      <c r="D35" s="15">
        <v>0.1</v>
      </c>
      <c r="E35" s="15">
        <v>0.1</v>
      </c>
    </row>
    <row r="36" spans="3:5" x14ac:dyDescent="0.25">
      <c r="C36" s="7" t="s">
        <v>31</v>
      </c>
      <c r="D36" s="15">
        <v>0.1</v>
      </c>
      <c r="E36" s="15">
        <v>0.1</v>
      </c>
    </row>
    <row r="37" spans="3:5" x14ac:dyDescent="0.25">
      <c r="C37" s="7" t="s">
        <v>32</v>
      </c>
      <c r="D37" s="15">
        <v>0.1</v>
      </c>
      <c r="E37" s="15">
        <v>0.1</v>
      </c>
    </row>
    <row r="38" spans="3:5" x14ac:dyDescent="0.25">
      <c r="C38" s="7" t="s">
        <v>26</v>
      </c>
      <c r="D38" s="15">
        <v>0.03</v>
      </c>
      <c r="E38" s="15">
        <v>0.03</v>
      </c>
    </row>
    <row r="39" spans="3:5" x14ac:dyDescent="0.25">
      <c r="C39" s="7" t="s">
        <v>27</v>
      </c>
      <c r="D39" s="15">
        <v>7.0000000000000007E-2</v>
      </c>
      <c r="E39" s="15">
        <v>7.0000000000000007E-2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9406-DD90-4AF8-9026-C4DEC37DFF94}">
  <dimension ref="B1:L22"/>
  <sheetViews>
    <sheetView showGridLines="0" zoomScaleNormal="100" workbookViewId="0">
      <selection activeCell="D5" sqref="D5:K5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3" t="s">
        <v>24</v>
      </c>
      <c r="D4" s="13" t="s">
        <v>25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26</v>
      </c>
      <c r="K4" s="13" t="s">
        <v>27</v>
      </c>
    </row>
    <row r="5" spans="2:12" x14ac:dyDescent="0.25">
      <c r="C5" s="18">
        <v>42370</v>
      </c>
      <c r="D5" s="12">
        <v>270442.08999999973</v>
      </c>
      <c r="E5" s="12">
        <v>56393.989999999976</v>
      </c>
      <c r="F5" s="12">
        <v>170165.09000000005</v>
      </c>
      <c r="G5" s="12">
        <v>121355.93999999997</v>
      </c>
      <c r="H5" s="12">
        <v>34344.699999999917</v>
      </c>
      <c r="I5" s="12">
        <v>134507.91000000024</v>
      </c>
      <c r="J5" s="12">
        <v>5776.4200000000019</v>
      </c>
      <c r="K5" s="12">
        <v>78491.759999999951</v>
      </c>
    </row>
    <row r="6" spans="2:12" x14ac:dyDescent="0.25">
      <c r="C6" s="18">
        <v>42401</v>
      </c>
      <c r="D6" s="12">
        <v>230860.74999999988</v>
      </c>
      <c r="E6" s="12">
        <v>75644.029999999984</v>
      </c>
      <c r="F6" s="12">
        <v>171301.80999999979</v>
      </c>
      <c r="G6" s="12">
        <v>156534.28999999992</v>
      </c>
      <c r="H6" s="12">
        <v>34539.580000000009</v>
      </c>
      <c r="I6" s="12">
        <v>421418.08000000013</v>
      </c>
      <c r="J6" s="12">
        <v>5772.9099999999971</v>
      </c>
      <c r="K6" s="12">
        <v>78513.219999999914</v>
      </c>
    </row>
    <row r="7" spans="2:12" x14ac:dyDescent="0.25">
      <c r="C7" s="18">
        <v>42430</v>
      </c>
      <c r="D7" s="12">
        <v>754400.11000000301</v>
      </c>
      <c r="E7" s="12">
        <v>404033.20000000094</v>
      </c>
      <c r="F7" s="12">
        <v>170259.72000000006</v>
      </c>
      <c r="G7" s="12">
        <v>151781.44</v>
      </c>
      <c r="H7" s="12">
        <v>24187.240000000027</v>
      </c>
      <c r="I7" s="12">
        <v>403015.4900000004</v>
      </c>
      <c r="J7" s="12">
        <v>6771.7000000000044</v>
      </c>
      <c r="K7" s="12">
        <v>79555.919999999955</v>
      </c>
    </row>
    <row r="8" spans="2:12" x14ac:dyDescent="0.25">
      <c r="C8" s="18">
        <v>42461</v>
      </c>
      <c r="D8" s="12">
        <v>681599.17000000214</v>
      </c>
      <c r="E8" s="12">
        <v>345515.82000000088</v>
      </c>
      <c r="F8" s="12">
        <v>175307.36999999985</v>
      </c>
      <c r="G8" s="12">
        <v>133867.84999999992</v>
      </c>
      <c r="H8" s="12">
        <v>67052.570000000036</v>
      </c>
      <c r="I8" s="12">
        <v>137715.77000000014</v>
      </c>
      <c r="J8" s="12">
        <v>8769.58</v>
      </c>
      <c r="K8" s="12">
        <v>78556.54000000011</v>
      </c>
    </row>
    <row r="9" spans="2:12" x14ac:dyDescent="0.25">
      <c r="C9" s="18">
        <v>42491</v>
      </c>
      <c r="D9" s="12">
        <v>634732.6100000015</v>
      </c>
      <c r="E9" s="12">
        <v>282049.81999999942</v>
      </c>
      <c r="F9" s="12">
        <v>241752.90999999992</v>
      </c>
      <c r="G9" s="12">
        <v>160805.65</v>
      </c>
      <c r="H9" s="12">
        <v>34484.02999999997</v>
      </c>
      <c r="I9" s="12">
        <v>136352.81999999983</v>
      </c>
      <c r="J9" s="12">
        <v>10088.589999999998</v>
      </c>
      <c r="K9" s="12">
        <v>124618.99999999991</v>
      </c>
    </row>
    <row r="10" spans="2:12" x14ac:dyDescent="0.25">
      <c r="C10" s="18">
        <v>42522</v>
      </c>
      <c r="D10" s="12">
        <v>783874.83000000368</v>
      </c>
      <c r="E10" s="12">
        <v>380205.44000000035</v>
      </c>
      <c r="F10" s="12">
        <v>195502.51999999984</v>
      </c>
      <c r="G10" s="12">
        <v>154391.03000000009</v>
      </c>
      <c r="H10" s="12">
        <v>31598.319999999985</v>
      </c>
      <c r="I10" s="12">
        <v>139219.59999999998</v>
      </c>
      <c r="J10" s="12">
        <v>5578.4099999999971</v>
      </c>
      <c r="K10" s="12">
        <v>349114.41999999853</v>
      </c>
    </row>
    <row r="11" spans="2:12" x14ac:dyDescent="0.25">
      <c r="C11" s="18">
        <v>42552</v>
      </c>
      <c r="D11" s="12">
        <v>749517.02000000165</v>
      </c>
      <c r="E11" s="12">
        <v>216574.58999999973</v>
      </c>
      <c r="F11" s="12">
        <v>520026.47000000224</v>
      </c>
      <c r="G11" s="12">
        <v>124968.40999999967</v>
      </c>
      <c r="H11" s="12">
        <v>128194.51999999949</v>
      </c>
      <c r="I11" s="12">
        <v>419326.58999999985</v>
      </c>
      <c r="J11" s="12">
        <v>7467.0500000000011</v>
      </c>
      <c r="K11" s="12">
        <v>256048.6700000001</v>
      </c>
    </row>
    <row r="12" spans="2:12" x14ac:dyDescent="0.25">
      <c r="C12" s="18">
        <v>42583</v>
      </c>
      <c r="D12" s="12">
        <v>658132.18999999808</v>
      </c>
      <c r="E12" s="12">
        <v>273628.38000000175</v>
      </c>
      <c r="F12" s="12">
        <v>398512.66999999981</v>
      </c>
      <c r="G12" s="12">
        <v>155060.72</v>
      </c>
      <c r="H12" s="12">
        <v>258944.01999999996</v>
      </c>
      <c r="I12" s="12">
        <v>497825.9499999992</v>
      </c>
      <c r="J12" s="12">
        <v>297198.87000000098</v>
      </c>
      <c r="K12" s="12">
        <v>273154.66999999847</v>
      </c>
    </row>
    <row r="13" spans="2:12" x14ac:dyDescent="0.25">
      <c r="C13" s="18">
        <v>42614</v>
      </c>
      <c r="D13" s="12">
        <v>786364.13000000163</v>
      </c>
      <c r="E13" s="12">
        <v>498422.63000000064</v>
      </c>
      <c r="F13" s="12">
        <v>288916.90999999992</v>
      </c>
      <c r="G13" s="12">
        <v>164523.2000000001</v>
      </c>
      <c r="H13" s="12">
        <v>125082.29000000011</v>
      </c>
      <c r="I13" s="12">
        <v>841111.73000000149</v>
      </c>
      <c r="J13" s="12">
        <v>314886.58999999939</v>
      </c>
      <c r="K13" s="12">
        <v>201446.68999999968</v>
      </c>
    </row>
    <row r="14" spans="2:12" x14ac:dyDescent="0.25">
      <c r="C14" s="18">
        <v>42644</v>
      </c>
      <c r="D14" s="12">
        <v>595600.8899999999</v>
      </c>
      <c r="E14" s="12">
        <v>411719.08000000083</v>
      </c>
      <c r="F14" s="12">
        <v>290747.94999999972</v>
      </c>
      <c r="G14" s="12">
        <v>102626.63000000009</v>
      </c>
      <c r="H14" s="12">
        <v>47891.500000000189</v>
      </c>
      <c r="I14" s="12">
        <v>613749.02000000246</v>
      </c>
      <c r="J14" s="12">
        <v>6901.4099999999989</v>
      </c>
      <c r="K14" s="12">
        <v>287636.80000000255</v>
      </c>
    </row>
    <row r="15" spans="2:12" x14ac:dyDescent="0.25">
      <c r="C15" s="18">
        <v>42675</v>
      </c>
      <c r="D15" s="12">
        <v>344533.70999999938</v>
      </c>
      <c r="E15" s="12">
        <v>318569.33000000031</v>
      </c>
      <c r="F15" s="12">
        <v>629150.0400000019</v>
      </c>
      <c r="G15" s="12">
        <v>131236.61999999988</v>
      </c>
      <c r="H15" s="12">
        <v>207616.45999999982</v>
      </c>
      <c r="I15" s="12">
        <v>254049.27000000002</v>
      </c>
      <c r="J15" s="12">
        <v>1928.2699999999998</v>
      </c>
      <c r="K15" s="12">
        <v>131261.93999999997</v>
      </c>
    </row>
    <row r="16" spans="2:12" x14ac:dyDescent="0.25">
      <c r="C16" s="18">
        <v>42705</v>
      </c>
      <c r="D16" s="12">
        <v>329072.89000000042</v>
      </c>
      <c r="E16" s="12">
        <v>253625.87000000034</v>
      </c>
      <c r="F16" s="12">
        <v>589879.87000000011</v>
      </c>
      <c r="G16" s="12">
        <v>174150.93999999986</v>
      </c>
      <c r="H16" s="12">
        <v>1649721.4300000006</v>
      </c>
      <c r="I16" s="12">
        <v>308420.63999999996</v>
      </c>
      <c r="J16" s="12">
        <v>13470.19000000001</v>
      </c>
      <c r="K16" s="12">
        <v>124890.74000000017</v>
      </c>
    </row>
    <row r="17" spans="3:11" x14ac:dyDescent="0.25">
      <c r="C17" s="18">
        <v>42736</v>
      </c>
      <c r="D17" s="12">
        <v>765055.33000000182</v>
      </c>
      <c r="E17" s="12">
        <v>196517.80999999988</v>
      </c>
      <c r="F17" s="12">
        <v>335468.21999999939</v>
      </c>
      <c r="G17" s="12">
        <v>145111.75999999986</v>
      </c>
      <c r="H17" s="12">
        <v>28618.420000000006</v>
      </c>
      <c r="I17" s="12">
        <v>365615.47000000038</v>
      </c>
      <c r="J17" s="12">
        <v>3905.63</v>
      </c>
      <c r="K17" s="12">
        <v>143361.65000000008</v>
      </c>
    </row>
    <row r="18" spans="3:11" x14ac:dyDescent="0.25">
      <c r="C18" s="18">
        <v>42767</v>
      </c>
      <c r="D18" s="12">
        <v>927357.48000000033</v>
      </c>
      <c r="E18" s="12">
        <v>278055.99000000028</v>
      </c>
      <c r="F18" s="12">
        <v>364440.46000000025</v>
      </c>
      <c r="G18" s="12">
        <v>161475.45000000001</v>
      </c>
      <c r="H18" s="12">
        <v>18338.469999999998</v>
      </c>
      <c r="I18" s="12">
        <v>607223.21</v>
      </c>
      <c r="J18" s="12">
        <v>3022.1599999999994</v>
      </c>
      <c r="K18" s="12">
        <v>164159.27999999997</v>
      </c>
    </row>
    <row r="19" spans="3:11" x14ac:dyDescent="0.25">
      <c r="C19" s="18">
        <v>42795</v>
      </c>
      <c r="D19" s="12">
        <v>1084283.9800000072</v>
      </c>
      <c r="E19" s="12">
        <v>308474.74999999924</v>
      </c>
      <c r="F19" s="12">
        <v>187922.84999999998</v>
      </c>
      <c r="G19" s="12">
        <v>96997.319999999818</v>
      </c>
      <c r="H19" s="12">
        <v>76284.040000000095</v>
      </c>
      <c r="I19" s="12">
        <v>318916.07999999984</v>
      </c>
      <c r="J19" s="12">
        <v>15160.999999999995</v>
      </c>
      <c r="K19" s="12">
        <v>114762.99000000008</v>
      </c>
    </row>
    <row r="20" spans="3:11" x14ac:dyDescent="0.25">
      <c r="C20" s="18">
        <v>42826</v>
      </c>
      <c r="D20" s="12">
        <v>446301.23000000062</v>
      </c>
      <c r="E20" s="12">
        <v>182655.88999999949</v>
      </c>
      <c r="F20" s="12">
        <v>75058.209999999934</v>
      </c>
      <c r="G20" s="12">
        <v>52759.189999999915</v>
      </c>
      <c r="H20" s="12">
        <v>46993.089999999953</v>
      </c>
      <c r="I20" s="12">
        <v>105027.78999999991</v>
      </c>
      <c r="J20" s="12">
        <v>11236.64</v>
      </c>
      <c r="K20" s="12">
        <v>61301.459999999941</v>
      </c>
    </row>
    <row r="21" spans="3:11" x14ac:dyDescent="0.25">
      <c r="C21" s="18">
        <v>42857</v>
      </c>
      <c r="D21" s="12">
        <v>418749.95812087599</v>
      </c>
      <c r="E21" s="12">
        <v>422778.5117383083</v>
      </c>
      <c r="F21" s="12">
        <v>53198.475491369027</v>
      </c>
      <c r="G21" s="12">
        <v>7449.2459251731807</v>
      </c>
      <c r="H21" s="12">
        <v>3104.8852318968466</v>
      </c>
      <c r="I21" s="12">
        <v>39939.377302419627</v>
      </c>
      <c r="J21" s="12">
        <v>81039.404884672855</v>
      </c>
      <c r="K21" s="12">
        <v>9443.706601237589</v>
      </c>
    </row>
    <row r="22" spans="3:11" x14ac:dyDescent="0.25">
      <c r="C22" s="18">
        <v>42889</v>
      </c>
      <c r="D22" s="12">
        <v>418749.95812087599</v>
      </c>
      <c r="E22" s="12">
        <v>422778.5117383083</v>
      </c>
      <c r="F22" s="12">
        <v>53198.475491369027</v>
      </c>
      <c r="G22" s="12">
        <v>7449.2459251731807</v>
      </c>
      <c r="H22" s="12">
        <v>3104.8852318968466</v>
      </c>
      <c r="I22" s="12">
        <v>39939.377302419627</v>
      </c>
      <c r="J22" s="12">
        <v>81039.404884672855</v>
      </c>
      <c r="K22" s="1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352C-B02F-44D7-A1C0-EEAD3C477264}">
  <dimension ref="B1:L22"/>
  <sheetViews>
    <sheetView showGridLines="0" zoomScaleNormal="100" workbookViewId="0">
      <selection activeCell="D5" sqref="D5:D22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3" t="s">
        <v>24</v>
      </c>
      <c r="D4" s="13" t="s">
        <v>25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26</v>
      </c>
      <c r="K4" s="13" t="s">
        <v>27</v>
      </c>
    </row>
    <row r="5" spans="2:12" x14ac:dyDescent="0.25">
      <c r="C5" s="18">
        <v>42370</v>
      </c>
      <c r="D5" s="14">
        <v>2287</v>
      </c>
      <c r="E5" s="14">
        <v>598</v>
      </c>
      <c r="F5" s="14">
        <v>1075</v>
      </c>
      <c r="G5" s="14">
        <v>112</v>
      </c>
      <c r="H5" s="14">
        <v>124</v>
      </c>
      <c r="I5" s="14">
        <v>689</v>
      </c>
      <c r="J5" s="14">
        <v>43</v>
      </c>
      <c r="K5" s="14">
        <v>318</v>
      </c>
    </row>
    <row r="6" spans="2:12" x14ac:dyDescent="0.25">
      <c r="C6" s="18">
        <v>42401</v>
      </c>
      <c r="D6" s="14">
        <v>2615</v>
      </c>
      <c r="E6" s="14">
        <v>655</v>
      </c>
      <c r="F6" s="14">
        <v>803</v>
      </c>
      <c r="G6" s="14">
        <v>93</v>
      </c>
      <c r="H6" s="14">
        <v>114</v>
      </c>
      <c r="I6" s="14">
        <v>637</v>
      </c>
      <c r="J6" s="14">
        <v>23</v>
      </c>
      <c r="K6" s="14">
        <v>298</v>
      </c>
    </row>
    <row r="7" spans="2:12" x14ac:dyDescent="0.25">
      <c r="C7" s="18">
        <v>42430</v>
      </c>
      <c r="D7" s="14">
        <v>2523</v>
      </c>
      <c r="E7" s="14">
        <v>971</v>
      </c>
      <c r="F7" s="14">
        <v>629</v>
      </c>
      <c r="G7" s="14">
        <v>68</v>
      </c>
      <c r="H7" s="14">
        <v>116</v>
      </c>
      <c r="I7" s="14">
        <v>856</v>
      </c>
      <c r="J7" s="14">
        <v>2</v>
      </c>
      <c r="K7" s="14">
        <v>309</v>
      </c>
    </row>
    <row r="8" spans="2:12" x14ac:dyDescent="0.25">
      <c r="C8" s="18">
        <v>42461</v>
      </c>
      <c r="D8" s="14">
        <v>3526</v>
      </c>
      <c r="E8" s="14">
        <v>1722</v>
      </c>
      <c r="F8" s="14">
        <v>692</v>
      </c>
      <c r="G8" s="14">
        <v>79</v>
      </c>
      <c r="H8" s="14">
        <v>128</v>
      </c>
      <c r="I8" s="14">
        <v>683</v>
      </c>
      <c r="J8" s="14">
        <v>0</v>
      </c>
      <c r="K8" s="14">
        <v>328</v>
      </c>
    </row>
    <row r="9" spans="2:12" x14ac:dyDescent="0.25">
      <c r="C9" s="18">
        <v>42491</v>
      </c>
      <c r="D9" s="14">
        <v>3593</v>
      </c>
      <c r="E9" s="14">
        <v>1315</v>
      </c>
      <c r="F9" s="14">
        <v>753</v>
      </c>
      <c r="G9" s="14">
        <v>97</v>
      </c>
      <c r="H9" s="14">
        <v>78</v>
      </c>
      <c r="I9" s="14">
        <v>475</v>
      </c>
      <c r="J9" s="14">
        <v>2</v>
      </c>
      <c r="K9" s="14">
        <v>360</v>
      </c>
    </row>
    <row r="10" spans="2:12" x14ac:dyDescent="0.25">
      <c r="C10" s="18">
        <v>42522</v>
      </c>
      <c r="D10" s="14">
        <v>4964</v>
      </c>
      <c r="E10" s="14">
        <v>3023</v>
      </c>
      <c r="F10" s="14">
        <v>841</v>
      </c>
      <c r="G10" s="14">
        <v>152</v>
      </c>
      <c r="H10" s="14">
        <v>136</v>
      </c>
      <c r="I10" s="14">
        <v>648</v>
      </c>
      <c r="J10" s="14">
        <v>1</v>
      </c>
      <c r="K10" s="14">
        <v>617</v>
      </c>
    </row>
    <row r="11" spans="2:12" x14ac:dyDescent="0.25">
      <c r="C11" s="18">
        <v>42552</v>
      </c>
      <c r="D11" s="14">
        <v>2010</v>
      </c>
      <c r="E11" s="14">
        <v>1062</v>
      </c>
      <c r="F11" s="14">
        <v>1385</v>
      </c>
      <c r="G11" s="14">
        <v>571</v>
      </c>
      <c r="H11" s="14">
        <v>156</v>
      </c>
      <c r="I11" s="14">
        <v>1512</v>
      </c>
      <c r="J11" s="14">
        <v>48</v>
      </c>
      <c r="K11" s="14">
        <v>270</v>
      </c>
    </row>
    <row r="12" spans="2:12" x14ac:dyDescent="0.25">
      <c r="C12" s="18">
        <v>42583</v>
      </c>
      <c r="D12" s="14">
        <v>2520</v>
      </c>
      <c r="E12" s="14">
        <v>1959</v>
      </c>
      <c r="F12" s="14">
        <v>2374</v>
      </c>
      <c r="G12" s="14">
        <v>1034</v>
      </c>
      <c r="H12" s="14">
        <v>406</v>
      </c>
      <c r="I12" s="14">
        <v>2186</v>
      </c>
      <c r="J12" s="14">
        <v>206</v>
      </c>
      <c r="K12" s="14">
        <v>237</v>
      </c>
    </row>
    <row r="13" spans="2:12" x14ac:dyDescent="0.25">
      <c r="C13" s="18">
        <v>42614</v>
      </c>
      <c r="D13" s="14">
        <v>2277</v>
      </c>
      <c r="E13" s="14">
        <v>1139</v>
      </c>
      <c r="F13" s="14">
        <v>1702</v>
      </c>
      <c r="G13" s="14">
        <v>744</v>
      </c>
      <c r="H13" s="14">
        <v>403</v>
      </c>
      <c r="I13" s="14">
        <v>1962</v>
      </c>
      <c r="J13" s="14">
        <v>151</v>
      </c>
      <c r="K13" s="14">
        <v>192</v>
      </c>
    </row>
    <row r="14" spans="2:12" x14ac:dyDescent="0.25">
      <c r="C14" s="18">
        <v>42644</v>
      </c>
      <c r="D14" s="14">
        <v>2504</v>
      </c>
      <c r="E14" s="14">
        <v>1141</v>
      </c>
      <c r="F14" s="14">
        <v>1636</v>
      </c>
      <c r="G14" s="14">
        <v>822</v>
      </c>
      <c r="H14" s="14">
        <v>564</v>
      </c>
      <c r="I14" s="14">
        <v>1482</v>
      </c>
      <c r="J14" s="14">
        <v>19</v>
      </c>
      <c r="K14" s="14">
        <v>284</v>
      </c>
    </row>
    <row r="15" spans="2:12" x14ac:dyDescent="0.25">
      <c r="C15" s="18">
        <v>42675</v>
      </c>
      <c r="D15" s="14">
        <v>1624</v>
      </c>
      <c r="E15" s="14">
        <v>565</v>
      </c>
      <c r="F15" s="14">
        <v>1065</v>
      </c>
      <c r="G15" s="14">
        <v>187</v>
      </c>
      <c r="H15" s="14">
        <v>122</v>
      </c>
      <c r="I15" s="14">
        <v>840</v>
      </c>
      <c r="J15" s="14">
        <v>22</v>
      </c>
      <c r="K15" s="14">
        <v>251</v>
      </c>
    </row>
    <row r="16" spans="2:12" x14ac:dyDescent="0.25">
      <c r="C16" s="18">
        <v>42705</v>
      </c>
      <c r="D16" s="14">
        <v>943</v>
      </c>
      <c r="E16" s="14">
        <v>533</v>
      </c>
      <c r="F16" s="14">
        <v>835</v>
      </c>
      <c r="G16" s="14">
        <v>252</v>
      </c>
      <c r="H16" s="14">
        <v>97</v>
      </c>
      <c r="I16" s="14">
        <v>1181</v>
      </c>
      <c r="J16" s="14">
        <v>11</v>
      </c>
      <c r="K16" s="14">
        <v>165</v>
      </c>
    </row>
    <row r="17" spans="3:11" x14ac:dyDescent="0.25">
      <c r="C17" s="18">
        <v>42736</v>
      </c>
      <c r="D17" s="14">
        <v>2726</v>
      </c>
      <c r="E17" s="14">
        <v>1946</v>
      </c>
      <c r="F17" s="14">
        <v>2958</v>
      </c>
      <c r="G17" s="14">
        <v>484</v>
      </c>
      <c r="H17" s="14">
        <v>97</v>
      </c>
      <c r="I17" s="14">
        <v>2733</v>
      </c>
      <c r="J17" s="14">
        <v>19</v>
      </c>
      <c r="K17" s="14">
        <v>1005</v>
      </c>
    </row>
    <row r="18" spans="3:11" x14ac:dyDescent="0.25">
      <c r="C18" s="18">
        <v>42767</v>
      </c>
      <c r="D18" s="14">
        <v>3352</v>
      </c>
      <c r="E18" s="14">
        <v>1865</v>
      </c>
      <c r="F18" s="14">
        <v>2309</v>
      </c>
      <c r="G18" s="14">
        <v>703</v>
      </c>
      <c r="H18" s="14">
        <v>93</v>
      </c>
      <c r="I18" s="14">
        <v>3687</v>
      </c>
      <c r="J18" s="14">
        <v>23</v>
      </c>
      <c r="K18" s="14">
        <v>866</v>
      </c>
    </row>
    <row r="19" spans="3:11" x14ac:dyDescent="0.25">
      <c r="C19" s="18">
        <v>42795</v>
      </c>
      <c r="D19" s="14">
        <v>1905</v>
      </c>
      <c r="E19" s="14">
        <v>843</v>
      </c>
      <c r="F19" s="14">
        <v>1986</v>
      </c>
      <c r="G19" s="14">
        <v>663</v>
      </c>
      <c r="H19" s="14">
        <v>1049</v>
      </c>
      <c r="I19" s="14">
        <v>3051</v>
      </c>
      <c r="J19" s="14">
        <v>30</v>
      </c>
      <c r="K19" s="14">
        <v>792</v>
      </c>
    </row>
    <row r="20" spans="3:11" x14ac:dyDescent="0.25">
      <c r="C20" s="18">
        <v>42826</v>
      </c>
      <c r="D20" s="14">
        <v>2549</v>
      </c>
      <c r="E20" s="14">
        <v>924</v>
      </c>
      <c r="F20" s="14">
        <v>957</v>
      </c>
      <c r="G20" s="14">
        <v>249</v>
      </c>
      <c r="H20" s="14">
        <v>552</v>
      </c>
      <c r="I20" s="14">
        <v>1235</v>
      </c>
      <c r="J20" s="14">
        <v>25</v>
      </c>
      <c r="K20" s="14">
        <v>317</v>
      </c>
    </row>
    <row r="21" spans="3:11" x14ac:dyDescent="0.25">
      <c r="C21" s="18">
        <v>42857</v>
      </c>
      <c r="D21" s="14">
        <v>3826</v>
      </c>
      <c r="E21" s="14">
        <v>2151</v>
      </c>
      <c r="F21" s="14">
        <v>1323</v>
      </c>
      <c r="G21" s="14">
        <v>280</v>
      </c>
      <c r="H21" s="14">
        <v>231</v>
      </c>
      <c r="I21" s="14">
        <v>1374</v>
      </c>
      <c r="J21" s="14">
        <v>198</v>
      </c>
      <c r="K21" s="14">
        <v>610</v>
      </c>
    </row>
    <row r="22" spans="3:11" x14ac:dyDescent="0.25">
      <c r="C22" s="18">
        <v>42889</v>
      </c>
      <c r="D22" s="14">
        <v>2249</v>
      </c>
      <c r="E22" s="14">
        <v>1378</v>
      </c>
      <c r="F22" s="14">
        <v>1486</v>
      </c>
      <c r="G22" s="14">
        <v>371</v>
      </c>
      <c r="H22" s="14">
        <v>227</v>
      </c>
      <c r="I22" s="14">
        <v>2915</v>
      </c>
      <c r="J22" s="14">
        <v>67</v>
      </c>
      <c r="K22" s="14">
        <v>668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7B3-8764-4EC2-9376-62CA48C9B0FF}">
  <dimension ref="B1:L148"/>
  <sheetViews>
    <sheetView showGridLines="0" zoomScaleNormal="100" workbookViewId="0">
      <selection activeCell="F4" sqref="F4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42578125" bestFit="1" customWidth="1"/>
    <col min="5" max="11" width="13.5703125" customWidth="1"/>
    <col min="12" max="12" width="3.285156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8.25" customHeight="1" x14ac:dyDescent="0.25"/>
    <row r="4" spans="2:12" x14ac:dyDescent="0.25">
      <c r="C4" s="19" t="s">
        <v>35</v>
      </c>
      <c r="D4" s="19" t="s">
        <v>23</v>
      </c>
      <c r="E4" s="19" t="s">
        <v>34</v>
      </c>
      <c r="F4" s="19" t="s">
        <v>36</v>
      </c>
      <c r="G4" s="23" t="s">
        <v>37</v>
      </c>
    </row>
    <row r="5" spans="2:12" x14ac:dyDescent="0.25">
      <c r="C5" s="20">
        <v>42370</v>
      </c>
      <c r="D5" s="21" t="s">
        <v>25</v>
      </c>
      <c r="E5" s="12">
        <v>270442.08999999973</v>
      </c>
      <c r="F5" s="14">
        <v>2287</v>
      </c>
      <c r="G5" s="22">
        <f>IFERROR(F5/E5,"")</f>
        <v>8.4565239086859673E-3</v>
      </c>
    </row>
    <row r="6" spans="2:12" x14ac:dyDescent="0.25">
      <c r="C6" s="20">
        <v>42401</v>
      </c>
      <c r="D6" s="21" t="s">
        <v>25</v>
      </c>
      <c r="E6" s="12">
        <v>230860.74999999988</v>
      </c>
      <c r="F6" s="14">
        <v>2615</v>
      </c>
      <c r="G6" s="22">
        <f t="shared" ref="G6:G69" si="0">IFERROR(F6/E6,"")</f>
        <v>1.1327174498046988E-2</v>
      </c>
    </row>
    <row r="7" spans="2:12" x14ac:dyDescent="0.25">
      <c r="C7" s="20">
        <v>42430</v>
      </c>
      <c r="D7" s="21" t="s">
        <v>25</v>
      </c>
      <c r="E7" s="12">
        <v>754400.11000000301</v>
      </c>
      <c r="F7" s="14">
        <v>2523</v>
      </c>
      <c r="G7" s="22">
        <f t="shared" si="0"/>
        <v>3.3443791518004817E-3</v>
      </c>
    </row>
    <row r="8" spans="2:12" x14ac:dyDescent="0.25">
      <c r="C8" s="20">
        <v>42461</v>
      </c>
      <c r="D8" s="21" t="s">
        <v>25</v>
      </c>
      <c r="E8" s="12">
        <v>681599.17000000214</v>
      </c>
      <c r="F8" s="14">
        <v>3526</v>
      </c>
      <c r="G8" s="22">
        <f t="shared" si="0"/>
        <v>5.1731283651650995E-3</v>
      </c>
    </row>
    <row r="9" spans="2:12" x14ac:dyDescent="0.25">
      <c r="C9" s="20">
        <v>42491</v>
      </c>
      <c r="D9" s="21" t="s">
        <v>25</v>
      </c>
      <c r="E9" s="12">
        <v>634732.6100000015</v>
      </c>
      <c r="F9" s="14">
        <v>3593</v>
      </c>
      <c r="G9" s="22">
        <f t="shared" si="0"/>
        <v>5.6606513410426343E-3</v>
      </c>
    </row>
    <row r="10" spans="2:12" x14ac:dyDescent="0.25">
      <c r="C10" s="20">
        <v>42522</v>
      </c>
      <c r="D10" s="21" t="s">
        <v>25</v>
      </c>
      <c r="E10" s="12">
        <v>783874.83000000368</v>
      </c>
      <c r="F10" s="14">
        <v>4964</v>
      </c>
      <c r="G10" s="22">
        <f t="shared" si="0"/>
        <v>6.3326436951674754E-3</v>
      </c>
    </row>
    <row r="11" spans="2:12" x14ac:dyDescent="0.25">
      <c r="C11" s="20">
        <v>42552</v>
      </c>
      <c r="D11" s="21" t="s">
        <v>25</v>
      </c>
      <c r="E11" s="12">
        <v>749517.02000000165</v>
      </c>
      <c r="F11" s="14">
        <v>2010</v>
      </c>
      <c r="G11" s="22">
        <f t="shared" si="0"/>
        <v>2.6817269606499339E-3</v>
      </c>
    </row>
    <row r="12" spans="2:12" x14ac:dyDescent="0.25">
      <c r="C12" s="20">
        <v>42583</v>
      </c>
      <c r="D12" s="21" t="s">
        <v>25</v>
      </c>
      <c r="E12" s="12">
        <v>658132.18999999808</v>
      </c>
      <c r="F12" s="14">
        <v>2520</v>
      </c>
      <c r="G12" s="22">
        <f t="shared" si="0"/>
        <v>3.8290179971291289E-3</v>
      </c>
    </row>
    <row r="13" spans="2:12" x14ac:dyDescent="0.25">
      <c r="C13" s="20">
        <v>42614</v>
      </c>
      <c r="D13" s="21" t="s">
        <v>25</v>
      </c>
      <c r="E13" s="12">
        <v>786364.13000000163</v>
      </c>
      <c r="F13" s="14">
        <v>2277</v>
      </c>
      <c r="G13" s="22">
        <f t="shared" si="0"/>
        <v>2.895605118712619E-3</v>
      </c>
    </row>
    <row r="14" spans="2:12" x14ac:dyDescent="0.25">
      <c r="C14" s="20">
        <v>42644</v>
      </c>
      <c r="D14" s="21" t="s">
        <v>25</v>
      </c>
      <c r="E14" s="12">
        <v>595600.8899999999</v>
      </c>
      <c r="F14" s="14">
        <v>2504</v>
      </c>
      <c r="G14" s="22">
        <f t="shared" si="0"/>
        <v>4.2041575861312104E-3</v>
      </c>
    </row>
    <row r="15" spans="2:12" x14ac:dyDescent="0.25">
      <c r="C15" s="20">
        <v>42675</v>
      </c>
      <c r="D15" s="21" t="s">
        <v>25</v>
      </c>
      <c r="E15" s="12">
        <v>344533.70999999938</v>
      </c>
      <c r="F15" s="14">
        <v>1624</v>
      </c>
      <c r="G15" s="22">
        <f t="shared" si="0"/>
        <v>4.7136171377831302E-3</v>
      </c>
    </row>
    <row r="16" spans="2:12" x14ac:dyDescent="0.25">
      <c r="C16" s="20">
        <v>42705</v>
      </c>
      <c r="D16" s="21" t="s">
        <v>25</v>
      </c>
      <c r="E16" s="12">
        <v>329072.89000000042</v>
      </c>
      <c r="F16" s="14">
        <v>943</v>
      </c>
      <c r="G16" s="22">
        <f t="shared" si="0"/>
        <v>2.8656265181856784E-3</v>
      </c>
    </row>
    <row r="17" spans="3:7" x14ac:dyDescent="0.25">
      <c r="C17" s="20">
        <v>42736</v>
      </c>
      <c r="D17" s="21" t="s">
        <v>25</v>
      </c>
      <c r="E17" s="12">
        <v>765055.33000000182</v>
      </c>
      <c r="F17" s="14">
        <v>2726</v>
      </c>
      <c r="G17" s="22">
        <f t="shared" si="0"/>
        <v>3.5631409822345704E-3</v>
      </c>
    </row>
    <row r="18" spans="3:7" x14ac:dyDescent="0.25">
      <c r="C18" s="20">
        <v>42767</v>
      </c>
      <c r="D18" s="21" t="s">
        <v>25</v>
      </c>
      <c r="E18" s="12">
        <v>927357.48000000033</v>
      </c>
      <c r="F18" s="14">
        <v>3352</v>
      </c>
      <c r="G18" s="22">
        <f t="shared" si="0"/>
        <v>3.6145715889410834E-3</v>
      </c>
    </row>
    <row r="19" spans="3:7" x14ac:dyDescent="0.25">
      <c r="C19" s="20">
        <v>42795</v>
      </c>
      <c r="D19" s="21" t="s">
        <v>25</v>
      </c>
      <c r="E19" s="12">
        <v>1084283.9800000072</v>
      </c>
      <c r="F19" s="14">
        <v>1905</v>
      </c>
      <c r="G19" s="22">
        <f t="shared" si="0"/>
        <v>1.7569198061931962E-3</v>
      </c>
    </row>
    <row r="20" spans="3:7" x14ac:dyDescent="0.25">
      <c r="C20" s="20">
        <v>42826</v>
      </c>
      <c r="D20" s="21" t="s">
        <v>25</v>
      </c>
      <c r="E20" s="12">
        <v>446301.23000000062</v>
      </c>
      <c r="F20" s="14">
        <v>2549</v>
      </c>
      <c r="G20" s="22">
        <f t="shared" si="0"/>
        <v>5.7113891440541097E-3</v>
      </c>
    </row>
    <row r="21" spans="3:7" x14ac:dyDescent="0.25">
      <c r="C21" s="20">
        <v>42857</v>
      </c>
      <c r="D21" s="21" t="s">
        <v>25</v>
      </c>
      <c r="E21" s="12">
        <v>418749.95812087599</v>
      </c>
      <c r="F21" s="14">
        <v>3826</v>
      </c>
      <c r="G21" s="22">
        <f t="shared" si="0"/>
        <v>9.1367173316721628E-3</v>
      </c>
    </row>
    <row r="22" spans="3:7" x14ac:dyDescent="0.25">
      <c r="C22" s="20">
        <v>42889</v>
      </c>
      <c r="D22" s="21" t="s">
        <v>25</v>
      </c>
      <c r="E22" s="12">
        <v>418749.95812087599</v>
      </c>
      <c r="F22" s="14">
        <v>2249</v>
      </c>
      <c r="G22" s="22">
        <f t="shared" si="0"/>
        <v>5.37074680578429E-3</v>
      </c>
    </row>
    <row r="23" spans="3:7" x14ac:dyDescent="0.25">
      <c r="C23" s="20">
        <v>42370</v>
      </c>
      <c r="D23" s="21" t="s">
        <v>28</v>
      </c>
      <c r="E23" s="12">
        <v>56393.989999999976</v>
      </c>
      <c r="F23" s="14">
        <v>598</v>
      </c>
      <c r="G23" s="22">
        <f t="shared" si="0"/>
        <v>1.0603966841147439E-2</v>
      </c>
    </row>
    <row r="24" spans="3:7" x14ac:dyDescent="0.25">
      <c r="C24" s="20">
        <v>42401</v>
      </c>
      <c r="D24" s="21" t="s">
        <v>28</v>
      </c>
      <c r="E24" s="12">
        <v>75644.029999999984</v>
      </c>
      <c r="F24" s="14">
        <v>655</v>
      </c>
      <c r="G24" s="22">
        <f t="shared" si="0"/>
        <v>8.6589781110287239E-3</v>
      </c>
    </row>
    <row r="25" spans="3:7" x14ac:dyDescent="0.25">
      <c r="C25" s="20">
        <v>42430</v>
      </c>
      <c r="D25" s="21" t="s">
        <v>28</v>
      </c>
      <c r="E25" s="12">
        <v>404033.20000000094</v>
      </c>
      <c r="F25" s="14">
        <v>971</v>
      </c>
      <c r="G25" s="22">
        <f t="shared" si="0"/>
        <v>2.4032678502657646E-3</v>
      </c>
    </row>
    <row r="26" spans="3:7" x14ac:dyDescent="0.25">
      <c r="C26" s="20">
        <v>42461</v>
      </c>
      <c r="D26" s="21" t="s">
        <v>28</v>
      </c>
      <c r="E26" s="12">
        <v>345515.82000000088</v>
      </c>
      <c r="F26" s="14">
        <v>1722</v>
      </c>
      <c r="G26" s="22">
        <f t="shared" si="0"/>
        <v>4.9838528377658528E-3</v>
      </c>
    </row>
    <row r="27" spans="3:7" x14ac:dyDescent="0.25">
      <c r="C27" s="20">
        <v>42491</v>
      </c>
      <c r="D27" s="21" t="s">
        <v>28</v>
      </c>
      <c r="E27" s="12">
        <v>282049.81999999942</v>
      </c>
      <c r="F27" s="14">
        <v>1315</v>
      </c>
      <c r="G27" s="22">
        <f t="shared" si="0"/>
        <v>4.662296894924459E-3</v>
      </c>
    </row>
    <row r="28" spans="3:7" x14ac:dyDescent="0.25">
      <c r="C28" s="20">
        <v>42522</v>
      </c>
      <c r="D28" s="21" t="s">
        <v>28</v>
      </c>
      <c r="E28" s="12">
        <v>380205.44000000035</v>
      </c>
      <c r="F28" s="14">
        <v>3023</v>
      </c>
      <c r="G28" s="22">
        <f t="shared" si="0"/>
        <v>7.9509646153405836E-3</v>
      </c>
    </row>
    <row r="29" spans="3:7" x14ac:dyDescent="0.25">
      <c r="C29" s="20">
        <v>42552</v>
      </c>
      <c r="D29" s="21" t="s">
        <v>28</v>
      </c>
      <c r="E29" s="12">
        <v>216574.58999999973</v>
      </c>
      <c r="F29" s="14">
        <v>1062</v>
      </c>
      <c r="G29" s="22">
        <f t="shared" si="0"/>
        <v>4.9036223501565963E-3</v>
      </c>
    </row>
    <row r="30" spans="3:7" x14ac:dyDescent="0.25">
      <c r="C30" s="20">
        <v>42583</v>
      </c>
      <c r="D30" s="21" t="s">
        <v>28</v>
      </c>
      <c r="E30" s="12">
        <v>273628.38000000175</v>
      </c>
      <c r="F30" s="14">
        <v>1959</v>
      </c>
      <c r="G30" s="22">
        <f t="shared" si="0"/>
        <v>7.1593450942478536E-3</v>
      </c>
    </row>
    <row r="31" spans="3:7" x14ac:dyDescent="0.25">
      <c r="C31" s="20">
        <v>42614</v>
      </c>
      <c r="D31" s="21" t="s">
        <v>28</v>
      </c>
      <c r="E31" s="12">
        <v>498422.63000000064</v>
      </c>
      <c r="F31" s="14">
        <v>1139</v>
      </c>
      <c r="G31" s="22">
        <f t="shared" si="0"/>
        <v>2.2852092410009526E-3</v>
      </c>
    </row>
    <row r="32" spans="3:7" x14ac:dyDescent="0.25">
      <c r="C32" s="20">
        <v>42644</v>
      </c>
      <c r="D32" s="21" t="s">
        <v>28</v>
      </c>
      <c r="E32" s="12">
        <v>411719.08000000083</v>
      </c>
      <c r="F32" s="14">
        <v>1141</v>
      </c>
      <c r="G32" s="22">
        <f t="shared" si="0"/>
        <v>2.771307076660129E-3</v>
      </c>
    </row>
    <row r="33" spans="3:7" x14ac:dyDescent="0.25">
      <c r="C33" s="20">
        <v>42675</v>
      </c>
      <c r="D33" s="21" t="s">
        <v>28</v>
      </c>
      <c r="E33" s="12">
        <v>318569.33000000031</v>
      </c>
      <c r="F33" s="14">
        <v>565</v>
      </c>
      <c r="G33" s="22">
        <f t="shared" si="0"/>
        <v>1.7735542840862913E-3</v>
      </c>
    </row>
    <row r="34" spans="3:7" x14ac:dyDescent="0.25">
      <c r="C34" s="20">
        <v>42705</v>
      </c>
      <c r="D34" s="21" t="s">
        <v>28</v>
      </c>
      <c r="E34" s="12">
        <v>253625.87000000034</v>
      </c>
      <c r="F34" s="14">
        <v>533</v>
      </c>
      <c r="G34" s="22">
        <f t="shared" si="0"/>
        <v>2.1015206374649371E-3</v>
      </c>
    </row>
    <row r="35" spans="3:7" x14ac:dyDescent="0.25">
      <c r="C35" s="20">
        <v>42736</v>
      </c>
      <c r="D35" s="21" t="s">
        <v>28</v>
      </c>
      <c r="E35" s="12">
        <v>196517.80999999988</v>
      </c>
      <c r="F35" s="14">
        <v>1946</v>
      </c>
      <c r="G35" s="22">
        <f t="shared" si="0"/>
        <v>9.9024103718640122E-3</v>
      </c>
    </row>
    <row r="36" spans="3:7" x14ac:dyDescent="0.25">
      <c r="C36" s="20">
        <v>42767</v>
      </c>
      <c r="D36" s="21" t="s">
        <v>28</v>
      </c>
      <c r="E36" s="12">
        <v>278055.99000000028</v>
      </c>
      <c r="F36" s="14">
        <v>1865</v>
      </c>
      <c r="G36" s="22">
        <f t="shared" si="0"/>
        <v>6.7072822275830064E-3</v>
      </c>
    </row>
    <row r="37" spans="3:7" x14ac:dyDescent="0.25">
      <c r="C37" s="20">
        <v>42795</v>
      </c>
      <c r="D37" s="21" t="s">
        <v>28</v>
      </c>
      <c r="E37" s="12">
        <v>308474.74999999924</v>
      </c>
      <c r="F37" s="14">
        <v>843</v>
      </c>
      <c r="G37" s="22">
        <f t="shared" si="0"/>
        <v>2.7328006587249106E-3</v>
      </c>
    </row>
    <row r="38" spans="3:7" x14ac:dyDescent="0.25">
      <c r="C38" s="20">
        <v>42826</v>
      </c>
      <c r="D38" s="21" t="s">
        <v>28</v>
      </c>
      <c r="E38" s="12">
        <v>182655.88999999949</v>
      </c>
      <c r="F38" s="14">
        <v>924</v>
      </c>
      <c r="G38" s="22">
        <f t="shared" si="0"/>
        <v>5.0586926049852677E-3</v>
      </c>
    </row>
    <row r="39" spans="3:7" x14ac:dyDescent="0.25">
      <c r="C39" s="20">
        <v>42857</v>
      </c>
      <c r="D39" s="21" t="s">
        <v>28</v>
      </c>
      <c r="E39" s="12">
        <v>422778.5117383083</v>
      </c>
      <c r="F39" s="14">
        <v>2151</v>
      </c>
      <c r="G39" s="22">
        <f t="shared" si="0"/>
        <v>5.0877704052551924E-3</v>
      </c>
    </row>
    <row r="40" spans="3:7" x14ac:dyDescent="0.25">
      <c r="C40" s="20">
        <v>42889</v>
      </c>
      <c r="D40" s="21" t="s">
        <v>28</v>
      </c>
      <c r="E40" s="12">
        <v>422778.5117383083</v>
      </c>
      <c r="F40" s="14">
        <v>1378</v>
      </c>
      <c r="G40" s="22">
        <f t="shared" si="0"/>
        <v>3.2593898737525127E-3</v>
      </c>
    </row>
    <row r="41" spans="3:7" x14ac:dyDescent="0.25">
      <c r="C41" s="20">
        <v>42370</v>
      </c>
      <c r="D41" s="21" t="s">
        <v>29</v>
      </c>
      <c r="E41" s="12">
        <v>170165.09000000005</v>
      </c>
      <c r="F41" s="14">
        <v>1075</v>
      </c>
      <c r="G41" s="22">
        <f t="shared" si="0"/>
        <v>6.3173944785031976E-3</v>
      </c>
    </row>
    <row r="42" spans="3:7" x14ac:dyDescent="0.25">
      <c r="C42" s="20">
        <v>42401</v>
      </c>
      <c r="D42" s="21" t="s">
        <v>29</v>
      </c>
      <c r="E42" s="12">
        <v>171301.80999999979</v>
      </c>
      <c r="F42" s="14">
        <v>803</v>
      </c>
      <c r="G42" s="22">
        <f t="shared" si="0"/>
        <v>4.6876328977493052E-3</v>
      </c>
    </row>
    <row r="43" spans="3:7" x14ac:dyDescent="0.25">
      <c r="C43" s="20">
        <v>42430</v>
      </c>
      <c r="D43" s="21" t="s">
        <v>29</v>
      </c>
      <c r="E43" s="12">
        <v>170259.72000000006</v>
      </c>
      <c r="F43" s="14">
        <v>629</v>
      </c>
      <c r="G43" s="22">
        <f t="shared" si="0"/>
        <v>3.6943558934550095E-3</v>
      </c>
    </row>
    <row r="44" spans="3:7" x14ac:dyDescent="0.25">
      <c r="C44" s="20">
        <v>42461</v>
      </c>
      <c r="D44" s="21" t="s">
        <v>29</v>
      </c>
      <c r="E44" s="12">
        <v>175307.36999999985</v>
      </c>
      <c r="F44" s="14">
        <v>692</v>
      </c>
      <c r="G44" s="22">
        <f t="shared" si="0"/>
        <v>3.9473525842068169E-3</v>
      </c>
    </row>
    <row r="45" spans="3:7" x14ac:dyDescent="0.25">
      <c r="C45" s="20">
        <v>42491</v>
      </c>
      <c r="D45" s="21" t="s">
        <v>29</v>
      </c>
      <c r="E45" s="12">
        <v>241752.90999999992</v>
      </c>
      <c r="F45" s="14">
        <v>753</v>
      </c>
      <c r="G45" s="22">
        <f t="shared" si="0"/>
        <v>3.1147505111727516E-3</v>
      </c>
    </row>
    <row r="46" spans="3:7" x14ac:dyDescent="0.25">
      <c r="C46" s="20">
        <v>42522</v>
      </c>
      <c r="D46" s="21" t="s">
        <v>29</v>
      </c>
      <c r="E46" s="12">
        <v>195502.51999999984</v>
      </c>
      <c r="F46" s="14">
        <v>841</v>
      </c>
      <c r="G46" s="22">
        <f t="shared" si="0"/>
        <v>4.3017348318579252E-3</v>
      </c>
    </row>
    <row r="47" spans="3:7" x14ac:dyDescent="0.25">
      <c r="C47" s="20">
        <v>42552</v>
      </c>
      <c r="D47" s="21" t="s">
        <v>29</v>
      </c>
      <c r="E47" s="12">
        <v>520026.47000000224</v>
      </c>
      <c r="F47" s="14">
        <v>1385</v>
      </c>
      <c r="G47" s="22">
        <f t="shared" si="0"/>
        <v>2.6633259649263509E-3</v>
      </c>
    </row>
    <row r="48" spans="3:7" x14ac:dyDescent="0.25">
      <c r="C48" s="20">
        <v>42583</v>
      </c>
      <c r="D48" s="21" t="s">
        <v>29</v>
      </c>
      <c r="E48" s="12">
        <v>398512.66999999981</v>
      </c>
      <c r="F48" s="14">
        <v>2374</v>
      </c>
      <c r="G48" s="22">
        <f t="shared" si="0"/>
        <v>5.9571506220868738E-3</v>
      </c>
    </row>
    <row r="49" spans="3:7" x14ac:dyDescent="0.25">
      <c r="C49" s="20">
        <v>42614</v>
      </c>
      <c r="D49" s="21" t="s">
        <v>29</v>
      </c>
      <c r="E49" s="12">
        <v>288916.90999999992</v>
      </c>
      <c r="F49" s="14">
        <v>1702</v>
      </c>
      <c r="G49" s="22">
        <f t="shared" si="0"/>
        <v>5.8909670603911708E-3</v>
      </c>
    </row>
    <row r="50" spans="3:7" x14ac:dyDescent="0.25">
      <c r="C50" s="20">
        <v>42644</v>
      </c>
      <c r="D50" s="21" t="s">
        <v>29</v>
      </c>
      <c r="E50" s="12">
        <v>290747.94999999972</v>
      </c>
      <c r="F50" s="14">
        <v>1636</v>
      </c>
      <c r="G50" s="22">
        <f t="shared" si="0"/>
        <v>5.6268668446329603E-3</v>
      </c>
    </row>
    <row r="51" spans="3:7" x14ac:dyDescent="0.25">
      <c r="C51" s="20">
        <v>42675</v>
      </c>
      <c r="D51" s="21" t="s">
        <v>29</v>
      </c>
      <c r="E51" s="12">
        <v>629150.0400000019</v>
      </c>
      <c r="F51" s="14">
        <v>1065</v>
      </c>
      <c r="G51" s="22">
        <f t="shared" si="0"/>
        <v>1.692759965492487E-3</v>
      </c>
    </row>
    <row r="52" spans="3:7" x14ac:dyDescent="0.25">
      <c r="C52" s="20">
        <v>42705</v>
      </c>
      <c r="D52" s="21" t="s">
        <v>29</v>
      </c>
      <c r="E52" s="12">
        <v>589879.87000000011</v>
      </c>
      <c r="F52" s="14">
        <v>835</v>
      </c>
      <c r="G52" s="22">
        <f t="shared" si="0"/>
        <v>1.4155424561275499E-3</v>
      </c>
    </row>
    <row r="53" spans="3:7" x14ac:dyDescent="0.25">
      <c r="C53" s="20">
        <v>42736</v>
      </c>
      <c r="D53" s="21" t="s">
        <v>29</v>
      </c>
      <c r="E53" s="12">
        <v>335468.21999999939</v>
      </c>
      <c r="F53" s="14">
        <v>2958</v>
      </c>
      <c r="G53" s="22">
        <f t="shared" si="0"/>
        <v>8.8175267391945658E-3</v>
      </c>
    </row>
    <row r="54" spans="3:7" x14ac:dyDescent="0.25">
      <c r="C54" s="20">
        <v>42767</v>
      </c>
      <c r="D54" s="21" t="s">
        <v>29</v>
      </c>
      <c r="E54" s="12">
        <v>364440.46000000025</v>
      </c>
      <c r="F54" s="14">
        <v>2309</v>
      </c>
      <c r="G54" s="22">
        <f t="shared" si="0"/>
        <v>6.3357399998891411E-3</v>
      </c>
    </row>
    <row r="55" spans="3:7" x14ac:dyDescent="0.25">
      <c r="C55" s="20">
        <v>42795</v>
      </c>
      <c r="D55" s="21" t="s">
        <v>29</v>
      </c>
      <c r="E55" s="12">
        <v>187922.84999999998</v>
      </c>
      <c r="F55" s="14">
        <v>1986</v>
      </c>
      <c r="G55" s="22">
        <f t="shared" si="0"/>
        <v>1.0568166670524634E-2</v>
      </c>
    </row>
    <row r="56" spans="3:7" x14ac:dyDescent="0.25">
      <c r="C56" s="20">
        <v>42826</v>
      </c>
      <c r="D56" s="21" t="s">
        <v>29</v>
      </c>
      <c r="E56" s="12">
        <v>75058.209999999934</v>
      </c>
      <c r="F56" s="14">
        <v>957</v>
      </c>
      <c r="G56" s="22">
        <f t="shared" si="0"/>
        <v>1.2750104219112084E-2</v>
      </c>
    </row>
    <row r="57" spans="3:7" x14ac:dyDescent="0.25">
      <c r="C57" s="20">
        <v>42857</v>
      </c>
      <c r="D57" s="21" t="s">
        <v>29</v>
      </c>
      <c r="E57" s="12">
        <v>53198.475491369027</v>
      </c>
      <c r="F57" s="14">
        <v>1323</v>
      </c>
      <c r="G57" s="22">
        <f t="shared" si="0"/>
        <v>2.4869133706935734E-2</v>
      </c>
    </row>
    <row r="58" spans="3:7" x14ac:dyDescent="0.25">
      <c r="C58" s="20">
        <v>42889</v>
      </c>
      <c r="D58" s="21" t="s">
        <v>29</v>
      </c>
      <c r="E58" s="12">
        <v>53198.475491369027</v>
      </c>
      <c r="F58" s="14">
        <v>1486</v>
      </c>
      <c r="G58" s="22">
        <f t="shared" si="0"/>
        <v>2.7933131283829554E-2</v>
      </c>
    </row>
    <row r="59" spans="3:7" x14ac:dyDescent="0.25">
      <c r="C59" s="20">
        <v>42370</v>
      </c>
      <c r="D59" s="21" t="s">
        <v>30</v>
      </c>
      <c r="E59" s="12">
        <v>121355.93999999997</v>
      </c>
      <c r="F59" s="14">
        <v>112</v>
      </c>
      <c r="G59" s="22">
        <f t="shared" si="0"/>
        <v>9.2290496864018379E-4</v>
      </c>
    </row>
    <row r="60" spans="3:7" x14ac:dyDescent="0.25">
      <c r="C60" s="20">
        <v>42401</v>
      </c>
      <c r="D60" s="21" t="s">
        <v>30</v>
      </c>
      <c r="E60" s="12">
        <v>156534.28999999992</v>
      </c>
      <c r="F60" s="14">
        <v>93</v>
      </c>
      <c r="G60" s="22">
        <f t="shared" si="0"/>
        <v>5.9411902657238898E-4</v>
      </c>
    </row>
    <row r="61" spans="3:7" x14ac:dyDescent="0.25">
      <c r="C61" s="20">
        <v>42430</v>
      </c>
      <c r="D61" s="21" t="s">
        <v>30</v>
      </c>
      <c r="E61" s="12">
        <v>151781.44</v>
      </c>
      <c r="F61" s="14">
        <v>68</v>
      </c>
      <c r="G61" s="22">
        <f t="shared" si="0"/>
        <v>4.4801261603526752E-4</v>
      </c>
    </row>
    <row r="62" spans="3:7" x14ac:dyDescent="0.25">
      <c r="C62" s="20">
        <v>42461</v>
      </c>
      <c r="D62" s="21" t="s">
        <v>30</v>
      </c>
      <c r="E62" s="12">
        <v>133867.84999999992</v>
      </c>
      <c r="F62" s="14">
        <v>79</v>
      </c>
      <c r="G62" s="22">
        <f t="shared" si="0"/>
        <v>5.9013422565612321E-4</v>
      </c>
    </row>
    <row r="63" spans="3:7" x14ac:dyDescent="0.25">
      <c r="C63" s="20">
        <v>42491</v>
      </c>
      <c r="D63" s="21" t="s">
        <v>30</v>
      </c>
      <c r="E63" s="12">
        <v>160805.65</v>
      </c>
      <c r="F63" s="14">
        <v>97</v>
      </c>
      <c r="G63" s="22">
        <f t="shared" si="0"/>
        <v>6.0321263587442364E-4</v>
      </c>
    </row>
    <row r="64" spans="3:7" x14ac:dyDescent="0.25">
      <c r="C64" s="20">
        <v>42522</v>
      </c>
      <c r="D64" s="21" t="s">
        <v>30</v>
      </c>
      <c r="E64" s="12">
        <v>154391.03000000009</v>
      </c>
      <c r="F64" s="14">
        <v>152</v>
      </c>
      <c r="G64" s="22">
        <f t="shared" si="0"/>
        <v>9.8451315468262566E-4</v>
      </c>
    </row>
    <row r="65" spans="3:7" x14ac:dyDescent="0.25">
      <c r="C65" s="20">
        <v>42552</v>
      </c>
      <c r="D65" s="21" t="s">
        <v>30</v>
      </c>
      <c r="E65" s="12">
        <v>124968.40999999967</v>
      </c>
      <c r="F65" s="14">
        <v>571</v>
      </c>
      <c r="G65" s="22">
        <f t="shared" si="0"/>
        <v>4.569154716780037E-3</v>
      </c>
    </row>
    <row r="66" spans="3:7" x14ac:dyDescent="0.25">
      <c r="C66" s="20">
        <v>42583</v>
      </c>
      <c r="D66" s="21" t="s">
        <v>30</v>
      </c>
      <c r="E66" s="12">
        <v>155060.72</v>
      </c>
      <c r="F66" s="14">
        <v>1034</v>
      </c>
      <c r="G66" s="22">
        <f t="shared" si="0"/>
        <v>6.6683554674581676E-3</v>
      </c>
    </row>
    <row r="67" spans="3:7" x14ac:dyDescent="0.25">
      <c r="C67" s="20">
        <v>42614</v>
      </c>
      <c r="D67" s="21" t="s">
        <v>30</v>
      </c>
      <c r="E67" s="12">
        <v>164523.2000000001</v>
      </c>
      <c r="F67" s="14">
        <v>744</v>
      </c>
      <c r="G67" s="22">
        <f t="shared" si="0"/>
        <v>4.522158577027432E-3</v>
      </c>
    </row>
    <row r="68" spans="3:7" x14ac:dyDescent="0.25">
      <c r="C68" s="20">
        <v>42644</v>
      </c>
      <c r="D68" s="21" t="s">
        <v>30</v>
      </c>
      <c r="E68" s="12">
        <v>102626.63000000009</v>
      </c>
      <c r="F68" s="14">
        <v>822</v>
      </c>
      <c r="G68" s="22">
        <f t="shared" si="0"/>
        <v>8.0096169970698562E-3</v>
      </c>
    </row>
    <row r="69" spans="3:7" x14ac:dyDescent="0.25">
      <c r="C69" s="20">
        <v>42675</v>
      </c>
      <c r="D69" s="21" t="s">
        <v>30</v>
      </c>
      <c r="E69" s="12">
        <v>131236.61999999988</v>
      </c>
      <c r="F69" s="14">
        <v>187</v>
      </c>
      <c r="G69" s="22">
        <f t="shared" si="0"/>
        <v>1.4249071638693543E-3</v>
      </c>
    </row>
    <row r="70" spans="3:7" x14ac:dyDescent="0.25">
      <c r="C70" s="20">
        <v>42705</v>
      </c>
      <c r="D70" s="21" t="s">
        <v>30</v>
      </c>
      <c r="E70" s="12">
        <v>174150.93999999986</v>
      </c>
      <c r="F70" s="14">
        <v>252</v>
      </c>
      <c r="G70" s="22">
        <f t="shared" ref="G70:G133" si="1">IFERROR(F70/E70,"")</f>
        <v>1.4470206132680089E-3</v>
      </c>
    </row>
    <row r="71" spans="3:7" x14ac:dyDescent="0.25">
      <c r="C71" s="20">
        <v>42736</v>
      </c>
      <c r="D71" s="21" t="s">
        <v>30</v>
      </c>
      <c r="E71" s="12">
        <v>145111.75999999986</v>
      </c>
      <c r="F71" s="14">
        <v>484</v>
      </c>
      <c r="G71" s="22">
        <f t="shared" si="1"/>
        <v>3.3353602767963154E-3</v>
      </c>
    </row>
    <row r="72" spans="3:7" x14ac:dyDescent="0.25">
      <c r="C72" s="20">
        <v>42767</v>
      </c>
      <c r="D72" s="21" t="s">
        <v>30</v>
      </c>
      <c r="E72" s="12">
        <v>161475.45000000001</v>
      </c>
      <c r="F72" s="14">
        <v>703</v>
      </c>
      <c r="G72" s="22">
        <f t="shared" si="1"/>
        <v>4.353602978037838E-3</v>
      </c>
    </row>
    <row r="73" spans="3:7" x14ac:dyDescent="0.25">
      <c r="C73" s="20">
        <v>42795</v>
      </c>
      <c r="D73" s="21" t="s">
        <v>30</v>
      </c>
      <c r="E73" s="12">
        <v>96997.319999999818</v>
      </c>
      <c r="F73" s="14">
        <v>663</v>
      </c>
      <c r="G73" s="22">
        <f t="shared" si="1"/>
        <v>6.8352403963326128E-3</v>
      </c>
    </row>
    <row r="74" spans="3:7" x14ac:dyDescent="0.25">
      <c r="C74" s="20">
        <v>42826</v>
      </c>
      <c r="D74" s="21" t="s">
        <v>30</v>
      </c>
      <c r="E74" s="12">
        <v>52759.189999999915</v>
      </c>
      <c r="F74" s="14">
        <v>249</v>
      </c>
      <c r="G74" s="22">
        <f t="shared" si="1"/>
        <v>4.7195569151080672E-3</v>
      </c>
    </row>
    <row r="75" spans="3:7" x14ac:dyDescent="0.25">
      <c r="C75" s="20">
        <v>42857</v>
      </c>
      <c r="D75" s="21" t="s">
        <v>30</v>
      </c>
      <c r="E75" s="12">
        <v>7449.2459251731807</v>
      </c>
      <c r="F75" s="14">
        <v>280</v>
      </c>
      <c r="G75" s="22">
        <f t="shared" si="1"/>
        <v>3.7587697172649127E-2</v>
      </c>
    </row>
    <row r="76" spans="3:7" x14ac:dyDescent="0.25">
      <c r="C76" s="20">
        <v>42889</v>
      </c>
      <c r="D76" s="21" t="s">
        <v>30</v>
      </c>
      <c r="E76" s="12">
        <v>7449.2459251731807</v>
      </c>
      <c r="F76" s="14">
        <v>371</v>
      </c>
      <c r="G76" s="22">
        <f t="shared" si="1"/>
        <v>4.9803698753760096E-2</v>
      </c>
    </row>
    <row r="77" spans="3:7" x14ac:dyDescent="0.25">
      <c r="C77" s="20">
        <v>42370</v>
      </c>
      <c r="D77" s="21" t="s">
        <v>31</v>
      </c>
      <c r="E77" s="12">
        <v>34344.699999999917</v>
      </c>
      <c r="F77" s="14">
        <v>124</v>
      </c>
      <c r="G77" s="22">
        <f t="shared" si="1"/>
        <v>3.6104551794017797E-3</v>
      </c>
    </row>
    <row r="78" spans="3:7" x14ac:dyDescent="0.25">
      <c r="C78" s="20">
        <v>42401</v>
      </c>
      <c r="D78" s="21" t="s">
        <v>31</v>
      </c>
      <c r="E78" s="12">
        <v>34539.580000000009</v>
      </c>
      <c r="F78" s="14">
        <v>114</v>
      </c>
      <c r="G78" s="22">
        <f t="shared" si="1"/>
        <v>3.3005612691295021E-3</v>
      </c>
    </row>
    <row r="79" spans="3:7" x14ac:dyDescent="0.25">
      <c r="C79" s="20">
        <v>42430</v>
      </c>
      <c r="D79" s="21" t="s">
        <v>31</v>
      </c>
      <c r="E79" s="12">
        <v>24187.240000000027</v>
      </c>
      <c r="F79" s="14">
        <v>116</v>
      </c>
      <c r="G79" s="22">
        <f t="shared" si="1"/>
        <v>4.7959171860865431E-3</v>
      </c>
    </row>
    <row r="80" spans="3:7" x14ac:dyDescent="0.25">
      <c r="C80" s="20">
        <v>42461</v>
      </c>
      <c r="D80" s="21" t="s">
        <v>31</v>
      </c>
      <c r="E80" s="12">
        <v>67052.570000000036</v>
      </c>
      <c r="F80" s="14">
        <v>128</v>
      </c>
      <c r="G80" s="22">
        <f t="shared" si="1"/>
        <v>1.9089499477797783E-3</v>
      </c>
    </row>
    <row r="81" spans="3:7" x14ac:dyDescent="0.25">
      <c r="C81" s="20">
        <v>42491</v>
      </c>
      <c r="D81" s="21" t="s">
        <v>31</v>
      </c>
      <c r="E81" s="12">
        <v>34484.02999999997</v>
      </c>
      <c r="F81" s="14">
        <v>78</v>
      </c>
      <c r="G81" s="22">
        <f t="shared" si="1"/>
        <v>2.2619166031348443E-3</v>
      </c>
    </row>
    <row r="82" spans="3:7" x14ac:dyDescent="0.25">
      <c r="C82" s="20">
        <v>42522</v>
      </c>
      <c r="D82" s="21" t="s">
        <v>31</v>
      </c>
      <c r="E82" s="12">
        <v>31598.319999999985</v>
      </c>
      <c r="F82" s="14">
        <v>136</v>
      </c>
      <c r="G82" s="22">
        <f t="shared" si="1"/>
        <v>4.3040262900052931E-3</v>
      </c>
    </row>
    <row r="83" spans="3:7" x14ac:dyDescent="0.25">
      <c r="C83" s="20">
        <v>42552</v>
      </c>
      <c r="D83" s="21" t="s">
        <v>31</v>
      </c>
      <c r="E83" s="12">
        <v>128194.51999999949</v>
      </c>
      <c r="F83" s="14">
        <v>156</v>
      </c>
      <c r="G83" s="22">
        <f t="shared" si="1"/>
        <v>1.2169006912308E-3</v>
      </c>
    </row>
    <row r="84" spans="3:7" x14ac:dyDescent="0.25">
      <c r="C84" s="20">
        <v>42583</v>
      </c>
      <c r="D84" s="21" t="s">
        <v>31</v>
      </c>
      <c r="E84" s="12">
        <v>258944.01999999996</v>
      </c>
      <c r="F84" s="14">
        <v>406</v>
      </c>
      <c r="G84" s="22">
        <f t="shared" si="1"/>
        <v>1.5679064532944228E-3</v>
      </c>
    </row>
    <row r="85" spans="3:7" x14ac:dyDescent="0.25">
      <c r="C85" s="20">
        <v>42614</v>
      </c>
      <c r="D85" s="21" t="s">
        <v>31</v>
      </c>
      <c r="E85" s="12">
        <v>125082.29000000011</v>
      </c>
      <c r="F85" s="14">
        <v>403</v>
      </c>
      <c r="G85" s="22">
        <f t="shared" si="1"/>
        <v>3.2218789726347324E-3</v>
      </c>
    </row>
    <row r="86" spans="3:7" x14ac:dyDescent="0.25">
      <c r="C86" s="20">
        <v>42644</v>
      </c>
      <c r="D86" s="21" t="s">
        <v>31</v>
      </c>
      <c r="E86" s="12">
        <v>47891.500000000189</v>
      </c>
      <c r="F86" s="14">
        <v>564</v>
      </c>
      <c r="G86" s="22">
        <f t="shared" si="1"/>
        <v>1.1776620068279293E-2</v>
      </c>
    </row>
    <row r="87" spans="3:7" x14ac:dyDescent="0.25">
      <c r="C87" s="20">
        <v>42675</v>
      </c>
      <c r="D87" s="21" t="s">
        <v>31</v>
      </c>
      <c r="E87" s="12">
        <v>207616.45999999982</v>
      </c>
      <c r="F87" s="14">
        <v>122</v>
      </c>
      <c r="G87" s="22">
        <f t="shared" si="1"/>
        <v>5.8762200261000552E-4</v>
      </c>
    </row>
    <row r="88" spans="3:7" x14ac:dyDescent="0.25">
      <c r="C88" s="20">
        <v>42705</v>
      </c>
      <c r="D88" s="21" t="s">
        <v>31</v>
      </c>
      <c r="E88" s="12">
        <v>1649721.4300000006</v>
      </c>
      <c r="F88" s="14">
        <v>97</v>
      </c>
      <c r="G88" s="22">
        <f t="shared" si="1"/>
        <v>5.8797805639222353E-5</v>
      </c>
    </row>
    <row r="89" spans="3:7" x14ac:dyDescent="0.25">
      <c r="C89" s="20">
        <v>42736</v>
      </c>
      <c r="D89" s="21" t="s">
        <v>31</v>
      </c>
      <c r="E89" s="12">
        <v>28618.420000000006</v>
      </c>
      <c r="F89" s="14">
        <v>97</v>
      </c>
      <c r="G89" s="22">
        <f t="shared" si="1"/>
        <v>3.3894254120248419E-3</v>
      </c>
    </row>
    <row r="90" spans="3:7" x14ac:dyDescent="0.25">
      <c r="C90" s="20">
        <v>42767</v>
      </c>
      <c r="D90" s="21" t="s">
        <v>31</v>
      </c>
      <c r="E90" s="12">
        <v>18338.469999999998</v>
      </c>
      <c r="F90" s="14">
        <v>93</v>
      </c>
      <c r="G90" s="22">
        <f t="shared" si="1"/>
        <v>5.0713063848837996E-3</v>
      </c>
    </row>
    <row r="91" spans="3:7" x14ac:dyDescent="0.25">
      <c r="C91" s="20">
        <v>42795</v>
      </c>
      <c r="D91" s="21" t="s">
        <v>31</v>
      </c>
      <c r="E91" s="12">
        <v>76284.040000000095</v>
      </c>
      <c r="F91" s="14">
        <v>1049</v>
      </c>
      <c r="G91" s="22">
        <f t="shared" si="1"/>
        <v>1.3751238135788281E-2</v>
      </c>
    </row>
    <row r="92" spans="3:7" x14ac:dyDescent="0.25">
      <c r="C92" s="20">
        <v>42826</v>
      </c>
      <c r="D92" s="21" t="s">
        <v>31</v>
      </c>
      <c r="E92" s="12">
        <v>46993.089999999953</v>
      </c>
      <c r="F92" s="14">
        <v>552</v>
      </c>
      <c r="G92" s="22">
        <f t="shared" si="1"/>
        <v>1.1746407822937384E-2</v>
      </c>
    </row>
    <row r="93" spans="3:7" x14ac:dyDescent="0.25">
      <c r="C93" s="20">
        <v>42857</v>
      </c>
      <c r="D93" s="21" t="s">
        <v>31</v>
      </c>
      <c r="E93" s="12">
        <v>3104.8852318968466</v>
      </c>
      <c r="F93" s="14">
        <v>231</v>
      </c>
      <c r="G93" s="22">
        <f t="shared" si="1"/>
        <v>7.4398885223489156E-2</v>
      </c>
    </row>
    <row r="94" spans="3:7" x14ac:dyDescent="0.25">
      <c r="C94" s="20">
        <v>42889</v>
      </c>
      <c r="D94" s="21" t="s">
        <v>31</v>
      </c>
      <c r="E94" s="12">
        <v>3104.8852318968466</v>
      </c>
      <c r="F94" s="14">
        <v>227</v>
      </c>
      <c r="G94" s="22">
        <f t="shared" si="1"/>
        <v>7.3110592838666832E-2</v>
      </c>
    </row>
    <row r="95" spans="3:7" x14ac:dyDescent="0.25">
      <c r="C95" s="20">
        <v>42370</v>
      </c>
      <c r="D95" s="21" t="s">
        <v>32</v>
      </c>
      <c r="E95" s="12">
        <v>134507.91000000024</v>
      </c>
      <c r="F95" s="14">
        <v>689</v>
      </c>
      <c r="G95" s="22">
        <f t="shared" si="1"/>
        <v>5.1223753309377774E-3</v>
      </c>
    </row>
    <row r="96" spans="3:7" x14ac:dyDescent="0.25">
      <c r="C96" s="20">
        <v>42401</v>
      </c>
      <c r="D96" s="21" t="s">
        <v>32</v>
      </c>
      <c r="E96" s="12">
        <v>421418.08000000013</v>
      </c>
      <c r="F96" s="14">
        <v>637</v>
      </c>
      <c r="G96" s="22">
        <f t="shared" si="1"/>
        <v>1.5115630539629429E-3</v>
      </c>
    </row>
    <row r="97" spans="3:7" x14ac:dyDescent="0.25">
      <c r="C97" s="20">
        <v>42430</v>
      </c>
      <c r="D97" s="21" t="s">
        <v>32</v>
      </c>
      <c r="E97" s="12">
        <v>403015.4900000004</v>
      </c>
      <c r="F97" s="14">
        <v>856</v>
      </c>
      <c r="G97" s="22">
        <f t="shared" si="1"/>
        <v>2.1239878397726081E-3</v>
      </c>
    </row>
    <row r="98" spans="3:7" x14ac:dyDescent="0.25">
      <c r="C98" s="20">
        <v>42461</v>
      </c>
      <c r="D98" s="21" t="s">
        <v>32</v>
      </c>
      <c r="E98" s="12">
        <v>137715.77000000014</v>
      </c>
      <c r="F98" s="14">
        <v>683</v>
      </c>
      <c r="G98" s="22">
        <f t="shared" si="1"/>
        <v>4.959490115039108E-3</v>
      </c>
    </row>
    <row r="99" spans="3:7" x14ac:dyDescent="0.25">
      <c r="C99" s="20">
        <v>42491</v>
      </c>
      <c r="D99" s="21" t="s">
        <v>32</v>
      </c>
      <c r="E99" s="12">
        <v>136352.81999999983</v>
      </c>
      <c r="F99" s="14">
        <v>475</v>
      </c>
      <c r="G99" s="22">
        <f t="shared" si="1"/>
        <v>3.4836096532510335E-3</v>
      </c>
    </row>
    <row r="100" spans="3:7" x14ac:dyDescent="0.25">
      <c r="C100" s="20">
        <v>42522</v>
      </c>
      <c r="D100" s="21" t="s">
        <v>32</v>
      </c>
      <c r="E100" s="12">
        <v>139219.59999999998</v>
      </c>
      <c r="F100" s="14">
        <v>648</v>
      </c>
      <c r="G100" s="22">
        <f t="shared" si="1"/>
        <v>4.654517036394302E-3</v>
      </c>
    </row>
    <row r="101" spans="3:7" x14ac:dyDescent="0.25">
      <c r="C101" s="20">
        <v>42552</v>
      </c>
      <c r="D101" s="21" t="s">
        <v>32</v>
      </c>
      <c r="E101" s="12">
        <v>419326.58999999985</v>
      </c>
      <c r="F101" s="14">
        <v>1512</v>
      </c>
      <c r="G101" s="22">
        <f t="shared" si="1"/>
        <v>3.6057813552915893E-3</v>
      </c>
    </row>
    <row r="102" spans="3:7" x14ac:dyDescent="0.25">
      <c r="C102" s="20">
        <v>42583</v>
      </c>
      <c r="D102" s="21" t="s">
        <v>32</v>
      </c>
      <c r="E102" s="12">
        <v>497825.9499999992</v>
      </c>
      <c r="F102" s="14">
        <v>2186</v>
      </c>
      <c r="G102" s="22">
        <f t="shared" si="1"/>
        <v>4.3910929110867036E-3</v>
      </c>
    </row>
    <row r="103" spans="3:7" x14ac:dyDescent="0.25">
      <c r="C103" s="20">
        <v>42614</v>
      </c>
      <c r="D103" s="21" t="s">
        <v>32</v>
      </c>
      <c r="E103" s="12">
        <v>841111.73000000149</v>
      </c>
      <c r="F103" s="14">
        <v>1962</v>
      </c>
      <c r="G103" s="22">
        <f t="shared" si="1"/>
        <v>2.332627081541232E-3</v>
      </c>
    </row>
    <row r="104" spans="3:7" x14ac:dyDescent="0.25">
      <c r="C104" s="20">
        <v>42644</v>
      </c>
      <c r="D104" s="21" t="s">
        <v>32</v>
      </c>
      <c r="E104" s="12">
        <v>613749.02000000246</v>
      </c>
      <c r="F104" s="14">
        <v>1482</v>
      </c>
      <c r="G104" s="22">
        <f t="shared" si="1"/>
        <v>2.4146678067200728E-3</v>
      </c>
    </row>
    <row r="105" spans="3:7" x14ac:dyDescent="0.25">
      <c r="C105" s="20">
        <v>42675</v>
      </c>
      <c r="D105" s="21" t="s">
        <v>32</v>
      </c>
      <c r="E105" s="12">
        <v>254049.27000000002</v>
      </c>
      <c r="F105" s="14">
        <v>840</v>
      </c>
      <c r="G105" s="22">
        <f t="shared" si="1"/>
        <v>3.3064452419013048E-3</v>
      </c>
    </row>
    <row r="106" spans="3:7" x14ac:dyDescent="0.25">
      <c r="C106" s="20">
        <v>42705</v>
      </c>
      <c r="D106" s="21" t="s">
        <v>32</v>
      </c>
      <c r="E106" s="12">
        <v>308420.63999999996</v>
      </c>
      <c r="F106" s="14">
        <v>1181</v>
      </c>
      <c r="G106" s="22">
        <f t="shared" si="1"/>
        <v>3.8291860103785535E-3</v>
      </c>
    </row>
    <row r="107" spans="3:7" x14ac:dyDescent="0.25">
      <c r="C107" s="20">
        <v>42736</v>
      </c>
      <c r="D107" s="21" t="s">
        <v>32</v>
      </c>
      <c r="E107" s="12">
        <v>365615.47000000038</v>
      </c>
      <c r="F107" s="14">
        <v>2733</v>
      </c>
      <c r="G107" s="22">
        <f t="shared" si="1"/>
        <v>7.4750666321641073E-3</v>
      </c>
    </row>
    <row r="108" spans="3:7" x14ac:dyDescent="0.25">
      <c r="C108" s="20">
        <v>42767</v>
      </c>
      <c r="D108" s="21" t="s">
        <v>32</v>
      </c>
      <c r="E108" s="12">
        <v>607223.21</v>
      </c>
      <c r="F108" s="14">
        <v>3687</v>
      </c>
      <c r="G108" s="22">
        <f t="shared" si="1"/>
        <v>6.0719022910866666E-3</v>
      </c>
    </row>
    <row r="109" spans="3:7" x14ac:dyDescent="0.25">
      <c r="C109" s="20">
        <v>42795</v>
      </c>
      <c r="D109" s="21" t="s">
        <v>32</v>
      </c>
      <c r="E109" s="12">
        <v>318916.07999999984</v>
      </c>
      <c r="F109" s="14">
        <v>3051</v>
      </c>
      <c r="G109" s="22">
        <f t="shared" si="1"/>
        <v>9.5667800758117982E-3</v>
      </c>
    </row>
    <row r="110" spans="3:7" x14ac:dyDescent="0.25">
      <c r="C110" s="20">
        <v>42826</v>
      </c>
      <c r="D110" s="21" t="s">
        <v>32</v>
      </c>
      <c r="E110" s="12">
        <v>105027.78999999991</v>
      </c>
      <c r="F110" s="14">
        <v>1235</v>
      </c>
      <c r="G110" s="22">
        <f t="shared" si="1"/>
        <v>1.1758792601462918E-2</v>
      </c>
    </row>
    <row r="111" spans="3:7" x14ac:dyDescent="0.25">
      <c r="C111" s="20">
        <v>42857</v>
      </c>
      <c r="D111" s="21" t="s">
        <v>32</v>
      </c>
      <c r="E111" s="12">
        <v>39939.377302419627</v>
      </c>
      <c r="F111" s="14">
        <v>1374</v>
      </c>
      <c r="G111" s="22">
        <f t="shared" si="1"/>
        <v>3.4402138761356192E-2</v>
      </c>
    </row>
    <row r="112" spans="3:7" x14ac:dyDescent="0.25">
      <c r="C112" s="20">
        <v>42889</v>
      </c>
      <c r="D112" s="21" t="s">
        <v>32</v>
      </c>
      <c r="E112" s="12">
        <v>39939.377302419627</v>
      </c>
      <c r="F112" s="14">
        <v>2915</v>
      </c>
      <c r="G112" s="22">
        <f t="shared" si="1"/>
        <v>7.2985614621072267E-2</v>
      </c>
    </row>
    <row r="113" spans="3:7" x14ac:dyDescent="0.25">
      <c r="C113" s="20">
        <v>42370</v>
      </c>
      <c r="D113" s="21" t="s">
        <v>26</v>
      </c>
      <c r="E113" s="12">
        <v>5776.4200000000019</v>
      </c>
      <c r="F113" s="14">
        <v>43</v>
      </c>
      <c r="G113" s="22">
        <f t="shared" si="1"/>
        <v>7.4440570457134326E-3</v>
      </c>
    </row>
    <row r="114" spans="3:7" x14ac:dyDescent="0.25">
      <c r="C114" s="20">
        <v>42401</v>
      </c>
      <c r="D114" s="21" t="s">
        <v>26</v>
      </c>
      <c r="E114" s="12">
        <v>5772.9099999999971</v>
      </c>
      <c r="F114" s="14">
        <v>23</v>
      </c>
      <c r="G114" s="22">
        <f t="shared" si="1"/>
        <v>3.9841258568035897E-3</v>
      </c>
    </row>
    <row r="115" spans="3:7" x14ac:dyDescent="0.25">
      <c r="C115" s="20">
        <v>42430</v>
      </c>
      <c r="D115" s="21" t="s">
        <v>26</v>
      </c>
      <c r="E115" s="12">
        <v>6771.7000000000044</v>
      </c>
      <c r="F115" s="14">
        <v>2</v>
      </c>
      <c r="G115" s="22">
        <f t="shared" si="1"/>
        <v>2.9534681099280811E-4</v>
      </c>
    </row>
    <row r="116" spans="3:7" x14ac:dyDescent="0.25">
      <c r="C116" s="20">
        <v>42461</v>
      </c>
      <c r="D116" s="21" t="s">
        <v>26</v>
      </c>
      <c r="E116" s="12">
        <v>8769.58</v>
      </c>
      <c r="F116" s="14">
        <v>0</v>
      </c>
      <c r="G116" s="22">
        <f t="shared" si="1"/>
        <v>0</v>
      </c>
    </row>
    <row r="117" spans="3:7" x14ac:dyDescent="0.25">
      <c r="C117" s="20">
        <v>42491</v>
      </c>
      <c r="D117" s="21" t="s">
        <v>26</v>
      </c>
      <c r="E117" s="12">
        <v>10088.589999999998</v>
      </c>
      <c r="F117" s="14">
        <v>2</v>
      </c>
      <c r="G117" s="22">
        <f t="shared" si="1"/>
        <v>1.98243758543067E-4</v>
      </c>
    </row>
    <row r="118" spans="3:7" x14ac:dyDescent="0.25">
      <c r="C118" s="20">
        <v>42522</v>
      </c>
      <c r="D118" s="21" t="s">
        <v>26</v>
      </c>
      <c r="E118" s="12">
        <v>5578.4099999999971</v>
      </c>
      <c r="F118" s="14">
        <v>1</v>
      </c>
      <c r="G118" s="22">
        <f t="shared" si="1"/>
        <v>1.7926254972294982E-4</v>
      </c>
    </row>
    <row r="119" spans="3:7" x14ac:dyDescent="0.25">
      <c r="C119" s="20">
        <v>42552</v>
      </c>
      <c r="D119" s="21" t="s">
        <v>26</v>
      </c>
      <c r="E119" s="12">
        <v>7467.0500000000011</v>
      </c>
      <c r="F119" s="14">
        <v>48</v>
      </c>
      <c r="G119" s="22">
        <f t="shared" si="1"/>
        <v>6.4282414072491809E-3</v>
      </c>
    </row>
    <row r="120" spans="3:7" x14ac:dyDescent="0.25">
      <c r="C120" s="20">
        <v>42583</v>
      </c>
      <c r="D120" s="21" t="s">
        <v>26</v>
      </c>
      <c r="E120" s="12">
        <v>297198.87000000098</v>
      </c>
      <c r="F120" s="14">
        <v>206</v>
      </c>
      <c r="G120" s="22">
        <f t="shared" si="1"/>
        <v>6.9313857081623265E-4</v>
      </c>
    </row>
    <row r="121" spans="3:7" x14ac:dyDescent="0.25">
      <c r="C121" s="20">
        <v>42614</v>
      </c>
      <c r="D121" s="21" t="s">
        <v>26</v>
      </c>
      <c r="E121" s="12">
        <v>314886.58999999939</v>
      </c>
      <c r="F121" s="14">
        <v>151</v>
      </c>
      <c r="G121" s="22">
        <f t="shared" si="1"/>
        <v>4.7953772817064166E-4</v>
      </c>
    </row>
    <row r="122" spans="3:7" x14ac:dyDescent="0.25">
      <c r="C122" s="20">
        <v>42644</v>
      </c>
      <c r="D122" s="21" t="s">
        <v>26</v>
      </c>
      <c r="E122" s="12">
        <v>6901.4099999999989</v>
      </c>
      <c r="F122" s="14">
        <v>19</v>
      </c>
      <c r="G122" s="22">
        <f t="shared" si="1"/>
        <v>2.7530606064557826E-3</v>
      </c>
    </row>
    <row r="123" spans="3:7" x14ac:dyDescent="0.25">
      <c r="C123" s="20">
        <v>42675</v>
      </c>
      <c r="D123" s="21" t="s">
        <v>26</v>
      </c>
      <c r="E123" s="12">
        <v>1928.2699999999998</v>
      </c>
      <c r="F123" s="14">
        <v>22</v>
      </c>
      <c r="G123" s="22">
        <f t="shared" si="1"/>
        <v>1.1409190621645311E-2</v>
      </c>
    </row>
    <row r="124" spans="3:7" x14ac:dyDescent="0.25">
      <c r="C124" s="20">
        <v>42705</v>
      </c>
      <c r="D124" s="21" t="s">
        <v>26</v>
      </c>
      <c r="E124" s="12">
        <v>13470.19000000001</v>
      </c>
      <c r="F124" s="14">
        <v>11</v>
      </c>
      <c r="G124" s="22">
        <f t="shared" si="1"/>
        <v>8.1661802840197442E-4</v>
      </c>
    </row>
    <row r="125" spans="3:7" x14ac:dyDescent="0.25">
      <c r="C125" s="20">
        <v>42736</v>
      </c>
      <c r="D125" s="21" t="s">
        <v>26</v>
      </c>
      <c r="E125" s="12">
        <v>3905.63</v>
      </c>
      <c r="F125" s="14">
        <v>19</v>
      </c>
      <c r="G125" s="22">
        <f t="shared" si="1"/>
        <v>4.8647721366335264E-3</v>
      </c>
    </row>
    <row r="126" spans="3:7" x14ac:dyDescent="0.25">
      <c r="C126" s="20">
        <v>42767</v>
      </c>
      <c r="D126" s="21" t="s">
        <v>26</v>
      </c>
      <c r="E126" s="12">
        <v>3022.1599999999994</v>
      </c>
      <c r="F126" s="14">
        <v>23</v>
      </c>
      <c r="G126" s="22">
        <f t="shared" si="1"/>
        <v>7.6104508033988947E-3</v>
      </c>
    </row>
    <row r="127" spans="3:7" x14ac:dyDescent="0.25">
      <c r="C127" s="20">
        <v>42795</v>
      </c>
      <c r="D127" s="21" t="s">
        <v>26</v>
      </c>
      <c r="E127" s="12">
        <v>15160.999999999995</v>
      </c>
      <c r="F127" s="14">
        <v>30</v>
      </c>
      <c r="G127" s="22">
        <f t="shared" si="1"/>
        <v>1.9787612954290622E-3</v>
      </c>
    </row>
    <row r="128" spans="3:7" x14ac:dyDescent="0.25">
      <c r="C128" s="20">
        <v>42826</v>
      </c>
      <c r="D128" s="21" t="s">
        <v>26</v>
      </c>
      <c r="E128" s="12">
        <v>11236.64</v>
      </c>
      <c r="F128" s="14">
        <v>25</v>
      </c>
      <c r="G128" s="22">
        <f t="shared" si="1"/>
        <v>2.2248643722678667E-3</v>
      </c>
    </row>
    <row r="129" spans="3:7" x14ac:dyDescent="0.25">
      <c r="C129" s="20">
        <v>42857</v>
      </c>
      <c r="D129" s="21" t="s">
        <v>26</v>
      </c>
      <c r="E129" s="12">
        <v>81039.404884672855</v>
      </c>
      <c r="F129" s="14">
        <v>198</v>
      </c>
      <c r="G129" s="22">
        <f t="shared" si="1"/>
        <v>2.4432558491979763E-3</v>
      </c>
    </row>
    <row r="130" spans="3:7" x14ac:dyDescent="0.25">
      <c r="C130" s="20">
        <v>42889</v>
      </c>
      <c r="D130" s="21" t="s">
        <v>26</v>
      </c>
      <c r="E130" s="12">
        <v>81039.404884672855</v>
      </c>
      <c r="F130" s="14">
        <v>67</v>
      </c>
      <c r="G130" s="22">
        <f t="shared" si="1"/>
        <v>8.2675829240537577E-4</v>
      </c>
    </row>
    <row r="131" spans="3:7" x14ac:dyDescent="0.25">
      <c r="C131" s="20">
        <v>42370</v>
      </c>
      <c r="D131" s="21" t="s">
        <v>27</v>
      </c>
      <c r="E131" s="12">
        <v>78491.759999999951</v>
      </c>
      <c r="F131" s="14">
        <v>318</v>
      </c>
      <c r="G131" s="22">
        <f t="shared" si="1"/>
        <v>4.0513806799592749E-3</v>
      </c>
    </row>
    <row r="132" spans="3:7" x14ac:dyDescent="0.25">
      <c r="C132" s="20">
        <v>42401</v>
      </c>
      <c r="D132" s="21" t="s">
        <v>27</v>
      </c>
      <c r="E132" s="12">
        <v>78513.219999999914</v>
      </c>
      <c r="F132" s="14">
        <v>298</v>
      </c>
      <c r="G132" s="22">
        <f t="shared" si="1"/>
        <v>3.7955391461463473E-3</v>
      </c>
    </row>
    <row r="133" spans="3:7" x14ac:dyDescent="0.25">
      <c r="C133" s="20">
        <v>42430</v>
      </c>
      <c r="D133" s="21" t="s">
        <v>27</v>
      </c>
      <c r="E133" s="12">
        <v>79555.919999999955</v>
      </c>
      <c r="F133" s="14">
        <v>309</v>
      </c>
      <c r="G133" s="22">
        <f t="shared" si="1"/>
        <v>3.8840604193880251E-3</v>
      </c>
    </row>
    <row r="134" spans="3:7" x14ac:dyDescent="0.25">
      <c r="C134" s="20">
        <v>42461</v>
      </c>
      <c r="D134" s="21" t="s">
        <v>27</v>
      </c>
      <c r="E134" s="12">
        <v>78556.54000000011</v>
      </c>
      <c r="F134" s="14">
        <v>328</v>
      </c>
      <c r="G134" s="22">
        <f t="shared" ref="G134:G148" si="2">IFERROR(F134/E134,"")</f>
        <v>4.1753366428816689E-3</v>
      </c>
    </row>
    <row r="135" spans="3:7" x14ac:dyDescent="0.25">
      <c r="C135" s="20">
        <v>42491</v>
      </c>
      <c r="D135" s="21" t="s">
        <v>27</v>
      </c>
      <c r="E135" s="12">
        <v>124618.99999999991</v>
      </c>
      <c r="F135" s="14">
        <v>360</v>
      </c>
      <c r="G135" s="22">
        <f t="shared" si="2"/>
        <v>2.8888050778773725E-3</v>
      </c>
    </row>
    <row r="136" spans="3:7" x14ac:dyDescent="0.25">
      <c r="C136" s="20">
        <v>42522</v>
      </c>
      <c r="D136" s="21" t="s">
        <v>27</v>
      </c>
      <c r="E136" s="12">
        <v>349114.41999999853</v>
      </c>
      <c r="F136" s="14">
        <v>617</v>
      </c>
      <c r="G136" s="22">
        <f t="shared" si="2"/>
        <v>1.7673288889069737E-3</v>
      </c>
    </row>
    <row r="137" spans="3:7" x14ac:dyDescent="0.25">
      <c r="C137" s="20">
        <v>42552</v>
      </c>
      <c r="D137" s="21" t="s">
        <v>27</v>
      </c>
      <c r="E137" s="12">
        <v>256048.6700000001</v>
      </c>
      <c r="F137" s="14">
        <v>270</v>
      </c>
      <c r="G137" s="22">
        <f t="shared" si="2"/>
        <v>1.0544870238927619E-3</v>
      </c>
    </row>
    <row r="138" spans="3:7" x14ac:dyDescent="0.25">
      <c r="C138" s="20">
        <v>42583</v>
      </c>
      <c r="D138" s="21" t="s">
        <v>27</v>
      </c>
      <c r="E138" s="12">
        <v>273154.66999999847</v>
      </c>
      <c r="F138" s="14">
        <v>237</v>
      </c>
      <c r="G138" s="22">
        <f t="shared" si="2"/>
        <v>8.6764030063993171E-4</v>
      </c>
    </row>
    <row r="139" spans="3:7" x14ac:dyDescent="0.25">
      <c r="C139" s="20">
        <v>42614</v>
      </c>
      <c r="D139" s="21" t="s">
        <v>27</v>
      </c>
      <c r="E139" s="12">
        <v>201446.68999999968</v>
      </c>
      <c r="F139" s="14">
        <v>192</v>
      </c>
      <c r="G139" s="22">
        <f t="shared" si="2"/>
        <v>9.5310575716086622E-4</v>
      </c>
    </row>
    <row r="140" spans="3:7" x14ac:dyDescent="0.25">
      <c r="C140" s="20">
        <v>42644</v>
      </c>
      <c r="D140" s="21" t="s">
        <v>27</v>
      </c>
      <c r="E140" s="12">
        <v>287636.80000000255</v>
      </c>
      <c r="F140" s="14">
        <v>284</v>
      </c>
      <c r="G140" s="22">
        <f t="shared" si="2"/>
        <v>9.8735627708275669E-4</v>
      </c>
    </row>
    <row r="141" spans="3:7" x14ac:dyDescent="0.25">
      <c r="C141" s="20">
        <v>42675</v>
      </c>
      <c r="D141" s="21" t="s">
        <v>27</v>
      </c>
      <c r="E141" s="12">
        <v>131261.93999999997</v>
      </c>
      <c r="F141" s="14">
        <v>251</v>
      </c>
      <c r="G141" s="22">
        <f t="shared" si="2"/>
        <v>1.912206996178786E-3</v>
      </c>
    </row>
    <row r="142" spans="3:7" x14ac:dyDescent="0.25">
      <c r="C142" s="20">
        <v>42705</v>
      </c>
      <c r="D142" s="21" t="s">
        <v>27</v>
      </c>
      <c r="E142" s="12">
        <v>124890.74000000017</v>
      </c>
      <c r="F142" s="14">
        <v>165</v>
      </c>
      <c r="G142" s="22">
        <f t="shared" si="2"/>
        <v>1.3211547949831971E-3</v>
      </c>
    </row>
    <row r="143" spans="3:7" x14ac:dyDescent="0.25">
      <c r="C143" s="20">
        <v>42736</v>
      </c>
      <c r="D143" s="21" t="s">
        <v>27</v>
      </c>
      <c r="E143" s="12">
        <v>143361.65000000008</v>
      </c>
      <c r="F143" s="14">
        <v>1005</v>
      </c>
      <c r="G143" s="22">
        <f t="shared" si="2"/>
        <v>7.0102429764166314E-3</v>
      </c>
    </row>
    <row r="144" spans="3:7" x14ac:dyDescent="0.25">
      <c r="C144" s="20">
        <v>42767</v>
      </c>
      <c r="D144" s="21" t="s">
        <v>27</v>
      </c>
      <c r="E144" s="12">
        <v>164159.27999999997</v>
      </c>
      <c r="F144" s="14">
        <v>866</v>
      </c>
      <c r="G144" s="22">
        <f t="shared" si="2"/>
        <v>5.2753642681668692E-3</v>
      </c>
    </row>
    <row r="145" spans="3:7" x14ac:dyDescent="0.25">
      <c r="C145" s="20">
        <v>42795</v>
      </c>
      <c r="D145" s="21" t="s">
        <v>27</v>
      </c>
      <c r="E145" s="12">
        <v>114762.99000000008</v>
      </c>
      <c r="F145" s="14">
        <v>792</v>
      </c>
      <c r="G145" s="22">
        <f t="shared" si="2"/>
        <v>6.9011795527460507E-3</v>
      </c>
    </row>
    <row r="146" spans="3:7" x14ac:dyDescent="0.25">
      <c r="C146" s="20">
        <v>42826</v>
      </c>
      <c r="D146" s="21" t="s">
        <v>27</v>
      </c>
      <c r="E146" s="12">
        <v>61301.459999999941</v>
      </c>
      <c r="F146" s="14">
        <v>317</v>
      </c>
      <c r="G146" s="22">
        <f t="shared" si="2"/>
        <v>5.1711655807218995E-3</v>
      </c>
    </row>
    <row r="147" spans="3:7" x14ac:dyDescent="0.25">
      <c r="C147" s="20">
        <v>42857</v>
      </c>
      <c r="D147" s="21" t="s">
        <v>27</v>
      </c>
      <c r="E147" s="12">
        <v>9443.706601237589</v>
      </c>
      <c r="F147" s="14">
        <v>610</v>
      </c>
      <c r="G147" s="22">
        <f t="shared" si="2"/>
        <v>6.4593281616781711E-2</v>
      </c>
    </row>
    <row r="148" spans="3:7" x14ac:dyDescent="0.25">
      <c r="C148" s="20">
        <v>42889</v>
      </c>
      <c r="D148" s="21" t="s">
        <v>27</v>
      </c>
      <c r="E148" s="12"/>
      <c r="F148" s="14">
        <v>668</v>
      </c>
      <c r="G148" s="22" t="str">
        <f t="shared" si="2"/>
        <v/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6017-5CE4-44B2-92FE-3F1610AB1F65}">
  <dimension ref="A1:I24"/>
  <sheetViews>
    <sheetView showGridLines="0" workbookViewId="0">
      <selection activeCell="H4" sqref="H4:I11"/>
      <pivotSelection pane="bottomRight" showHeader="1" extendable="1" axis="axisRow" max="9" activeRow="3" activeCol="7" previousRow="10" previousCol="7" click="1" r:id="rId3">
        <pivotArea dataOnly="0" axis="axisRow" fieldPosition="0">
          <references count="1"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4.140625" bestFit="1" customWidth="1"/>
    <col min="3" max="3" width="4.28515625" customWidth="1"/>
    <col min="4" max="4" width="18" bestFit="1" customWidth="1"/>
    <col min="5" max="5" width="21.140625" bestFit="1" customWidth="1"/>
    <col min="6" max="6" width="13.140625" bestFit="1" customWidth="1"/>
    <col min="7" max="7" width="3.42578125" customWidth="1"/>
    <col min="8" max="8" width="18" bestFit="1" customWidth="1"/>
    <col min="9" max="9" width="14.140625" bestFit="1" customWidth="1"/>
    <col min="10" max="11" width="16.42578125" bestFit="1" customWidth="1"/>
  </cols>
  <sheetData>
    <row r="1" spans="1:9" x14ac:dyDescent="0.25">
      <c r="A1" s="24" t="s">
        <v>23</v>
      </c>
      <c r="B1" t="s">
        <v>38</v>
      </c>
      <c r="D1" s="24" t="s">
        <v>23</v>
      </c>
      <c r="E1" t="s">
        <v>38</v>
      </c>
      <c r="H1" s="24" t="s">
        <v>58</v>
      </c>
      <c r="I1" t="s">
        <v>38</v>
      </c>
    </row>
    <row r="3" spans="1:9" x14ac:dyDescent="0.25">
      <c r="A3" s="24" t="s">
        <v>39</v>
      </c>
      <c r="B3" t="s">
        <v>57</v>
      </c>
      <c r="D3" s="24" t="s">
        <v>39</v>
      </c>
      <c r="E3" t="s">
        <v>56</v>
      </c>
      <c r="F3" t="s">
        <v>55</v>
      </c>
      <c r="H3" s="24" t="s">
        <v>39</v>
      </c>
      <c r="I3" t="s">
        <v>57</v>
      </c>
    </row>
    <row r="4" spans="1:9" x14ac:dyDescent="0.25">
      <c r="A4" s="25" t="s">
        <v>41</v>
      </c>
      <c r="B4" s="26"/>
      <c r="D4" s="25" t="s">
        <v>41</v>
      </c>
      <c r="E4" s="28"/>
      <c r="F4" s="30"/>
      <c r="H4" s="25" t="s">
        <v>26</v>
      </c>
      <c r="I4" s="30">
        <v>6.1307854982813135E-3</v>
      </c>
    </row>
    <row r="5" spans="1:9" x14ac:dyDescent="0.25">
      <c r="A5" s="27" t="s">
        <v>42</v>
      </c>
      <c r="B5" s="29">
        <v>5246</v>
      </c>
      <c r="D5" s="27" t="s">
        <v>42</v>
      </c>
      <c r="E5" s="28">
        <v>871477.89999999991</v>
      </c>
      <c r="F5" s="30">
        <v>5.8161323041236316E-3</v>
      </c>
      <c r="H5" s="25" t="s">
        <v>31</v>
      </c>
      <c r="I5" s="30">
        <v>3.2327838588128321E-2</v>
      </c>
    </row>
    <row r="6" spans="1:9" x14ac:dyDescent="0.25">
      <c r="A6" s="27" t="s">
        <v>43</v>
      </c>
      <c r="B6" s="29">
        <v>5238</v>
      </c>
      <c r="D6" s="27" t="s">
        <v>43</v>
      </c>
      <c r="E6" s="28">
        <v>1174584.6699999995</v>
      </c>
      <c r="F6" s="30">
        <v>4.7324617324299737E-3</v>
      </c>
      <c r="H6" s="25" t="s">
        <v>30</v>
      </c>
      <c r="I6" s="30">
        <v>4.7951008824198005E-2</v>
      </c>
    </row>
    <row r="7" spans="1:9" x14ac:dyDescent="0.25">
      <c r="A7" s="27" t="s">
        <v>44</v>
      </c>
      <c r="B7" s="29">
        <v>5474</v>
      </c>
      <c r="D7" s="27" t="s">
        <v>44</v>
      </c>
      <c r="E7" s="28">
        <v>1994004.8200000043</v>
      </c>
      <c r="F7" s="30">
        <v>2.6236659709745636E-3</v>
      </c>
      <c r="H7" s="25" t="s">
        <v>27</v>
      </c>
      <c r="I7" s="30">
        <v>5.4329781151623277E-2</v>
      </c>
    </row>
    <row r="8" spans="1:9" x14ac:dyDescent="0.25">
      <c r="A8" s="27" t="s">
        <v>45</v>
      </c>
      <c r="B8" s="29">
        <v>7158</v>
      </c>
      <c r="D8" s="27" t="s">
        <v>45</v>
      </c>
      <c r="E8" s="28">
        <v>1628384.6700000032</v>
      </c>
      <c r="F8" s="30">
        <v>3.217280589811806E-3</v>
      </c>
      <c r="H8" s="25" t="s">
        <v>28</v>
      </c>
      <c r="I8" s="30">
        <v>0.16387796292596904</v>
      </c>
    </row>
    <row r="9" spans="1:9" x14ac:dyDescent="0.25">
      <c r="A9" s="27" t="s">
        <v>46</v>
      </c>
      <c r="B9" s="29">
        <v>6673</v>
      </c>
      <c r="D9" s="27" t="s">
        <v>46</v>
      </c>
      <c r="E9" s="28">
        <v>1624885.4300000006</v>
      </c>
      <c r="F9" s="30">
        <v>2.8591858094775733E-3</v>
      </c>
      <c r="H9" s="25" t="s">
        <v>29</v>
      </c>
      <c r="I9" s="30">
        <v>0.17089736789534957</v>
      </c>
    </row>
    <row r="10" spans="1:9" x14ac:dyDescent="0.25">
      <c r="A10" s="27" t="s">
        <v>47</v>
      </c>
      <c r="B10" s="29">
        <v>10382</v>
      </c>
      <c r="D10" s="27" t="s">
        <v>47</v>
      </c>
      <c r="E10" s="28">
        <v>2039484.5700000024</v>
      </c>
      <c r="F10" s="30">
        <v>3.8093738827597663E-3</v>
      </c>
      <c r="H10" s="25" t="s">
        <v>32</v>
      </c>
      <c r="I10" s="30">
        <v>0.19388436925238858</v>
      </c>
    </row>
    <row r="11" spans="1:9" x14ac:dyDescent="0.25">
      <c r="A11" s="27" t="s">
        <v>48</v>
      </c>
      <c r="B11" s="29">
        <v>7014</v>
      </c>
      <c r="D11" s="27" t="s">
        <v>48</v>
      </c>
      <c r="E11" s="28">
        <v>2422123.3200000022</v>
      </c>
      <c r="F11" s="30">
        <v>3.3904050587721564E-3</v>
      </c>
      <c r="H11" s="25" t="s">
        <v>25</v>
      </c>
      <c r="I11" s="30">
        <v>0.33060088586406189</v>
      </c>
    </row>
    <row r="12" spans="1:9" x14ac:dyDescent="0.25">
      <c r="A12" s="27" t="s">
        <v>49</v>
      </c>
      <c r="B12" s="29">
        <v>10922</v>
      </c>
      <c r="D12" s="27" t="s">
        <v>49</v>
      </c>
      <c r="E12" s="28">
        <v>2812457.4699999983</v>
      </c>
      <c r="F12" s="30">
        <v>3.8917059270949148E-3</v>
      </c>
      <c r="H12" s="25" t="s">
        <v>40</v>
      </c>
      <c r="I12" s="30">
        <v>1</v>
      </c>
    </row>
    <row r="13" spans="1:9" x14ac:dyDescent="0.25">
      <c r="A13" s="27" t="s">
        <v>50</v>
      </c>
      <c r="B13" s="29">
        <v>8570</v>
      </c>
      <c r="D13" s="27" t="s">
        <v>50</v>
      </c>
      <c r="E13" s="28">
        <v>3220754.1700000027</v>
      </c>
      <c r="F13" s="30">
        <v>2.8226361920799551E-3</v>
      </c>
    </row>
    <row r="14" spans="1:9" x14ac:dyDescent="0.25">
      <c r="A14" s="27" t="s">
        <v>51</v>
      </c>
      <c r="B14" s="29">
        <v>8452</v>
      </c>
      <c r="D14" s="27" t="s">
        <v>51</v>
      </c>
      <c r="E14" s="28">
        <v>2356873.2800000054</v>
      </c>
      <c r="F14" s="30">
        <v>4.8179566578790073E-3</v>
      </c>
    </row>
    <row r="15" spans="1:9" x14ac:dyDescent="0.25">
      <c r="A15" s="27" t="s">
        <v>52</v>
      </c>
      <c r="B15" s="29">
        <v>4676</v>
      </c>
      <c r="D15" s="27" t="s">
        <v>52</v>
      </c>
      <c r="E15" s="28">
        <v>2018345.6400000011</v>
      </c>
      <c r="F15" s="30">
        <v>3.3525379266958338E-3</v>
      </c>
    </row>
    <row r="16" spans="1:9" x14ac:dyDescent="0.25">
      <c r="A16" s="27" t="s">
        <v>53</v>
      </c>
      <c r="B16" s="29">
        <v>4017</v>
      </c>
      <c r="D16" s="27" t="s">
        <v>53</v>
      </c>
      <c r="E16" s="28">
        <v>3443232.5700000017</v>
      </c>
      <c r="F16" s="30">
        <v>1.7319333580561405E-3</v>
      </c>
    </row>
    <row r="17" spans="1:6" x14ac:dyDescent="0.25">
      <c r="A17" s="25" t="s">
        <v>54</v>
      </c>
      <c r="B17" s="29"/>
      <c r="D17" s="25" t="s">
        <v>54</v>
      </c>
      <c r="E17" s="28"/>
      <c r="F17" s="30"/>
    </row>
    <row r="18" spans="1:6" x14ac:dyDescent="0.25">
      <c r="A18" s="27" t="s">
        <v>42</v>
      </c>
      <c r="B18" s="29">
        <v>11968</v>
      </c>
      <c r="D18" s="27" t="s">
        <v>42</v>
      </c>
      <c r="E18" s="28">
        <v>1983654.2900000014</v>
      </c>
      <c r="F18" s="30">
        <v>6.0447431909160711E-3</v>
      </c>
    </row>
    <row r="19" spans="1:6" x14ac:dyDescent="0.25">
      <c r="A19" s="27" t="s">
        <v>43</v>
      </c>
      <c r="B19" s="29">
        <v>12898</v>
      </c>
      <c r="D19" s="27" t="s">
        <v>43</v>
      </c>
      <c r="E19" s="28">
        <v>2524072.5000000005</v>
      </c>
      <c r="F19" s="30">
        <v>5.6300275677484126E-3</v>
      </c>
    </row>
    <row r="20" spans="1:6" x14ac:dyDescent="0.25">
      <c r="A20" s="27" t="s">
        <v>44</v>
      </c>
      <c r="B20" s="29">
        <v>10319</v>
      </c>
      <c r="D20" s="27" t="s">
        <v>44</v>
      </c>
      <c r="E20" s="28">
        <v>2202803.0100000063</v>
      </c>
      <c r="F20" s="30">
        <v>6.7613858239438177E-3</v>
      </c>
    </row>
    <row r="21" spans="1:6" x14ac:dyDescent="0.25">
      <c r="A21" s="27" t="s">
        <v>45</v>
      </c>
      <c r="B21" s="29">
        <v>6808</v>
      </c>
      <c r="D21" s="27" t="s">
        <v>45</v>
      </c>
      <c r="E21" s="28">
        <v>981333.49999999988</v>
      </c>
      <c r="F21" s="30">
        <v>7.3926216575811998E-3</v>
      </c>
    </row>
    <row r="22" spans="1:6" x14ac:dyDescent="0.25">
      <c r="A22" s="27" t="s">
        <v>46</v>
      </c>
      <c r="B22" s="29">
        <v>9993</v>
      </c>
      <c r="D22" s="27" t="s">
        <v>46</v>
      </c>
      <c r="E22" s="28">
        <v>1035703.5652959534</v>
      </c>
      <c r="F22" s="30">
        <v>3.1564860008417156E-2</v>
      </c>
    </row>
    <row r="23" spans="1:6" x14ac:dyDescent="0.25">
      <c r="A23" s="27" t="s">
        <v>47</v>
      </c>
      <c r="B23" s="29">
        <v>9361</v>
      </c>
      <c r="D23" s="27" t="s">
        <v>47</v>
      </c>
      <c r="E23" s="28">
        <v>1026259.8586947158</v>
      </c>
      <c r="F23" s="30">
        <v>3.3327133209895853E-2</v>
      </c>
    </row>
    <row r="24" spans="1:6" x14ac:dyDescent="0.25">
      <c r="A24" s="25" t="s">
        <v>40</v>
      </c>
      <c r="B24" s="29">
        <v>145169</v>
      </c>
      <c r="D24" s="25" t="s">
        <v>40</v>
      </c>
      <c r="E24" s="28">
        <v>35360435.233990721</v>
      </c>
      <c r="F24" s="30">
        <v>7.2514772149606067E-3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60CA0-47EF-4BB3-B24E-84ED148580BC}">
  <dimension ref="A1:T3"/>
  <sheetViews>
    <sheetView showGridLines="0" workbookViewId="0">
      <selection activeCell="O26" sqref="O26"/>
    </sheetView>
  </sheetViews>
  <sheetFormatPr defaultRowHeight="15" x14ac:dyDescent="0.25"/>
  <cols>
    <col min="20" max="20" width="2.7109375" customWidth="1"/>
  </cols>
  <sheetData>
    <row r="1" spans="1:20" ht="8.25" customHeight="1" x14ac:dyDescent="0.25"/>
    <row r="2" spans="1:20" ht="46.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8.2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9ADDF-6B26-479B-BABD-48D2A30B7147}">
  <dimension ref="A1:I18"/>
  <sheetViews>
    <sheetView workbookViewId="0">
      <selection activeCell="H24" sqref="H24"/>
    </sheetView>
  </sheetViews>
  <sheetFormatPr defaultRowHeight="15" x14ac:dyDescent="0.25"/>
  <cols>
    <col min="1" max="1" width="24.85546875" bestFit="1" customWidth="1"/>
    <col min="2" max="2" width="12.7109375" bestFit="1" customWidth="1"/>
  </cols>
  <sheetData>
    <row r="1" spans="1:9" x14ac:dyDescent="0.25">
      <c r="A1" t="s">
        <v>59</v>
      </c>
    </row>
    <row r="2" spans="1:9" ht="15.75" thickBot="1" x14ac:dyDescent="0.3"/>
    <row r="3" spans="1:9" x14ac:dyDescent="0.25">
      <c r="A3" s="34" t="s">
        <v>60</v>
      </c>
      <c r="B3" s="34"/>
    </row>
    <row r="4" spans="1:9" x14ac:dyDescent="0.25">
      <c r="A4" s="31" t="s">
        <v>61</v>
      </c>
      <c r="B4" s="31">
        <v>0.23685058187827321</v>
      </c>
    </row>
    <row r="5" spans="1:9" x14ac:dyDescent="0.25">
      <c r="A5" s="31" t="s">
        <v>62</v>
      </c>
      <c r="B5" s="31">
        <v>5.6098198136076603E-2</v>
      </c>
    </row>
    <row r="6" spans="1:9" x14ac:dyDescent="0.25">
      <c r="A6" s="31" t="s">
        <v>63</v>
      </c>
      <c r="B6" s="31">
        <v>-2.256028535258368E-2</v>
      </c>
    </row>
    <row r="7" spans="1:9" x14ac:dyDescent="0.25">
      <c r="A7" s="31" t="s">
        <v>64</v>
      </c>
      <c r="B7" s="31">
        <v>2882.6487016730453</v>
      </c>
    </row>
    <row r="8" spans="1:9" ht="15.75" thickBot="1" x14ac:dyDescent="0.3">
      <c r="A8" s="32" t="s">
        <v>65</v>
      </c>
      <c r="B8" s="32">
        <v>14</v>
      </c>
    </row>
    <row r="10" spans="1:9" ht="15.75" thickBot="1" x14ac:dyDescent="0.3">
      <c r="A10" t="s">
        <v>66</v>
      </c>
    </row>
    <row r="11" spans="1:9" x14ac:dyDescent="0.25">
      <c r="A11" s="33"/>
      <c r="B11" s="33" t="s">
        <v>71</v>
      </c>
      <c r="C11" s="33" t="s">
        <v>72</v>
      </c>
      <c r="D11" s="33" t="s">
        <v>73</v>
      </c>
      <c r="E11" s="33" t="s">
        <v>74</v>
      </c>
      <c r="F11" s="33" t="s">
        <v>75</v>
      </c>
    </row>
    <row r="12" spans="1:9" x14ac:dyDescent="0.25">
      <c r="A12" s="31" t="s">
        <v>67</v>
      </c>
      <c r="B12" s="31">
        <v>1</v>
      </c>
      <c r="C12" s="31">
        <v>5926342.9814839214</v>
      </c>
      <c r="D12" s="31">
        <v>5926342.9814839214</v>
      </c>
      <c r="E12" s="31">
        <v>0.71318687632928934</v>
      </c>
      <c r="F12" s="31">
        <v>0.41490751180633412</v>
      </c>
    </row>
    <row r="13" spans="1:9" x14ac:dyDescent="0.25">
      <c r="A13" s="31" t="s">
        <v>68</v>
      </c>
      <c r="B13" s="31">
        <v>12</v>
      </c>
      <c r="C13" s="31">
        <v>99715962.447087511</v>
      </c>
      <c r="D13" s="31">
        <v>8309663.5372572923</v>
      </c>
      <c r="E13" s="31"/>
      <c r="F13" s="31"/>
    </row>
    <row r="14" spans="1:9" ht="15.75" thickBot="1" x14ac:dyDescent="0.3">
      <c r="A14" s="32" t="s">
        <v>69</v>
      </c>
      <c r="B14" s="32">
        <v>13</v>
      </c>
      <c r="C14" s="32">
        <v>105642305.42857143</v>
      </c>
      <c r="D14" s="32"/>
      <c r="E14" s="32"/>
      <c r="F14" s="32"/>
    </row>
    <row r="15" spans="1:9" ht="15.75" thickBot="1" x14ac:dyDescent="0.3"/>
    <row r="16" spans="1:9" x14ac:dyDescent="0.25">
      <c r="A16" s="33"/>
      <c r="B16" s="33" t="s">
        <v>76</v>
      </c>
      <c r="C16" s="33" t="s">
        <v>64</v>
      </c>
      <c r="D16" s="33" t="s">
        <v>77</v>
      </c>
      <c r="E16" s="33" t="s">
        <v>78</v>
      </c>
      <c r="F16" s="33" t="s">
        <v>79</v>
      </c>
      <c r="G16" s="33" t="s">
        <v>80</v>
      </c>
      <c r="H16" s="33" t="s">
        <v>81</v>
      </c>
      <c r="I16" s="33" t="s">
        <v>82</v>
      </c>
    </row>
    <row r="17" spans="1:9" x14ac:dyDescent="0.25">
      <c r="A17" s="31" t="s">
        <v>70</v>
      </c>
      <c r="B17" s="31">
        <v>5744.919397549862</v>
      </c>
      <c r="C17" s="31">
        <v>2511.2680057340513</v>
      </c>
      <c r="D17" s="31">
        <v>2.2876568269226225</v>
      </c>
      <c r="E17" s="31">
        <v>4.1105352828058314E-2</v>
      </c>
      <c r="F17" s="31">
        <v>273.33644792367613</v>
      </c>
      <c r="G17" s="31">
        <v>11216.502347176047</v>
      </c>
      <c r="H17" s="31">
        <v>273.33644792367613</v>
      </c>
      <c r="I17" s="31">
        <v>11216.502347176047</v>
      </c>
    </row>
    <row r="18" spans="1:9" ht="15.75" thickBot="1" x14ac:dyDescent="0.3">
      <c r="A18" s="32" t="s">
        <v>34</v>
      </c>
      <c r="B18" s="32">
        <v>9.3839456035750221E-4</v>
      </c>
      <c r="C18" s="32">
        <v>1.1111784499266608E-3</v>
      </c>
      <c r="D18" s="32">
        <v>0.84450392321722711</v>
      </c>
      <c r="E18" s="32">
        <v>0.41490751180633456</v>
      </c>
      <c r="F18" s="32">
        <v>-1.4826553023924503E-3</v>
      </c>
      <c r="G18" s="32">
        <v>3.3594444231074545E-3</v>
      </c>
      <c r="H18" s="32">
        <v>-1.4826553023924503E-3</v>
      </c>
      <c r="I18" s="32">
        <v>3.3594444231074545E-3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2 H v a T q b 1 k o 2 n A A A A + A A A A B I A H A B D b 2 5 m a W c v U G F j a 2 F n Z S 5 4 b W w g o h g A K K A U A A A A A A A A A A A A A A A A A A A A A A A A A A A A h Y 9 N D o I w G A W v Q r q n L Q i o 5 K M k u p X E a G L c N l C h E Q q h x X I 3 F x 7 J K 0 j i 7 8 7 l m 8 x i 3 v 1 6 g 3 R s a u c i e i 1 b l S A P U + Q I l b e F V G W C B n N y F y h l s O X 5 m Z f C m W S l 4 1 E X C a q M 6 W J C r L X Y z n D b l 8 S n 1 C P H b L P P K 9 F w 9 J H l f 9 m V S h u u c o E Y H J 4 x z M f R E o d B N M d B 6 A F 5 Y 8 i k + i r + V I w p k B 8 I 6 6 E 2 Q y 9 Y Z 9 z V D s h 7 A n m 9 Y A 9 Q S w M E F A A C A A g A 2 H v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7 2 k 4 Z u N q E z A E A A O U F A A A T A B w A R m 9 y b X V s Y X M v U 2 V j d G l v b j E u b S C i G A A o o B Q A A A A A A A A A A A A A A A A A A A A A A A A A A A D d U 1 F r 2 z A Q f g / k P w j 3 x Q b P O O l S x o o f X C d h G 3 W T L d 5 T P Y x q X 1 d t i l R 0 5 x A T 8 n s G + x v 9 Y 5 W d h n Y 0 6 + N g 1 Y N O + u 4 4 f f f p D q E k o R V b 7 O z g t N / r 9 / C G G 6 j Y k R M O C q l / 8 O J a E E e H R U w C 9 X v M r q l W B B Z I c B W M d V k v Q Z E 7 F R K C p P U o Q t d J 3 u d f E Q z m X F U G 8 p m C s R E r y P f x G v P 5 l 9 m n S T Z b 5 C m Q r j S y y Z q 3 e F I b 3 J t w e F y k 3 P w E E u p 7 E S s u G x I l 5 j G J l a h 4 B c i 6 O J b G e a q r W m r 2 k b 2 x m U q Q + R l H w M J 6 / i g l K H H l e P 7 l G K R Y C g I T O a e O z x I t 6 6 X C 6 K 3 P J q r U l X 0 v O h m F 4 c B n n 2 t N s K B G Q v R 4 D C 6 0 g m + e v 5 P k y E n 4 F d z 9 4 v L G F j I 3 e q k t P 9 3 p l v E r G 9 5 h B B / A k j b o d h r 6 7 P I B j q V c l F x y g x G Z + m n e T N x q F k v L k 1 f 6 M V 1 m u M J r b Z Y 7 3 l l z C + j + l Y W / 2 T j 2 W t X U X h j Z a E a w p q 3 P N k 5 6 9 / s 5 e G 7 1 e g b O j U 2 u W 7 F q Y 0 C V T d C + u 9 1 6 / Z 5 Q h w m / 0 F P M H X o H + 2 p X 4 d T S f / g U d 3 M u F G A H n Q n F T f M f t R u t y b Y b U 7 W U + / 3 d K P S e i t Y V / q J S x 4 e V e v U T O B i O h q 9 s A P / x / N 0 D U E s B A i 0 A F A A C A A g A 2 H v a T q b 1 k o 2 n A A A A + A A A A B I A A A A A A A A A A A A A A A A A A A A A A E N v b m Z p Z y 9 Q Y W N r Y W d l L n h t b F B L A Q I t A B Q A A g A I A N h 7 2 k 4 P y u m r p A A A A O k A A A A T A A A A A A A A A A A A A A A A A P M A A A B b Q 2 9 u d G V u d F 9 U e X B l c 1 0 u e G 1 s U E s B A i 0 A F A A C A A g A 2 H v a T h m 4 2 o T M A Q A A 5 Q U A A B M A A A A A A A A A A A A A A A A A 5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k A A A A A A A D p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F f b G 9 q Y V 9 m a X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R U M T U 6 N T I 6 M z Y u M D M 2 M D U w N V o i I C 8 + P E V u d H J 5 I F R 5 c G U 9 I k Z p b G x D b 2 x 1 b W 5 U e X B l c y I g V m F s d W U 9 I n N C Z 1 l H R V E 9 P S I g L z 4 8 R W 5 0 c n k g V H l w Z T 0 i R m l s b E N v b H V t b k 5 h b W V z I i B W Y W x 1 Z T 0 i c 1 s m c X V v d D t Q c m 9 k d X R v c y Z x d W 9 0 O y w m c X V v d D t N w 6 p z J n F 1 b 3 Q 7 L C Z x d W 9 0 O 0 x v a m E m c X V v d D s s J n F 1 b 3 Q 7 U H J l w 6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b G 9 q Y V 9 m a X R h c y 9 U a X B v I E F s d G V y Y W R v L n t Q c m 9 k d X R v c y w w f S Z x d W 9 0 O y w m c X V v d D t T Z W N 0 a W 9 u M S 8 w M V 9 s b 2 p h X 2 Z p d G F z L 1 R p c G 8 g Q W x 0 Z X J h Z G 8 u e 0 3 D q n M s M X 0 m c X V v d D s s J n F 1 b 3 Q 7 U 2 V j d G l v b j E v M D F f b G 9 q Y V 9 m a X R h c y 9 U a X B v I E F s d G V y Y W R v L n t M b 2 p h L D J 9 J n F 1 b 3 Q 7 L C Z x d W 9 0 O 1 N l Y 3 R p b 2 4 x L z A x X 2 x v a m F f Z m l 0 Y X M v V G l w b y B B b H R l c m F k b y 5 7 U H J l w 6 d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X 2 x v a m F f Z m l 0 Y X M v V G l w b y B B b H R l c m F k b y 5 7 U H J v Z H V 0 b 3 M s M H 0 m c X V v d D s s J n F 1 b 3 Q 7 U 2 V j d G l v b j E v M D F f b G 9 q Y V 9 m a X R h c y 9 U a X B v I E F s d G V y Y W R v L n t N w 6 p z L D F 9 J n F 1 b 3 Q 7 L C Z x d W 9 0 O 1 N l Y 3 R p b 2 4 x L z A x X 2 x v a m F f Z m l 0 Y X M v V G l w b y B B b H R l c m F k b y 5 7 T G 9 q Y S w y f S Z x d W 9 0 O y w m c X V v d D t T Z W N 0 a W 9 u M S 8 w M V 9 s b 2 p h X 2 Z p d G F z L 1 R p c G 8 g Q W x 0 Z X J h Z G 8 u e 1 B y Z c O n b y w z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N z o 0 N j o z N y 4 w M z Q 2 M T c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I p L 0 Z v b n R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A x X 2 x v a m F f Z m l 0 Y X M g K D I p L 0 Z v b n R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V 9 s b 2 p h X 2 Z p d G F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F f b G 9 q Y V 9 m a X R h c y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F Q x O D o w M D o 1 N i 4 1 M z U 3 O D E x W i I g L z 4 8 R W 5 0 c n k g V H l w Z T 0 i R m l s b E N v b H V t b l R 5 c G V z I i B W Y W x 1 Z T 0 i c 0 J n W U d F U T 0 9 I i A v P j x F b n R y e S B U e X B l P S J G a W x s Q 2 9 s d W 1 u T m F t Z X M i I F Z h b H V l P S J z W y Z x d W 9 0 O 1 B y b 2 R 1 d G 8 m c X V v d D s s J n F 1 b 3 Q 7 T c O q c y Z x d W 9 0 O y w m c X V v d D t M b 2 p h J n F 1 b 3 Q 7 L C Z x d W 9 0 O 1 B y Z c O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X 2 x v a m F f Z m l 0 Y X M g K D M p L 1 R p c G 8 g Q W x 0 Z X J h Z G 8 u e 1 B y b 2 R 1 d G 8 s M H 0 m c X V v d D s s J n F 1 b 3 Q 7 U 2 V j d G l v b j E v M D F f b G 9 q Y V 9 m a X R h c y A o M y k v V G l w b y B B b H R l c m F k b y 5 7 T c O q c y w x f S Z x d W 9 0 O y w m c X V v d D t T Z W N 0 a W 9 u M S 8 w M V 9 s b 2 p h X 2 Z p d G F z I C g z K S 9 U a X B v I E F s d G V y Y W R v L n t M b 2 p h L D J 9 J n F 1 b 3 Q 7 L C Z x d W 9 0 O 1 N l Y 3 R p b 2 4 x L z A x X 2 x v a m F f Z m l 0 Y X M g K D M p L 1 R p c G 8 g Q W x 0 Z X J h Z G 8 u e 1 B y Z c O n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V 9 s b 2 p h X 2 Z p d G F z I C g z K S 9 U a X B v I E F s d G V y Y W R v L n t Q c m 9 k d X R v L D B 9 J n F 1 b 3 Q 7 L C Z x d W 9 0 O 1 N l Y 3 R p b 2 4 x L z A x X 2 x v a m F f Z m l 0 Y X M g K D M p L 1 R p c G 8 g Q W x 0 Z X J h Z G 8 u e 0 3 D q n M s M X 0 m c X V v d D s s J n F 1 b 3 Q 7 U 2 V j d G l v b j E v M D F f b G 9 q Y V 9 m a X R h c y A o M y k v V G l w b y B B b H R l c m F k b y 5 7 T G 9 q Y S w y f S Z x d W 9 0 O y w m c X V v d D t T Z W N 0 a W 9 u M S 8 w M V 9 s b 2 p h X 2 Z p d G F z I C g z K S 9 U a X B v I E F s d G V y Y W R v L n t Q c m X D p 2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x v a m F f Z m l 0 Y X M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s b 2 p h X 2 Z p d G F z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f p A 4 C o k R S b G m z N M E g 7 J c A A A A A A I A A A A A A B B m A A A A A Q A A I A A A A B b p A Z D J R K 0 a L e 3 N F E 6 H v Y B z 2 3 / w + v 7 N T A q 0 p I B Z l O G q A A A A A A 6 A A A A A A g A A I A A A A D I B 1 8 F i / 7 B c O e M X H 3 C m n 0 T F a 0 + L G B 5 K + a Z D E b v E s n B 0 U A A A A H f Q w q h A c F J 9 s 5 T Y y 1 T 8 K Z D a C X l 3 c R V I X w y a r d E y W T A Y V V h A N w n P u x Q x V 7 N 7 p D w q G 3 K Z 3 E a y q s w j c W o L h i C w + K C z Q y 2 S H M L V u 2 o g E 1 e m M W D Q Q A A A A E O 5 f N k v o z L r d n t 4 I M G H N 5 f C l 9 + w r P 5 3 S 8 0 e P k y H 6 A o a X S c l i k p m A j 7 g F g M z x d p h N c g f r t J C w p C T a J L m X i G W P r U = < / D a t a M a s h u p > 
</file>

<file path=customXml/itemProps1.xml><?xml version="1.0" encoding="utf-8"?>
<ds:datastoreItem xmlns:ds="http://schemas.openxmlformats.org/officeDocument/2006/customXml" ds:itemID="{9589ABD1-FF8A-496B-9AEA-D6371FD8E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MMM</vt:lpstr>
      <vt:lpstr>Jornada</vt:lpstr>
      <vt:lpstr>Media Plan</vt:lpstr>
      <vt:lpstr>R$ (Realizado)</vt:lpstr>
      <vt:lpstr>Resultados</vt:lpstr>
      <vt:lpstr>Base</vt:lpstr>
      <vt:lpstr>Pivot Table</vt:lpstr>
      <vt:lpstr>Gráficos</vt:lpstr>
      <vt:lpstr>Regressao MMM1</vt:lpstr>
      <vt:lpstr>Modelo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2019-06-04T15:52:03Z</dcterms:created>
  <dcterms:modified xsi:type="dcterms:W3CDTF">2020-03-31T13:02:21Z</dcterms:modified>
</cp:coreProperties>
</file>