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2FF65C2A-96F9-4FE6-95E9-1E52B83D9799}" xr6:coauthVersionLast="45" xr6:coauthVersionMax="45" xr10:uidLastSave="{00000000-0000-0000-0000-000000000000}"/>
  <bookViews>
    <workbookView xWindow="20370" yWindow="-120" windowWidth="24240" windowHeight="13140" tabRatio="793" activeTab="3" xr2:uid="{350EC157-C301-442C-AB2A-F5AAC7832722}"/>
  </bookViews>
  <sheets>
    <sheet name="Capa" sheetId="15" r:id="rId1"/>
    <sheet name="Magazine Luiza" sheetId="1" r:id="rId2"/>
    <sheet name="Concorrentes" sheetId="3" r:id="rId3"/>
    <sheet name="Codificação Magazine Luiza" sheetId="13" r:id="rId4"/>
    <sheet name="Rankings" sheetId="16" r:id="rId5"/>
    <sheet name="Codificação Concorrente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" i="16" l="1"/>
  <c r="AJ4" i="16"/>
  <c r="AH4" i="16"/>
  <c r="AF4" i="16"/>
  <c r="AD4" i="16"/>
  <c r="AB4" i="16"/>
  <c r="Z4" i="16"/>
  <c r="X4" i="16"/>
  <c r="V4" i="16"/>
  <c r="T4" i="16"/>
  <c r="R4" i="16"/>
  <c r="C45" i="16"/>
  <c r="Q17" i="16" s="1"/>
  <c r="C43" i="16"/>
  <c r="Q16" i="16" s="1"/>
  <c r="C40" i="16"/>
  <c r="Q15" i="16" s="1"/>
  <c r="C37" i="16"/>
  <c r="Q14" i="16" s="1"/>
  <c r="C35" i="16"/>
  <c r="Q13" i="16" s="1"/>
  <c r="C31" i="16"/>
  <c r="Q12" i="16" s="1"/>
  <c r="C28" i="16"/>
  <c r="Q11" i="16" s="1"/>
  <c r="C19" i="16"/>
  <c r="Q10" i="16" s="1"/>
  <c r="C16" i="16"/>
  <c r="Q9" i="16" s="1"/>
  <c r="C14" i="16"/>
  <c r="Q8" i="16" s="1"/>
  <c r="C10" i="16"/>
  <c r="Q7" i="16" s="1"/>
  <c r="C6" i="16"/>
  <c r="Q6" i="16" s="1"/>
  <c r="AX6" i="14" a="1"/>
  <c r="AX6" i="14" s="1"/>
  <c r="AX12" i="14" a="1"/>
  <c r="AX12" i="14" s="1"/>
  <c r="AN10" i="13"/>
  <c r="AN10" i="14"/>
  <c r="G29" i="15"/>
  <c r="G28" i="15"/>
  <c r="G27" i="15"/>
  <c r="G26" i="15"/>
  <c r="G25" i="15"/>
  <c r="G24" i="15"/>
  <c r="G23" i="15"/>
  <c r="G22" i="15"/>
  <c r="G21" i="15"/>
  <c r="G20" i="15"/>
  <c r="G19" i="15"/>
  <c r="G18" i="15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AV12" i="14"/>
  <c r="AW26" i="14" s="1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AM10" i="14"/>
  <c r="T10" i="14"/>
  <c r="Q10" i="14"/>
  <c r="O6" i="14"/>
  <c r="N6" i="14"/>
  <c r="M6" i="14"/>
  <c r="L6" i="14"/>
  <c r="K6" i="14"/>
  <c r="J6" i="14"/>
  <c r="I6" i="14"/>
  <c r="H6" i="14"/>
  <c r="G6" i="14"/>
  <c r="F6" i="14"/>
  <c r="E6" i="14"/>
  <c r="D6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O5" i="14"/>
  <c r="AS10" i="14" s="1"/>
  <c r="N5" i="14"/>
  <c r="AR10" i="14" s="1"/>
  <c r="M5" i="14"/>
  <c r="AP10" i="14" s="1"/>
  <c r="L5" i="14"/>
  <c r="K5" i="14"/>
  <c r="J5" i="14"/>
  <c r="AJ10" i="14" s="1"/>
  <c r="I5" i="14"/>
  <c r="AH10" i="14" s="1"/>
  <c r="H5" i="14"/>
  <c r="Z10" i="14" s="1"/>
  <c r="G5" i="14"/>
  <c r="X10" i="14" s="1"/>
  <c r="F5" i="14"/>
  <c r="W10" i="14" s="1"/>
  <c r="E5" i="14"/>
  <c r="D5" i="14"/>
  <c r="AX6" i="13" a="1"/>
  <c r="AX6" i="13" s="1"/>
  <c r="AX12" i="13" a="1"/>
  <c r="AX13" i="13" s="1"/>
  <c r="AV12" i="13"/>
  <c r="Q5" i="13"/>
  <c r="AS13" i="13"/>
  <c r="AT13" i="13"/>
  <c r="AU13" i="13"/>
  <c r="AS14" i="13"/>
  <c r="AT14" i="13"/>
  <c r="AU14" i="13"/>
  <c r="AS15" i="13"/>
  <c r="AT15" i="13"/>
  <c r="AU15" i="13"/>
  <c r="AS16" i="13"/>
  <c r="AT16" i="13"/>
  <c r="AU16" i="13"/>
  <c r="AS17" i="13"/>
  <c r="AT17" i="13"/>
  <c r="AU17" i="13"/>
  <c r="AS18" i="13"/>
  <c r="AT18" i="13"/>
  <c r="AU18" i="13"/>
  <c r="AS19" i="13"/>
  <c r="AT19" i="13"/>
  <c r="AU19" i="13"/>
  <c r="AS20" i="13"/>
  <c r="AT20" i="13"/>
  <c r="AU20" i="13"/>
  <c r="AS21" i="13"/>
  <c r="AT21" i="13"/>
  <c r="AU21" i="13"/>
  <c r="AS22" i="13"/>
  <c r="AT22" i="13"/>
  <c r="AU22" i="13"/>
  <c r="AS23" i="13"/>
  <c r="AT23" i="13"/>
  <c r="AU23" i="13"/>
  <c r="AS24" i="13"/>
  <c r="AT24" i="13"/>
  <c r="AU24" i="13"/>
  <c r="AS25" i="13"/>
  <c r="AT25" i="13"/>
  <c r="AU25" i="13"/>
  <c r="AS26" i="13"/>
  <c r="AT26" i="13"/>
  <c r="AU26" i="13"/>
  <c r="AS27" i="13"/>
  <c r="AT27" i="13"/>
  <c r="AU27" i="13"/>
  <c r="AS28" i="13"/>
  <c r="AT28" i="13"/>
  <c r="AU28" i="13"/>
  <c r="AS29" i="13"/>
  <c r="AT29" i="13"/>
  <c r="AU29" i="13"/>
  <c r="AS30" i="13"/>
  <c r="AT30" i="13"/>
  <c r="AU30" i="13"/>
  <c r="AS31" i="13"/>
  <c r="AT31" i="13"/>
  <c r="AU31" i="13"/>
  <c r="AS32" i="13"/>
  <c r="AT32" i="13"/>
  <c r="AU32" i="13"/>
  <c r="AS33" i="13"/>
  <c r="AT33" i="13"/>
  <c r="AU33" i="13"/>
  <c r="AS34" i="13"/>
  <c r="AT34" i="13"/>
  <c r="AU34" i="13"/>
  <c r="AS35" i="13"/>
  <c r="AT35" i="13"/>
  <c r="AU35" i="13"/>
  <c r="AS36" i="13"/>
  <c r="AT36" i="13"/>
  <c r="AU36" i="13"/>
  <c r="AS37" i="13"/>
  <c r="AT37" i="13"/>
  <c r="AU37" i="13"/>
  <c r="AS38" i="13"/>
  <c r="AT38" i="13"/>
  <c r="AU38" i="13"/>
  <c r="AS39" i="13"/>
  <c r="AT39" i="13"/>
  <c r="AU39" i="13"/>
  <c r="AS40" i="13"/>
  <c r="AT40" i="13"/>
  <c r="AU40" i="13"/>
  <c r="AS41" i="13"/>
  <c r="AT41" i="13"/>
  <c r="AU41" i="13"/>
  <c r="AT12" i="13"/>
  <c r="AU12" i="13"/>
  <c r="AS12" i="13"/>
  <c r="AR10" i="13"/>
  <c r="AR12" i="13"/>
  <c r="AP13" i="13"/>
  <c r="AQ13" i="13"/>
  <c r="AP14" i="13"/>
  <c r="AQ14" i="13"/>
  <c r="AP15" i="13"/>
  <c r="AQ15" i="13"/>
  <c r="AP16" i="13"/>
  <c r="AQ16" i="13"/>
  <c r="AP17" i="13"/>
  <c r="AQ17" i="13"/>
  <c r="AP18" i="13"/>
  <c r="AQ18" i="13"/>
  <c r="AP19" i="13"/>
  <c r="AQ19" i="13"/>
  <c r="AP20" i="13"/>
  <c r="AQ20" i="13"/>
  <c r="AP21" i="13"/>
  <c r="AQ21" i="13"/>
  <c r="AP22" i="13"/>
  <c r="AQ22" i="13"/>
  <c r="AP23" i="13"/>
  <c r="AQ23" i="13"/>
  <c r="AP24" i="13"/>
  <c r="AQ24" i="13"/>
  <c r="AP25" i="13"/>
  <c r="AQ25" i="13"/>
  <c r="AP26" i="13"/>
  <c r="AQ26" i="13"/>
  <c r="AP27" i="13"/>
  <c r="AQ27" i="13"/>
  <c r="AP28" i="13"/>
  <c r="AQ28" i="13"/>
  <c r="AP29" i="13"/>
  <c r="AQ29" i="13"/>
  <c r="AP30" i="13"/>
  <c r="AQ30" i="13"/>
  <c r="AP31" i="13"/>
  <c r="AQ31" i="13"/>
  <c r="AP32" i="13"/>
  <c r="AQ32" i="13"/>
  <c r="AP33" i="13"/>
  <c r="AQ33" i="13"/>
  <c r="AP34" i="13"/>
  <c r="AQ34" i="13"/>
  <c r="AP35" i="13"/>
  <c r="AQ35" i="13"/>
  <c r="AP36" i="13"/>
  <c r="AQ36" i="13"/>
  <c r="AP37" i="13"/>
  <c r="AQ37" i="13"/>
  <c r="AP38" i="13"/>
  <c r="AQ38" i="13"/>
  <c r="AP39" i="13"/>
  <c r="AQ39" i="13"/>
  <c r="AP40" i="13"/>
  <c r="AQ40" i="13"/>
  <c r="AP41" i="13"/>
  <c r="AQ41" i="13"/>
  <c r="AQ12" i="13"/>
  <c r="AP12" i="13"/>
  <c r="AN13" i="13"/>
  <c r="AO13" i="13"/>
  <c r="AN14" i="13"/>
  <c r="AO14" i="13"/>
  <c r="AN15" i="13"/>
  <c r="AO15" i="13"/>
  <c r="AN16" i="13"/>
  <c r="AO16" i="13"/>
  <c r="AN17" i="13"/>
  <c r="AO17" i="13"/>
  <c r="AN18" i="13"/>
  <c r="AO18" i="13"/>
  <c r="AN19" i="13"/>
  <c r="AO19" i="13"/>
  <c r="AN20" i="13"/>
  <c r="AO20" i="13"/>
  <c r="AN21" i="13"/>
  <c r="AO21" i="13"/>
  <c r="AN22" i="13"/>
  <c r="AO22" i="13"/>
  <c r="AN23" i="13"/>
  <c r="AO23" i="13"/>
  <c r="AN24" i="13"/>
  <c r="AO24" i="13"/>
  <c r="AN25" i="13"/>
  <c r="AO25" i="13"/>
  <c r="AN26" i="13"/>
  <c r="AO26" i="13"/>
  <c r="AN27" i="13"/>
  <c r="AO27" i="13"/>
  <c r="AN28" i="13"/>
  <c r="AO28" i="13"/>
  <c r="AN29" i="13"/>
  <c r="AO29" i="13"/>
  <c r="AN30" i="13"/>
  <c r="AO30" i="13"/>
  <c r="AN31" i="13"/>
  <c r="AO31" i="13"/>
  <c r="AN32" i="13"/>
  <c r="AO32" i="13"/>
  <c r="AN33" i="13"/>
  <c r="AO33" i="13"/>
  <c r="AN34" i="13"/>
  <c r="AO34" i="13"/>
  <c r="AN35" i="13"/>
  <c r="AO35" i="13"/>
  <c r="AN36" i="13"/>
  <c r="AO36" i="13"/>
  <c r="AN37" i="13"/>
  <c r="AO37" i="13"/>
  <c r="AN38" i="13"/>
  <c r="AO38" i="13"/>
  <c r="AN39" i="13"/>
  <c r="AO39" i="13"/>
  <c r="AN40" i="13"/>
  <c r="AO40" i="13"/>
  <c r="AN41" i="13"/>
  <c r="AO41" i="13"/>
  <c r="AO12" i="13"/>
  <c r="AN12" i="13"/>
  <c r="AM12" i="13"/>
  <c r="AM10" i="13"/>
  <c r="AJ13" i="13"/>
  <c r="AK13" i="13"/>
  <c r="AL13" i="13"/>
  <c r="AJ14" i="13"/>
  <c r="AK14" i="13"/>
  <c r="AL14" i="13"/>
  <c r="AJ15" i="13"/>
  <c r="AK15" i="13"/>
  <c r="AL15" i="13"/>
  <c r="AJ16" i="13"/>
  <c r="AK16" i="13"/>
  <c r="AL16" i="13"/>
  <c r="AJ17" i="13"/>
  <c r="AK17" i="13"/>
  <c r="AL17" i="13"/>
  <c r="AJ18" i="13"/>
  <c r="AK18" i="13"/>
  <c r="AL18" i="13"/>
  <c r="AJ19" i="13"/>
  <c r="AK19" i="13"/>
  <c r="AL19" i="13"/>
  <c r="AJ20" i="13"/>
  <c r="AK20" i="13"/>
  <c r="AL20" i="13"/>
  <c r="AJ21" i="13"/>
  <c r="AK21" i="13"/>
  <c r="AL21" i="13"/>
  <c r="AJ22" i="13"/>
  <c r="AK22" i="13"/>
  <c r="AL22" i="13"/>
  <c r="AJ23" i="13"/>
  <c r="AK23" i="13"/>
  <c r="AL23" i="13"/>
  <c r="AJ24" i="13"/>
  <c r="AK24" i="13"/>
  <c r="AL24" i="13"/>
  <c r="AJ25" i="13"/>
  <c r="AK25" i="13"/>
  <c r="AL25" i="13"/>
  <c r="AJ26" i="13"/>
  <c r="AK26" i="13"/>
  <c r="AL26" i="13"/>
  <c r="AJ27" i="13"/>
  <c r="AK27" i="13"/>
  <c r="AL27" i="13"/>
  <c r="AJ28" i="13"/>
  <c r="AK28" i="13"/>
  <c r="AL28" i="13"/>
  <c r="AJ29" i="13"/>
  <c r="AK29" i="13"/>
  <c r="AL29" i="13"/>
  <c r="AJ30" i="13"/>
  <c r="AK30" i="13"/>
  <c r="AL30" i="13"/>
  <c r="AJ31" i="13"/>
  <c r="AK31" i="13"/>
  <c r="AL31" i="13"/>
  <c r="AJ32" i="13"/>
  <c r="AK32" i="13"/>
  <c r="AL32" i="13"/>
  <c r="AJ33" i="13"/>
  <c r="AK33" i="13"/>
  <c r="AL33" i="13"/>
  <c r="AJ34" i="13"/>
  <c r="AK34" i="13"/>
  <c r="AL34" i="13"/>
  <c r="AJ35" i="13"/>
  <c r="AK35" i="13"/>
  <c r="AL35" i="13"/>
  <c r="AJ36" i="13"/>
  <c r="AK36" i="13"/>
  <c r="AL36" i="13"/>
  <c r="AJ37" i="13"/>
  <c r="AK37" i="13"/>
  <c r="AL37" i="13"/>
  <c r="AJ38" i="13"/>
  <c r="AK38" i="13"/>
  <c r="AL38" i="13"/>
  <c r="AJ39" i="13"/>
  <c r="AK39" i="13"/>
  <c r="AL39" i="13"/>
  <c r="AJ40" i="13"/>
  <c r="AK40" i="13"/>
  <c r="AL40" i="13"/>
  <c r="AJ41" i="13"/>
  <c r="AK41" i="13"/>
  <c r="AL41" i="13"/>
  <c r="AK12" i="13"/>
  <c r="AL12" i="13"/>
  <c r="AJ12" i="13"/>
  <c r="AH13" i="13"/>
  <c r="AI13" i="13"/>
  <c r="AH14" i="13"/>
  <c r="AI14" i="13"/>
  <c r="AH15" i="13"/>
  <c r="AI15" i="13"/>
  <c r="AH16" i="13"/>
  <c r="AI16" i="13"/>
  <c r="AH17" i="13"/>
  <c r="AI17" i="13"/>
  <c r="AH18" i="13"/>
  <c r="AI18" i="13"/>
  <c r="AH19" i="13"/>
  <c r="AI19" i="13"/>
  <c r="AH20" i="13"/>
  <c r="AI20" i="13"/>
  <c r="AH21" i="13"/>
  <c r="AI21" i="13"/>
  <c r="AH22" i="13"/>
  <c r="AI22" i="13"/>
  <c r="AH23" i="13"/>
  <c r="AI23" i="13"/>
  <c r="AH24" i="13"/>
  <c r="AI24" i="13"/>
  <c r="AH25" i="13"/>
  <c r="AI25" i="13"/>
  <c r="AH26" i="13"/>
  <c r="AI26" i="13"/>
  <c r="AH27" i="13"/>
  <c r="AI27" i="13"/>
  <c r="AH28" i="13"/>
  <c r="AI28" i="13"/>
  <c r="AH29" i="13"/>
  <c r="AI29" i="13"/>
  <c r="AH30" i="13"/>
  <c r="AI30" i="13"/>
  <c r="AH31" i="13"/>
  <c r="AI31" i="13"/>
  <c r="AH32" i="13"/>
  <c r="AI32" i="13"/>
  <c r="AH33" i="13"/>
  <c r="AI33" i="13"/>
  <c r="AH34" i="13"/>
  <c r="AI34" i="13"/>
  <c r="AH35" i="13"/>
  <c r="AI35" i="13"/>
  <c r="AH36" i="13"/>
  <c r="AI36" i="13"/>
  <c r="AH37" i="13"/>
  <c r="AI37" i="13"/>
  <c r="AH38" i="13"/>
  <c r="AI38" i="13"/>
  <c r="AH39" i="13"/>
  <c r="AI39" i="13"/>
  <c r="AH40" i="13"/>
  <c r="AI40" i="13"/>
  <c r="AH41" i="13"/>
  <c r="AI41" i="13"/>
  <c r="AI12" i="13"/>
  <c r="AH12" i="13"/>
  <c r="AL5" i="13"/>
  <c r="AK5" i="13"/>
  <c r="AJ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M5" i="13"/>
  <c r="AN5" i="13"/>
  <c r="AO5" i="13"/>
  <c r="AP5" i="13"/>
  <c r="AQ5" i="13"/>
  <c r="AR5" i="13"/>
  <c r="AS5" i="13"/>
  <c r="AT5" i="13"/>
  <c r="AU5" i="13"/>
  <c r="AV13" i="13"/>
  <c r="AV14" i="13"/>
  <c r="AV15" i="13"/>
  <c r="AV16" i="13"/>
  <c r="AV17" i="13"/>
  <c r="AV18" i="13"/>
  <c r="AV19" i="13"/>
  <c r="AV20" i="13"/>
  <c r="AV21" i="13"/>
  <c r="AV22" i="13"/>
  <c r="AV23" i="13"/>
  <c r="AV24" i="13"/>
  <c r="AV25" i="13"/>
  <c r="AV26" i="13"/>
  <c r="AV27" i="13"/>
  <c r="AV28" i="13"/>
  <c r="AV29" i="13"/>
  <c r="AV30" i="13"/>
  <c r="AV31" i="13"/>
  <c r="AV32" i="13"/>
  <c r="AV33" i="13"/>
  <c r="AV34" i="13"/>
  <c r="AV35" i="13"/>
  <c r="AV36" i="13"/>
  <c r="AV37" i="13"/>
  <c r="AV38" i="13"/>
  <c r="AV39" i="13"/>
  <c r="AV40" i="13"/>
  <c r="AV41" i="13"/>
  <c r="O6" i="13"/>
  <c r="O5" i="13"/>
  <c r="AS10" i="13" s="1"/>
  <c r="AR13" i="13"/>
  <c r="AR14" i="13"/>
  <c r="AR15" i="13"/>
  <c r="AR16" i="13"/>
  <c r="AR17" i="13"/>
  <c r="AR18" i="13"/>
  <c r="AR19" i="13"/>
  <c r="AR20" i="13"/>
  <c r="AR21" i="13"/>
  <c r="AR22" i="13"/>
  <c r="AR23" i="13"/>
  <c r="AR24" i="13"/>
  <c r="AR25" i="13"/>
  <c r="AR26" i="13"/>
  <c r="AR27" i="13"/>
  <c r="AR28" i="13"/>
  <c r="AR29" i="13"/>
  <c r="AR30" i="13"/>
  <c r="AR31" i="13"/>
  <c r="AR32" i="13"/>
  <c r="AR33" i="13"/>
  <c r="AR34" i="13"/>
  <c r="AR35" i="13"/>
  <c r="AR36" i="13"/>
  <c r="AR37" i="13"/>
  <c r="AR38" i="13"/>
  <c r="AR39" i="13"/>
  <c r="AR40" i="13"/>
  <c r="AR41" i="13"/>
  <c r="AM13" i="13"/>
  <c r="AM14" i="13"/>
  <c r="AM15" i="13"/>
  <c r="AM16" i="13"/>
  <c r="AM17" i="13"/>
  <c r="AM18" i="13"/>
  <c r="AM19" i="13"/>
  <c r="AM20" i="13"/>
  <c r="AM21" i="13"/>
  <c r="AM22" i="13"/>
  <c r="AM23" i="13"/>
  <c r="AM24" i="13"/>
  <c r="AM25" i="13"/>
  <c r="AM26" i="13"/>
  <c r="AM27" i="13"/>
  <c r="AM28" i="13"/>
  <c r="AM29" i="13"/>
  <c r="AM30" i="13"/>
  <c r="AM31" i="13"/>
  <c r="AM32" i="13"/>
  <c r="AM33" i="13"/>
  <c r="AM34" i="13"/>
  <c r="AM35" i="13"/>
  <c r="AM36" i="13"/>
  <c r="AM37" i="13"/>
  <c r="AM38" i="13"/>
  <c r="AM39" i="13"/>
  <c r="AM40" i="13"/>
  <c r="AM41" i="13"/>
  <c r="Z13" i="13"/>
  <c r="AA13" i="13"/>
  <c r="AB13" i="13"/>
  <c r="AC13" i="13"/>
  <c r="AD13" i="13"/>
  <c r="AE13" i="13"/>
  <c r="AF13" i="13"/>
  <c r="AG13" i="13"/>
  <c r="Z14" i="13"/>
  <c r="AA14" i="13"/>
  <c r="AB14" i="13"/>
  <c r="AC14" i="13"/>
  <c r="AD14" i="13"/>
  <c r="AE14" i="13"/>
  <c r="AF14" i="13"/>
  <c r="AG14" i="13"/>
  <c r="Z15" i="13"/>
  <c r="AA15" i="13"/>
  <c r="AB15" i="13"/>
  <c r="AC15" i="13"/>
  <c r="AD15" i="13"/>
  <c r="AE15" i="13"/>
  <c r="AF15" i="13"/>
  <c r="AG15" i="13"/>
  <c r="Z16" i="13"/>
  <c r="AA16" i="13"/>
  <c r="AB16" i="13"/>
  <c r="AC16" i="13"/>
  <c r="AD16" i="13"/>
  <c r="AE16" i="13"/>
  <c r="AF16" i="13"/>
  <c r="AG16" i="13"/>
  <c r="Z17" i="13"/>
  <c r="AA17" i="13"/>
  <c r="AB17" i="13"/>
  <c r="AC17" i="13"/>
  <c r="AD17" i="13"/>
  <c r="AE17" i="13"/>
  <c r="AF17" i="13"/>
  <c r="AG17" i="13"/>
  <c r="Z18" i="13"/>
  <c r="AA18" i="13"/>
  <c r="AB18" i="13"/>
  <c r="AC18" i="13"/>
  <c r="AD18" i="13"/>
  <c r="AE18" i="13"/>
  <c r="AF18" i="13"/>
  <c r="AG18" i="13"/>
  <c r="Z19" i="13"/>
  <c r="AA19" i="13"/>
  <c r="AB19" i="13"/>
  <c r="AC19" i="13"/>
  <c r="AD19" i="13"/>
  <c r="AE19" i="13"/>
  <c r="AF19" i="13"/>
  <c r="AG19" i="13"/>
  <c r="Z20" i="13"/>
  <c r="AA20" i="13"/>
  <c r="AB20" i="13"/>
  <c r="AC20" i="13"/>
  <c r="AD20" i="13"/>
  <c r="AE20" i="13"/>
  <c r="AF20" i="13"/>
  <c r="AG20" i="13"/>
  <c r="Z21" i="13"/>
  <c r="AA21" i="13"/>
  <c r="AB21" i="13"/>
  <c r="AC21" i="13"/>
  <c r="AD21" i="13"/>
  <c r="AE21" i="13"/>
  <c r="AF21" i="13"/>
  <c r="AG21" i="13"/>
  <c r="Z22" i="13"/>
  <c r="AA22" i="13"/>
  <c r="AB22" i="13"/>
  <c r="AC22" i="13"/>
  <c r="AD22" i="13"/>
  <c r="AE22" i="13"/>
  <c r="AF22" i="13"/>
  <c r="AG22" i="13"/>
  <c r="Z23" i="13"/>
  <c r="AA23" i="13"/>
  <c r="AB23" i="13"/>
  <c r="AC23" i="13"/>
  <c r="AD23" i="13"/>
  <c r="AE23" i="13"/>
  <c r="AF23" i="13"/>
  <c r="AG23" i="13"/>
  <c r="Z24" i="13"/>
  <c r="AA24" i="13"/>
  <c r="AB24" i="13"/>
  <c r="AC24" i="13"/>
  <c r="AD24" i="13"/>
  <c r="AE24" i="13"/>
  <c r="AF24" i="13"/>
  <c r="AG24" i="13"/>
  <c r="Z25" i="13"/>
  <c r="AA25" i="13"/>
  <c r="AB25" i="13"/>
  <c r="AC25" i="13"/>
  <c r="AD25" i="13"/>
  <c r="AE25" i="13"/>
  <c r="AF25" i="13"/>
  <c r="AG25" i="13"/>
  <c r="Z26" i="13"/>
  <c r="AA26" i="13"/>
  <c r="AB26" i="13"/>
  <c r="AC26" i="13"/>
  <c r="AD26" i="13"/>
  <c r="AE26" i="13"/>
  <c r="AF26" i="13"/>
  <c r="AG26" i="13"/>
  <c r="Z27" i="13"/>
  <c r="AA27" i="13"/>
  <c r="AB27" i="13"/>
  <c r="AC27" i="13"/>
  <c r="AD27" i="13"/>
  <c r="AE27" i="13"/>
  <c r="AF27" i="13"/>
  <c r="AG27" i="13"/>
  <c r="Z28" i="13"/>
  <c r="AA28" i="13"/>
  <c r="AB28" i="13"/>
  <c r="AC28" i="13"/>
  <c r="AD28" i="13"/>
  <c r="AE28" i="13"/>
  <c r="AF28" i="13"/>
  <c r="AG28" i="13"/>
  <c r="Z29" i="13"/>
  <c r="AA29" i="13"/>
  <c r="AB29" i="13"/>
  <c r="AC29" i="13"/>
  <c r="AD29" i="13"/>
  <c r="AE29" i="13"/>
  <c r="AF29" i="13"/>
  <c r="AG29" i="13"/>
  <c r="Z30" i="13"/>
  <c r="AA30" i="13"/>
  <c r="AB30" i="13"/>
  <c r="AC30" i="13"/>
  <c r="AD30" i="13"/>
  <c r="AE30" i="13"/>
  <c r="AF30" i="13"/>
  <c r="AG30" i="13"/>
  <c r="Z31" i="13"/>
  <c r="AA31" i="13"/>
  <c r="AB31" i="13"/>
  <c r="AC31" i="13"/>
  <c r="AD31" i="13"/>
  <c r="AE31" i="13"/>
  <c r="AF31" i="13"/>
  <c r="AG31" i="13"/>
  <c r="Z32" i="13"/>
  <c r="AA32" i="13"/>
  <c r="AB32" i="13"/>
  <c r="AC32" i="13"/>
  <c r="AD32" i="13"/>
  <c r="AE32" i="13"/>
  <c r="AF32" i="13"/>
  <c r="AG32" i="13"/>
  <c r="Z33" i="13"/>
  <c r="AA33" i="13"/>
  <c r="AB33" i="13"/>
  <c r="AC33" i="13"/>
  <c r="AD33" i="13"/>
  <c r="AE33" i="13"/>
  <c r="AF33" i="13"/>
  <c r="AG33" i="13"/>
  <c r="Z34" i="13"/>
  <c r="AA34" i="13"/>
  <c r="AB34" i="13"/>
  <c r="AC34" i="13"/>
  <c r="AD34" i="13"/>
  <c r="AE34" i="13"/>
  <c r="AF34" i="13"/>
  <c r="AG34" i="13"/>
  <c r="Z35" i="13"/>
  <c r="AA35" i="13"/>
  <c r="AB35" i="13"/>
  <c r="AC35" i="13"/>
  <c r="AD35" i="13"/>
  <c r="AE35" i="13"/>
  <c r="AF35" i="13"/>
  <c r="AG35" i="13"/>
  <c r="Z36" i="13"/>
  <c r="AA36" i="13"/>
  <c r="AB36" i="13"/>
  <c r="AC36" i="13"/>
  <c r="AD36" i="13"/>
  <c r="AE36" i="13"/>
  <c r="AF36" i="13"/>
  <c r="AG36" i="13"/>
  <c r="Z37" i="13"/>
  <c r="AA37" i="13"/>
  <c r="AB37" i="13"/>
  <c r="AC37" i="13"/>
  <c r="AD37" i="13"/>
  <c r="AE37" i="13"/>
  <c r="AF37" i="13"/>
  <c r="AG37" i="13"/>
  <c r="Z38" i="13"/>
  <c r="AA38" i="13"/>
  <c r="AB38" i="13"/>
  <c r="AC38" i="13"/>
  <c r="AD38" i="13"/>
  <c r="AE38" i="13"/>
  <c r="AF38" i="13"/>
  <c r="AG38" i="13"/>
  <c r="Z39" i="13"/>
  <c r="AA39" i="13"/>
  <c r="AB39" i="13"/>
  <c r="AC39" i="13"/>
  <c r="AD39" i="13"/>
  <c r="AE39" i="13"/>
  <c r="AF39" i="13"/>
  <c r="AG39" i="13"/>
  <c r="Z40" i="13"/>
  <c r="AA40" i="13"/>
  <c r="AB40" i="13"/>
  <c r="AC40" i="13"/>
  <c r="AD40" i="13"/>
  <c r="AE40" i="13"/>
  <c r="AF40" i="13"/>
  <c r="AG40" i="13"/>
  <c r="Z41" i="13"/>
  <c r="AA41" i="13"/>
  <c r="AB41" i="13"/>
  <c r="AC41" i="13"/>
  <c r="AD41" i="13"/>
  <c r="AE41" i="13"/>
  <c r="AF41" i="13"/>
  <c r="AG41" i="13"/>
  <c r="AA12" i="13"/>
  <c r="AB12" i="13"/>
  <c r="AC12" i="13"/>
  <c r="AD12" i="13"/>
  <c r="AE12" i="13"/>
  <c r="AF12" i="13"/>
  <c r="AG12" i="13"/>
  <c r="Z12" i="13"/>
  <c r="X13" i="13"/>
  <c r="Y13" i="13"/>
  <c r="X14" i="13"/>
  <c r="Y14" i="13"/>
  <c r="X15" i="13"/>
  <c r="Y15" i="13"/>
  <c r="X16" i="13"/>
  <c r="Y16" i="13"/>
  <c r="X17" i="13"/>
  <c r="Y17" i="13"/>
  <c r="X18" i="13"/>
  <c r="Y18" i="13"/>
  <c r="X19" i="13"/>
  <c r="Y19" i="13"/>
  <c r="X20" i="13"/>
  <c r="Y20" i="13"/>
  <c r="X21" i="13"/>
  <c r="Y21" i="13"/>
  <c r="X22" i="13"/>
  <c r="Y22" i="13"/>
  <c r="X23" i="13"/>
  <c r="Y23" i="13"/>
  <c r="X24" i="13"/>
  <c r="Y24" i="13"/>
  <c r="X25" i="13"/>
  <c r="Y25" i="13"/>
  <c r="X26" i="13"/>
  <c r="Y26" i="13"/>
  <c r="X27" i="13"/>
  <c r="Y27" i="13"/>
  <c r="X28" i="13"/>
  <c r="Y28" i="13"/>
  <c r="X29" i="13"/>
  <c r="Y29" i="13"/>
  <c r="X30" i="13"/>
  <c r="Y30" i="13"/>
  <c r="X31" i="13"/>
  <c r="Y31" i="13"/>
  <c r="X32" i="13"/>
  <c r="Y32" i="13"/>
  <c r="X33" i="13"/>
  <c r="Y33" i="13"/>
  <c r="X34" i="13"/>
  <c r="Y34" i="13"/>
  <c r="X35" i="13"/>
  <c r="Y35" i="13"/>
  <c r="X36" i="13"/>
  <c r="Y36" i="13"/>
  <c r="X37" i="13"/>
  <c r="Y37" i="13"/>
  <c r="X38" i="13"/>
  <c r="Y38" i="13"/>
  <c r="X39" i="13"/>
  <c r="Y39" i="13"/>
  <c r="X40" i="13"/>
  <c r="Y40" i="13"/>
  <c r="X41" i="13"/>
  <c r="Y41" i="13"/>
  <c r="Y12" i="13"/>
  <c r="X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12" i="13"/>
  <c r="T13" i="13"/>
  <c r="U13" i="13"/>
  <c r="V13" i="13"/>
  <c r="T14" i="13"/>
  <c r="U14" i="13"/>
  <c r="V14" i="13"/>
  <c r="T15" i="13"/>
  <c r="U15" i="13"/>
  <c r="V15" i="13"/>
  <c r="T16" i="13"/>
  <c r="U16" i="13"/>
  <c r="V16" i="13"/>
  <c r="T17" i="13"/>
  <c r="U17" i="13"/>
  <c r="V17" i="13"/>
  <c r="T18" i="13"/>
  <c r="U18" i="13"/>
  <c r="V18" i="13"/>
  <c r="T19" i="13"/>
  <c r="U19" i="13"/>
  <c r="V19" i="13"/>
  <c r="T20" i="13"/>
  <c r="U20" i="13"/>
  <c r="V20" i="13"/>
  <c r="T21" i="13"/>
  <c r="U21" i="13"/>
  <c r="V21" i="13"/>
  <c r="T22" i="13"/>
  <c r="U22" i="13"/>
  <c r="V22" i="13"/>
  <c r="T23" i="13"/>
  <c r="U23" i="13"/>
  <c r="V23" i="13"/>
  <c r="T24" i="13"/>
  <c r="U24" i="13"/>
  <c r="V24" i="13"/>
  <c r="T25" i="13"/>
  <c r="U25" i="13"/>
  <c r="V25" i="13"/>
  <c r="T26" i="13"/>
  <c r="U26" i="13"/>
  <c r="V26" i="13"/>
  <c r="T27" i="13"/>
  <c r="U27" i="13"/>
  <c r="V27" i="13"/>
  <c r="T28" i="13"/>
  <c r="U28" i="13"/>
  <c r="V28" i="13"/>
  <c r="T29" i="13"/>
  <c r="U29" i="13"/>
  <c r="V29" i="13"/>
  <c r="T30" i="13"/>
  <c r="U30" i="13"/>
  <c r="V30" i="13"/>
  <c r="T31" i="13"/>
  <c r="U31" i="13"/>
  <c r="V31" i="13"/>
  <c r="T32" i="13"/>
  <c r="U32" i="13"/>
  <c r="V32" i="13"/>
  <c r="T33" i="13"/>
  <c r="U33" i="13"/>
  <c r="V33" i="13"/>
  <c r="T34" i="13"/>
  <c r="U34" i="13"/>
  <c r="V34" i="13"/>
  <c r="T35" i="13"/>
  <c r="U35" i="13"/>
  <c r="V35" i="13"/>
  <c r="T36" i="13"/>
  <c r="U36" i="13"/>
  <c r="V36" i="13"/>
  <c r="T37" i="13"/>
  <c r="U37" i="13"/>
  <c r="V37" i="13"/>
  <c r="T38" i="13"/>
  <c r="U38" i="13"/>
  <c r="V38" i="13"/>
  <c r="T39" i="13"/>
  <c r="U39" i="13"/>
  <c r="V39" i="13"/>
  <c r="T40" i="13"/>
  <c r="U40" i="13"/>
  <c r="V40" i="13"/>
  <c r="T41" i="13"/>
  <c r="U41" i="13"/>
  <c r="V41" i="13"/>
  <c r="V12" i="13"/>
  <c r="U12" i="13"/>
  <c r="T12" i="13"/>
  <c r="Q13" i="13"/>
  <c r="R13" i="13"/>
  <c r="S13" i="13"/>
  <c r="Q14" i="13"/>
  <c r="R14" i="13"/>
  <c r="S14" i="13"/>
  <c r="Q15" i="13"/>
  <c r="R15" i="13"/>
  <c r="S15" i="13"/>
  <c r="Q16" i="13"/>
  <c r="R16" i="13"/>
  <c r="S16" i="13"/>
  <c r="Q17" i="13"/>
  <c r="R17" i="13"/>
  <c r="S17" i="13"/>
  <c r="Q18" i="13"/>
  <c r="R18" i="13"/>
  <c r="S18" i="13"/>
  <c r="Q19" i="13"/>
  <c r="R19" i="13"/>
  <c r="S19" i="13"/>
  <c r="Q20" i="13"/>
  <c r="R20" i="13"/>
  <c r="S20" i="13"/>
  <c r="Q21" i="13"/>
  <c r="R21" i="13"/>
  <c r="S21" i="13"/>
  <c r="Q22" i="13"/>
  <c r="R22" i="13"/>
  <c r="S22" i="13"/>
  <c r="Q23" i="13"/>
  <c r="R23" i="13"/>
  <c r="S23" i="13"/>
  <c r="Q24" i="13"/>
  <c r="R24" i="13"/>
  <c r="S24" i="13"/>
  <c r="Q25" i="13"/>
  <c r="R25" i="13"/>
  <c r="S25" i="13"/>
  <c r="Q26" i="13"/>
  <c r="R26" i="13"/>
  <c r="S26" i="13"/>
  <c r="Q27" i="13"/>
  <c r="R27" i="13"/>
  <c r="S27" i="13"/>
  <c r="Q28" i="13"/>
  <c r="R28" i="13"/>
  <c r="S28" i="13"/>
  <c r="Q29" i="13"/>
  <c r="R29" i="13"/>
  <c r="S29" i="13"/>
  <c r="Q30" i="13"/>
  <c r="R30" i="13"/>
  <c r="S30" i="13"/>
  <c r="Q31" i="13"/>
  <c r="R31" i="13"/>
  <c r="S31" i="13"/>
  <c r="Q32" i="13"/>
  <c r="R32" i="13"/>
  <c r="S32" i="13"/>
  <c r="Q33" i="13"/>
  <c r="R33" i="13"/>
  <c r="S33" i="13"/>
  <c r="Q34" i="13"/>
  <c r="R34" i="13"/>
  <c r="S34" i="13"/>
  <c r="Q35" i="13"/>
  <c r="R35" i="13"/>
  <c r="S35" i="13"/>
  <c r="Q36" i="13"/>
  <c r="R36" i="13"/>
  <c r="S36" i="13"/>
  <c r="Q37" i="13"/>
  <c r="R37" i="13"/>
  <c r="S37" i="13"/>
  <c r="Q38" i="13"/>
  <c r="R38" i="13"/>
  <c r="S38" i="13"/>
  <c r="Q39" i="13"/>
  <c r="R39" i="13"/>
  <c r="S39" i="13"/>
  <c r="Q40" i="13"/>
  <c r="R40" i="13"/>
  <c r="S40" i="13"/>
  <c r="Q41" i="13"/>
  <c r="R41" i="13"/>
  <c r="S41" i="13"/>
  <c r="S12" i="13"/>
  <c r="R12" i="13"/>
  <c r="Q12" i="13"/>
  <c r="AX7" i="14" l="1"/>
  <c r="AX15" i="14"/>
  <c r="AX26" i="14"/>
  <c r="AX22" i="14"/>
  <c r="AX18" i="14"/>
  <c r="AX14" i="14"/>
  <c r="AX19" i="14"/>
  <c r="AX25" i="14"/>
  <c r="AX21" i="14"/>
  <c r="AX17" i="14"/>
  <c r="AX13" i="14"/>
  <c r="AX23" i="14"/>
  <c r="AX24" i="14"/>
  <c r="AX20" i="14"/>
  <c r="AX16" i="14"/>
  <c r="AW21" i="14"/>
  <c r="AW14" i="14"/>
  <c r="AW13" i="14"/>
  <c r="AW16" i="14"/>
  <c r="AW19" i="14"/>
  <c r="AW20" i="14"/>
  <c r="AW23" i="14"/>
  <c r="AW24" i="14"/>
  <c r="AW18" i="14"/>
  <c r="AW22" i="14"/>
  <c r="AW15" i="14"/>
  <c r="AW12" i="14"/>
  <c r="AW17" i="14"/>
  <c r="AW25" i="14"/>
  <c r="AX7" i="13"/>
  <c r="AX40" i="13"/>
  <c r="AX36" i="13"/>
  <c r="AX32" i="13"/>
  <c r="AX28" i="13"/>
  <c r="AX24" i="13"/>
  <c r="AX20" i="13"/>
  <c r="AX16" i="13"/>
  <c r="AX12" i="13"/>
  <c r="AX39" i="13"/>
  <c r="AX35" i="13"/>
  <c r="AX31" i="13"/>
  <c r="AX27" i="13"/>
  <c r="AX23" i="13"/>
  <c r="AX19" i="13"/>
  <c r="AX15" i="13"/>
  <c r="AX38" i="13"/>
  <c r="AX34" i="13"/>
  <c r="AX30" i="13"/>
  <c r="AX26" i="13"/>
  <c r="AX22" i="13"/>
  <c r="AX18" i="13"/>
  <c r="AX14" i="13"/>
  <c r="AX41" i="13"/>
  <c r="AX37" i="13"/>
  <c r="AX33" i="13"/>
  <c r="AX29" i="13"/>
  <c r="AX25" i="13"/>
  <c r="AX21" i="13"/>
  <c r="AX17" i="13"/>
  <c r="AW16" i="13"/>
  <c r="AW19" i="13"/>
  <c r="AW35" i="13"/>
  <c r="AW23" i="13"/>
  <c r="AW12" i="13"/>
  <c r="AW38" i="13"/>
  <c r="AW34" i="13"/>
  <c r="AW30" i="13"/>
  <c r="AW26" i="13"/>
  <c r="AW22" i="13"/>
  <c r="AW18" i="13"/>
  <c r="AW14" i="13"/>
  <c r="AW39" i="13"/>
  <c r="AW31" i="13"/>
  <c r="AW27" i="13"/>
  <c r="AW15" i="13"/>
  <c r="AW41" i="13"/>
  <c r="AW37" i="13"/>
  <c r="AW33" i="13"/>
  <c r="AW29" i="13"/>
  <c r="AW25" i="13"/>
  <c r="AW21" i="13"/>
  <c r="AW17" i="13"/>
  <c r="AW13" i="13"/>
  <c r="AW40" i="13"/>
  <c r="AW36" i="13"/>
  <c r="AW32" i="13"/>
  <c r="AW28" i="13"/>
  <c r="AW24" i="13"/>
  <c r="AW20" i="13"/>
  <c r="N6" i="13"/>
  <c r="M6" i="13"/>
  <c r="L6" i="13"/>
  <c r="K6" i="13"/>
  <c r="J6" i="13"/>
  <c r="I6" i="13"/>
  <c r="H6" i="13"/>
  <c r="G6" i="13"/>
  <c r="F6" i="13"/>
  <c r="E6" i="13"/>
  <c r="D6" i="13"/>
  <c r="E5" i="13"/>
  <c r="T10" i="13" s="1"/>
  <c r="F5" i="13"/>
  <c r="W10" i="13" s="1"/>
  <c r="G5" i="13"/>
  <c r="X10" i="13" s="1"/>
  <c r="H5" i="13"/>
  <c r="Z10" i="13" s="1"/>
  <c r="I5" i="13"/>
  <c r="AH10" i="13" s="1"/>
  <c r="J5" i="13"/>
  <c r="AJ10" i="13" s="1"/>
  <c r="K5" i="13"/>
  <c r="L5" i="13"/>
  <c r="M5" i="13"/>
  <c r="N5" i="13"/>
  <c r="D5" i="13"/>
  <c r="Q10" i="13" s="1"/>
  <c r="AP10" i="13" l="1"/>
</calcChain>
</file>

<file path=xl/sharedStrings.xml><?xml version="1.0" encoding="utf-8"?>
<sst xmlns="http://schemas.openxmlformats.org/spreadsheetml/2006/main" count="3036" uniqueCount="146">
  <si>
    <t>Nota 4</t>
  </si>
  <si>
    <t>Não</t>
  </si>
  <si>
    <t>NA</t>
  </si>
  <si>
    <t>Preço 3</t>
  </si>
  <si>
    <t>magazineluiza</t>
  </si>
  <si>
    <t>iSight</t>
  </si>
  <si>
    <t>Processador neural</t>
  </si>
  <si>
    <t>Dourado</t>
  </si>
  <si>
    <t>4"</t>
  </si>
  <si>
    <t>GB</t>
  </si>
  <si>
    <t>64GB</t>
  </si>
  <si>
    <t>Apple</t>
  </si>
  <si>
    <t>4,7"</t>
  </si>
  <si>
    <t>512 GB</t>
  </si>
  <si>
    <t>Preço 1</t>
  </si>
  <si>
    <t>Webfones</t>
  </si>
  <si>
    <t>2MP</t>
  </si>
  <si>
    <t>Octa-Core</t>
  </si>
  <si>
    <t>Preto</t>
  </si>
  <si>
    <t>6"</t>
  </si>
  <si>
    <t>32GB</t>
  </si>
  <si>
    <t>Samsung</t>
  </si>
  <si>
    <t>13 MP</t>
  </si>
  <si>
    <t>6,2"</t>
  </si>
  <si>
    <t>5"</t>
  </si>
  <si>
    <t>TB</t>
  </si>
  <si>
    <t>LG</t>
  </si>
  <si>
    <t>16 MP</t>
  </si>
  <si>
    <t>5,7"</t>
  </si>
  <si>
    <t>2 TB</t>
  </si>
  <si>
    <t>Nota 3</t>
  </si>
  <si>
    <t>Ouro</t>
  </si>
  <si>
    <t>Motorola</t>
  </si>
  <si>
    <t>Preço 2</t>
  </si>
  <si>
    <t>Quad</t>
  </si>
  <si>
    <t>Azul</t>
  </si>
  <si>
    <t>Quad Pixel (16MP)</t>
  </si>
  <si>
    <t>6,4"</t>
  </si>
  <si>
    <t>Sim</t>
  </si>
  <si>
    <t>Quad Pixel (13MP)</t>
  </si>
  <si>
    <t>5,3"</t>
  </si>
  <si>
    <t>Nota 1</t>
  </si>
  <si>
    <t>Vermelho</t>
  </si>
  <si>
    <t>128GB</t>
  </si>
  <si>
    <t>Quad Pixel (25MP)</t>
  </si>
  <si>
    <t>Branco</t>
  </si>
  <si>
    <t>Quad Pixel (12MP)</t>
  </si>
  <si>
    <t>6,34"</t>
  </si>
  <si>
    <t>Nota 2</t>
  </si>
  <si>
    <t>Quad Pixel (32MP)</t>
  </si>
  <si>
    <t>6,7"</t>
  </si>
  <si>
    <t>Indigo</t>
  </si>
  <si>
    <t>256 GB</t>
  </si>
  <si>
    <t>Ônix</t>
  </si>
  <si>
    <t>12 MP</t>
  </si>
  <si>
    <t>6,24"</t>
  </si>
  <si>
    <t>1MP</t>
  </si>
  <si>
    <t>Quad-Core</t>
  </si>
  <si>
    <t>16GB</t>
  </si>
  <si>
    <t>8 MP</t>
  </si>
  <si>
    <t>5,0"</t>
  </si>
  <si>
    <t>5,34"</t>
  </si>
  <si>
    <t>Cinza</t>
  </si>
  <si>
    <t>64 GB</t>
  </si>
  <si>
    <t>Nota</t>
  </si>
  <si>
    <t>Vídeo de demonstração</t>
  </si>
  <si>
    <t>Desconto mencionado</t>
  </si>
  <si>
    <t>Preço à vista</t>
  </si>
  <si>
    <t>Marketplace - Venda</t>
  </si>
  <si>
    <t>Resolução da câmera - Traseira</t>
  </si>
  <si>
    <t>Processador - Tipo</t>
  </si>
  <si>
    <t>Cor</t>
  </si>
  <si>
    <t>Tamanho da tela</t>
  </si>
  <si>
    <t>Cartão</t>
  </si>
  <si>
    <t>Memória Interna</t>
  </si>
  <si>
    <t>Marca</t>
  </si>
  <si>
    <t>Nº</t>
  </si>
  <si>
    <t>Preço</t>
  </si>
  <si>
    <t>Marketplace</t>
  </si>
  <si>
    <t>Resolução das câmeras</t>
  </si>
  <si>
    <t>Processador</t>
  </si>
  <si>
    <t>Tela</t>
  </si>
  <si>
    <t>Capacidade</t>
  </si>
  <si>
    <t>Informações técnicas</t>
  </si>
  <si>
    <t>Variáveis tratadas (base para modelo)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</si>
  <si>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</si>
  <si>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</si>
  <si>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</si>
  <si>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</si>
  <si>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</si>
  <si>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</si>
  <si>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</si>
  <si>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</si>
  <si>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</si>
  <si>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</si>
  <si>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Referência</t>
  </si>
  <si>
    <t>Memória</t>
  </si>
  <si>
    <t>Desconto</t>
  </si>
  <si>
    <t>Vídeo</t>
  </si>
  <si>
    <t>Magazine Luiza: Smartphones mais vendidos</t>
  </si>
  <si>
    <t>Simulação</t>
  </si>
  <si>
    <t>Câmera</t>
  </si>
  <si>
    <t>Codificação de dados conjuntos</t>
  </si>
  <si>
    <t>Rank(1= melhor)</t>
  </si>
  <si>
    <t>Rank(1=pior)</t>
  </si>
  <si>
    <t>Forecast</t>
  </si>
  <si>
    <t>Estudo de caso</t>
  </si>
  <si>
    <t>O site Magazine Luiza é um Marketplace e com tal comercializa produtos da sua rede de distribuição e de parceiros. O site permite selecionar produtos por categorias e fazer diversos tipos de filtros: mais vendidos; melhor classificados; entre outros.</t>
  </si>
  <si>
    <t>Assim, esse estudo de caso tem como objetivo geral analisar o comportamento do consumidor que adquire produtos vendidos e entregues pela Magazine Luiza e pelos seus parceiros.</t>
  </si>
  <si>
    <t>Como objetivo específico serão analisadas as características dos produtos que influenciam na tomada de decisão dos consumidores.</t>
  </si>
  <si>
    <t>O objeto de estudo desta pesquisar será a categoria Smartphone, com o filtro na página dos produtos mais vendidos.</t>
  </si>
  <si>
    <t>O resultado deste trabalho será compartilhado entre os departamentos de desenvolvimento de produtos e marketing.</t>
  </si>
  <si>
    <t>Amostra</t>
  </si>
  <si>
    <t>Responsável:</t>
  </si>
  <si>
    <t>André Santos | Métodos Exatos</t>
  </si>
  <si>
    <t>Data:</t>
  </si>
  <si>
    <t>25 de novembro de 2019</t>
  </si>
  <si>
    <t>Série temporal:</t>
  </si>
  <si>
    <t>24 e 25 de novembro de 2019</t>
  </si>
  <si>
    <t>Tamanho:</t>
  </si>
  <si>
    <t>30 smartphones mais vendidos</t>
  </si>
  <si>
    <t>Variáveis originais:</t>
  </si>
  <si>
    <t>Atributos</t>
  </si>
  <si>
    <t xml:space="preserve">Total </t>
  </si>
  <si>
    <t>Níveis</t>
  </si>
  <si>
    <t>Cartão - Expansível até</t>
  </si>
  <si>
    <t>Variáveis tratadas:</t>
  </si>
  <si>
    <r>
      <rPr>
        <sz val="11"/>
        <color rgb="FFFF0000"/>
        <rFont val="Calibri"/>
        <family val="2"/>
        <scheme val="minor"/>
      </rPr>
      <t>GB</t>
    </r>
    <r>
      <rPr>
        <sz val="11"/>
        <color theme="1"/>
        <rFont val="Calibri"/>
        <family val="2"/>
        <scheme val="minor"/>
      </rPr>
      <t xml:space="preserve">: 32GB, 64GB,256GB; </t>
    </r>
    <r>
      <rPr>
        <sz val="11"/>
        <color rgb="FFFF0000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: 2TB</t>
    </r>
  </si>
  <si>
    <r>
      <rPr>
        <sz val="11"/>
        <color rgb="FFFF0000"/>
        <rFont val="Calibri"/>
        <family val="2"/>
        <scheme val="minor"/>
      </rPr>
      <t>4"</t>
    </r>
    <r>
      <rPr>
        <sz val="11"/>
        <color theme="1"/>
        <rFont val="Calibri"/>
        <family val="2"/>
        <scheme val="minor"/>
      </rPr>
      <t xml:space="preserve">: x&lt; 5";  </t>
    </r>
    <r>
      <rPr>
        <sz val="11"/>
        <color rgb="FFFF0000"/>
        <rFont val="Calibri"/>
        <family val="2"/>
        <scheme val="minor"/>
      </rPr>
      <t>5"</t>
    </r>
    <r>
      <rPr>
        <sz val="11"/>
        <color theme="1"/>
        <rFont val="Calibri"/>
        <family val="2"/>
        <scheme val="minor"/>
      </rPr>
      <t xml:space="preserve">: 5"&lt;x&lt;6"; </t>
    </r>
    <r>
      <rPr>
        <sz val="11"/>
        <color rgb="FFFF0000"/>
        <rFont val="Calibri"/>
        <family val="2"/>
        <scheme val="minor"/>
      </rPr>
      <t>6"</t>
    </r>
    <r>
      <rPr>
        <sz val="11"/>
        <color theme="1"/>
        <rFont val="Calibri"/>
        <family val="2"/>
        <scheme val="minor"/>
      </rPr>
      <t>: x&gt;=6"</t>
    </r>
  </si>
  <si>
    <r>
      <rPr>
        <sz val="11"/>
        <color rgb="FFFF0000"/>
        <rFont val="Calibri"/>
        <family val="2"/>
        <scheme val="minor"/>
      </rPr>
      <t>iSight</t>
    </r>
    <r>
      <rPr>
        <sz val="11"/>
        <color theme="1"/>
        <rFont val="Calibri"/>
        <family val="2"/>
        <scheme val="minor"/>
      </rPr>
      <t xml:space="preserve">: iSight; </t>
    </r>
    <r>
      <rPr>
        <sz val="11"/>
        <color rgb="FFFF0000"/>
        <rFont val="Calibri"/>
        <family val="2"/>
        <scheme val="minor"/>
      </rPr>
      <t>1MP</t>
    </r>
    <r>
      <rPr>
        <sz val="11"/>
        <color theme="1"/>
        <rFont val="Calibri"/>
        <family val="2"/>
        <scheme val="minor"/>
      </rPr>
      <t xml:space="preserve">: 8MP; </t>
    </r>
    <r>
      <rPr>
        <sz val="11"/>
        <color rgb="FFFF0000"/>
        <rFont val="Calibri"/>
        <family val="2"/>
        <scheme val="minor"/>
      </rPr>
      <t>2MP</t>
    </r>
    <r>
      <rPr>
        <sz val="11"/>
        <color theme="1"/>
        <rFont val="Calibri"/>
        <family val="2"/>
        <scheme val="minor"/>
      </rPr>
      <t xml:space="preserve">: [12-13-16]MP; </t>
    </r>
    <r>
      <rPr>
        <sz val="11"/>
        <color rgb="FFFF0000"/>
        <rFont val="Calibri"/>
        <family val="2"/>
        <scheme val="minor"/>
      </rPr>
      <t>Quad</t>
    </r>
    <r>
      <rPr>
        <sz val="11"/>
        <color theme="1"/>
        <rFont val="Calibri"/>
        <family val="2"/>
        <scheme val="minor"/>
      </rPr>
      <t>: todos Quad Pixel</t>
    </r>
  </si>
  <si>
    <r>
      <rPr>
        <sz val="11"/>
        <color rgb="FFFF0000"/>
        <rFont val="Calibri"/>
        <family val="2"/>
        <scheme val="minor"/>
      </rPr>
      <t>Preço 1</t>
    </r>
    <r>
      <rPr>
        <sz val="11"/>
        <color theme="1"/>
        <rFont val="Calibri"/>
        <family val="2"/>
        <scheme val="minor"/>
      </rPr>
      <t xml:space="preserve">: até 1000; </t>
    </r>
    <r>
      <rPr>
        <sz val="11"/>
        <color rgb="FFFF0000"/>
        <rFont val="Calibri"/>
        <family val="2"/>
        <scheme val="minor"/>
      </rPr>
      <t>Preço 2</t>
    </r>
    <r>
      <rPr>
        <sz val="11"/>
        <color theme="1"/>
        <rFont val="Calibri"/>
        <family val="2"/>
        <scheme val="minor"/>
      </rPr>
      <t xml:space="preserve">: 1000 a 2000; </t>
    </r>
    <r>
      <rPr>
        <sz val="11"/>
        <color rgb="FFFF0000"/>
        <rFont val="Calibri"/>
        <family val="2"/>
        <scheme val="minor"/>
      </rPr>
      <t>Preço 3</t>
    </r>
    <r>
      <rPr>
        <sz val="11"/>
        <color theme="1"/>
        <rFont val="Calibri"/>
        <family val="2"/>
        <scheme val="minor"/>
      </rPr>
      <t>: 3000+</t>
    </r>
  </si>
  <si>
    <r>
      <t xml:space="preserve">Passo 1: substituir NA pela média da variável. Passo 2: </t>
    </r>
    <r>
      <rPr>
        <sz val="11"/>
        <color rgb="FFFF0000"/>
        <rFont val="Calibri"/>
        <family val="2"/>
        <scheme val="minor"/>
      </rPr>
      <t>Nota 1</t>
    </r>
    <r>
      <rPr>
        <sz val="11"/>
        <color theme="1"/>
        <rFont val="Calibri"/>
        <family val="2"/>
        <scheme val="minor"/>
      </rPr>
      <t xml:space="preserve"> = [3, 3,52]; </t>
    </r>
    <r>
      <rPr>
        <sz val="11"/>
        <color rgb="FFFF0000"/>
        <rFont val="Calibri"/>
        <family val="2"/>
        <scheme val="minor"/>
      </rPr>
      <t>Nota 2</t>
    </r>
    <r>
      <rPr>
        <sz val="11"/>
        <color theme="1"/>
        <rFont val="Calibri"/>
        <family val="2"/>
        <scheme val="minor"/>
      </rPr>
      <t xml:space="preserve"> = (3,52, 4,04]; </t>
    </r>
    <r>
      <rPr>
        <sz val="11"/>
        <color rgb="FFFF0000"/>
        <rFont val="Calibri"/>
        <family val="2"/>
        <scheme val="minor"/>
      </rPr>
      <t>Nota 3</t>
    </r>
    <r>
      <rPr>
        <sz val="11"/>
        <color theme="1"/>
        <rFont val="Calibri"/>
        <family val="2"/>
        <scheme val="minor"/>
      </rPr>
      <t xml:space="preserve"> = (4,04, 4,56]; </t>
    </r>
    <r>
      <rPr>
        <sz val="11"/>
        <color rgb="FFFF0000"/>
        <rFont val="Calibri"/>
        <family val="2"/>
        <scheme val="minor"/>
      </rPr>
      <t>Nota 4</t>
    </r>
    <r>
      <rPr>
        <sz val="11"/>
        <color theme="1"/>
        <rFont val="Calibri"/>
        <family val="2"/>
        <scheme val="minor"/>
      </rPr>
      <t xml:space="preserve"> = (4,56, 5,08]</t>
    </r>
  </si>
  <si>
    <t>Coeficientes</t>
  </si>
  <si>
    <t>Spread</t>
  </si>
  <si>
    <t>Ranking</t>
  </si>
  <si>
    <t>Magalu</t>
  </si>
  <si>
    <t>Conc.1</t>
  </si>
  <si>
    <t>Conc.2</t>
  </si>
  <si>
    <t>Conc.3</t>
  </si>
  <si>
    <t>Conc.4</t>
  </si>
  <si>
    <t>Conc.5</t>
  </si>
  <si>
    <t>Conc.6</t>
  </si>
  <si>
    <t>Conc.7</t>
  </si>
  <si>
    <t>Conc.8</t>
  </si>
  <si>
    <t>Conc.9</t>
  </si>
  <si>
    <t>Conc.10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</si>
</sst>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1A4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121">
    <xf numFmtId="0" fontId="0" fillId="0" borderId="0" xfId="0"/>
    <xf numFmtId="0" fontId="5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right" indent="4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9" fontId="0" fillId="0" borderId="0" xfId="0" applyNumberFormat="1" applyAlignment="1">
      <alignment horizontal="center"/>
    </xf>
    <xf numFmtId="2" fontId="5" fillId="0" borderId="0" xfId="0" applyNumberFormat="1" applyFont="1"/>
    <xf numFmtId="0" fontId="5" fillId="15" borderId="0" xfId="0" applyFont="1" applyFill="1"/>
    <xf numFmtId="0" fontId="0" fillId="16" borderId="0" xfId="0" applyFill="1"/>
    <xf numFmtId="0" fontId="0" fillId="17" borderId="0" xfId="0" applyFill="1"/>
    <xf numFmtId="0" fontId="5" fillId="17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3" fillId="2" borderId="0" xfId="2" applyAlignment="1">
      <alignment vertical="center"/>
    </xf>
    <xf numFmtId="0" fontId="0" fillId="18" borderId="3" xfId="0" applyFill="1" applyBorder="1"/>
    <xf numFmtId="0" fontId="0" fillId="16" borderId="4" xfId="0" applyFill="1" applyBorder="1" applyAlignment="1">
      <alignment horizontal="center"/>
    </xf>
    <xf numFmtId="0" fontId="0" fillId="15" borderId="4" xfId="0" applyFill="1" applyBorder="1"/>
    <xf numFmtId="0" fontId="0" fillId="17" borderId="4" xfId="0" applyFill="1" applyBorder="1"/>
    <xf numFmtId="0" fontId="5" fillId="17" borderId="4" xfId="0" applyFont="1" applyFill="1" applyBorder="1"/>
    <xf numFmtId="0" fontId="5" fillId="15" borderId="4" xfId="0" applyFont="1" applyFill="1" applyBorder="1"/>
    <xf numFmtId="0" fontId="0" fillId="16" borderId="4" xfId="0" applyFill="1" applyBorder="1"/>
    <xf numFmtId="0" fontId="4" fillId="19" borderId="0" xfId="3" applyFont="1" applyFill="1"/>
    <xf numFmtId="0" fontId="7" fillId="19" borderId="0" xfId="3" applyFill="1"/>
    <xf numFmtId="0" fontId="7" fillId="9" borderId="5" xfId="9" applyBorder="1" applyAlignment="1">
      <alignment horizontal="center"/>
    </xf>
    <xf numFmtId="0" fontId="7" fillId="9" borderId="5" xfId="9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20" borderId="2" xfId="0" applyFill="1" applyBorder="1" applyAlignment="1">
      <alignment horizontal="center" vertical="center"/>
    </xf>
    <xf numFmtId="0" fontId="7" fillId="19" borderId="0" xfId="12" applyFill="1"/>
    <xf numFmtId="0" fontId="1" fillId="11" borderId="0" xfId="11" applyBorder="1" applyAlignment="1">
      <alignment horizontal="center"/>
    </xf>
    <xf numFmtId="0" fontId="1" fillId="11" borderId="0" xfId="11" applyBorder="1" applyAlignment="1">
      <alignment horizontal="center" vertical="center"/>
    </xf>
    <xf numFmtId="0" fontId="1" fillId="11" borderId="0" xfId="11" applyBorder="1" applyAlignment="1">
      <alignment horizontal="left"/>
    </xf>
    <xf numFmtId="0" fontId="1" fillId="8" borderId="0" xfId="8" applyBorder="1" applyAlignment="1">
      <alignment horizontal="left"/>
    </xf>
    <xf numFmtId="0" fontId="1" fillId="8" borderId="0" xfId="8" applyBorder="1" applyAlignment="1">
      <alignment horizontal="left" vertical="center"/>
    </xf>
    <xf numFmtId="0" fontId="0" fillId="11" borderId="0" xfId="11" applyFont="1" applyBorder="1" applyAlignment="1">
      <alignment horizontal="left" vertical="center"/>
    </xf>
    <xf numFmtId="0" fontId="1" fillId="5" borderId="0" xfId="5" applyBorder="1" applyAlignment="1">
      <alignment horizontal="left"/>
    </xf>
    <xf numFmtId="0" fontId="7" fillId="4" borderId="0" xfId="4"/>
    <xf numFmtId="0" fontId="1" fillId="11" borderId="2" xfId="11" applyBorder="1" applyAlignment="1">
      <alignment horizontal="left"/>
    </xf>
    <xf numFmtId="0" fontId="1" fillId="11" borderId="2" xfId="11" applyBorder="1" applyAlignment="1">
      <alignment horizontal="left" vertical="center"/>
    </xf>
    <xf numFmtId="0" fontId="1" fillId="8" borderId="2" xfId="8" applyBorder="1" applyAlignment="1">
      <alignment horizontal="left" vertical="center"/>
    </xf>
    <xf numFmtId="0" fontId="0" fillId="11" borderId="2" xfId="11" applyFont="1" applyBorder="1" applyAlignment="1">
      <alignment horizontal="left" vertical="center"/>
    </xf>
    <xf numFmtId="0" fontId="1" fillId="11" borderId="6" xfId="11" applyBorder="1" applyAlignment="1">
      <alignment horizontal="left"/>
    </xf>
    <xf numFmtId="0" fontId="1" fillId="11" borderId="6" xfId="11" applyBorder="1" applyAlignment="1">
      <alignment horizontal="left" vertical="center"/>
    </xf>
    <xf numFmtId="0" fontId="1" fillId="8" borderId="6" xfId="8" applyBorder="1" applyAlignment="1">
      <alignment horizontal="left" vertical="center"/>
    </xf>
    <xf numFmtId="0" fontId="0" fillId="11" borderId="6" xfId="11" applyFont="1" applyBorder="1" applyAlignment="1">
      <alignment horizontal="left" vertical="center"/>
    </xf>
    <xf numFmtId="2" fontId="1" fillId="5" borderId="0" xfId="5" applyNumberFormat="1" applyBorder="1" applyAlignment="1">
      <alignment horizontal="right" vertical="center"/>
    </xf>
    <xf numFmtId="2" fontId="1" fillId="5" borderId="2" xfId="5" applyNumberFormat="1" applyBorder="1" applyAlignment="1">
      <alignment horizontal="right" vertical="center"/>
    </xf>
    <xf numFmtId="0" fontId="1" fillId="5" borderId="0" xfId="5" applyBorder="1" applyAlignment="1">
      <alignment horizontal="right" vertical="center"/>
    </xf>
    <xf numFmtId="0" fontId="1" fillId="5" borderId="2" xfId="5" applyBorder="1" applyAlignment="1">
      <alignment horizontal="right" vertical="center"/>
    </xf>
    <xf numFmtId="0" fontId="1" fillId="8" borderId="0" xfId="8" applyBorder="1" applyAlignment="1">
      <alignment horizontal="center" vertical="center"/>
    </xf>
    <xf numFmtId="0" fontId="0" fillId="11" borderId="0" xfId="11" applyFont="1" applyBorder="1" applyAlignment="1">
      <alignment horizontal="center" vertical="center"/>
    </xf>
    <xf numFmtId="0" fontId="1" fillId="11" borderId="2" xfId="11" applyBorder="1" applyAlignment="1">
      <alignment horizontal="center"/>
    </xf>
    <xf numFmtId="0" fontId="1" fillId="11" borderId="2" xfId="11" applyBorder="1" applyAlignment="1">
      <alignment horizontal="center" vertical="center"/>
    </xf>
    <xf numFmtId="0" fontId="1" fillId="8" borderId="2" xfId="8" applyBorder="1" applyAlignment="1">
      <alignment horizontal="center" vertical="center"/>
    </xf>
    <xf numFmtId="0" fontId="0" fillId="11" borderId="2" xfId="11" applyFont="1" applyBorder="1" applyAlignment="1">
      <alignment horizontal="center" vertical="center"/>
    </xf>
    <xf numFmtId="0" fontId="1" fillId="11" borderId="6" xfId="11" applyBorder="1" applyAlignment="1">
      <alignment horizontal="center"/>
    </xf>
    <xf numFmtId="0" fontId="1" fillId="11" borderId="6" xfId="11" applyBorder="1" applyAlignment="1">
      <alignment horizontal="center" vertical="center"/>
    </xf>
    <xf numFmtId="0" fontId="1" fillId="8" borderId="6" xfId="8" applyBorder="1" applyAlignment="1">
      <alignment horizontal="center" vertical="center"/>
    </xf>
    <xf numFmtId="0" fontId="0" fillId="11" borderId="6" xfId="11" applyFont="1" applyBorder="1" applyAlignment="1">
      <alignment horizontal="center" vertical="center"/>
    </xf>
    <xf numFmtId="0" fontId="1" fillId="5" borderId="6" xfId="5" applyBorder="1" applyAlignment="1">
      <alignment horizontal="right" vertical="center"/>
    </xf>
    <xf numFmtId="0" fontId="0" fillId="8" borderId="6" xfId="8" applyFont="1" applyBorder="1" applyAlignment="1">
      <alignment horizontal="center" vertical="center"/>
    </xf>
    <xf numFmtId="0" fontId="2" fillId="0" borderId="1" xfId="1"/>
    <xf numFmtId="0" fontId="0" fillId="21" borderId="0" xfId="0" applyFill="1"/>
    <xf numFmtId="0" fontId="0" fillId="21" borderId="0" xfId="0" applyFill="1" applyAlignment="1">
      <alignment horizontal="left" vertical="top" wrapText="1"/>
    </xf>
    <xf numFmtId="0" fontId="0" fillId="21" borderId="0" xfId="0" applyFill="1" applyAlignment="1">
      <alignment horizontal="left"/>
    </xf>
    <xf numFmtId="0" fontId="7" fillId="12" borderId="7" xfId="12" applyBorder="1"/>
    <xf numFmtId="0" fontId="1" fillId="13" borderId="7" xfId="13" applyBorder="1"/>
    <xf numFmtId="0" fontId="1" fillId="13" borderId="4" xfId="13" applyBorder="1"/>
    <xf numFmtId="0" fontId="0" fillId="0" borderId="8" xfId="0" applyBorder="1"/>
    <xf numFmtId="0" fontId="0" fillId="0" borderId="8" xfId="0" applyBorder="1" applyAlignment="1">
      <alignment horizontal="right" indent="1"/>
    </xf>
    <xf numFmtId="0" fontId="0" fillId="0" borderId="0" xfId="0" applyAlignment="1">
      <alignment horizontal="left"/>
    </xf>
    <xf numFmtId="0" fontId="1" fillId="10" borderId="8" xfId="10" applyBorder="1"/>
    <xf numFmtId="0" fontId="1" fillId="10" borderId="8" xfId="10" applyBorder="1" applyAlignment="1">
      <alignment horizontal="right" indent="1"/>
    </xf>
    <xf numFmtId="0" fontId="1" fillId="10" borderId="0" xfId="10" applyAlignment="1">
      <alignment horizontal="left"/>
    </xf>
    <xf numFmtId="0" fontId="0" fillId="20" borderId="9" xfId="0" applyFill="1" applyBorder="1"/>
    <xf numFmtId="0" fontId="0" fillId="20" borderId="9" xfId="0" applyFill="1" applyBorder="1" applyAlignment="1">
      <alignment horizontal="right" indent="1"/>
    </xf>
    <xf numFmtId="0" fontId="0" fillId="20" borderId="2" xfId="0" applyFill="1" applyBorder="1" applyAlignment="1">
      <alignment horizontal="left"/>
    </xf>
    <xf numFmtId="0" fontId="0" fillId="10" borderId="0" xfId="10" applyFont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right" indent="1"/>
    </xf>
    <xf numFmtId="0" fontId="0" fillId="0" borderId="2" xfId="0" applyBorder="1" applyAlignment="1">
      <alignment horizontal="left"/>
    </xf>
    <xf numFmtId="167" fontId="0" fillId="20" borderId="0" xfId="0" applyNumberFormat="1" applyFill="1" applyAlignment="1">
      <alignment horizontal="right" indent="1"/>
    </xf>
    <xf numFmtId="167" fontId="0" fillId="20" borderId="2" xfId="0" applyNumberFormat="1" applyFill="1" applyBorder="1" applyAlignment="1">
      <alignment horizontal="right" vertical="center" indent="1"/>
    </xf>
    <xf numFmtId="2" fontId="0" fillId="20" borderId="0" xfId="0" applyNumberFormat="1" applyFill="1" applyAlignment="1">
      <alignment horizontal="right" indent="1"/>
    </xf>
    <xf numFmtId="2" fontId="0" fillId="20" borderId="2" xfId="0" applyNumberFormat="1" applyFill="1" applyBorder="1" applyAlignment="1">
      <alignment horizontal="right" vertical="center" indent="1"/>
    </xf>
    <xf numFmtId="0" fontId="7" fillId="12" borderId="0" xfId="12"/>
    <xf numFmtId="0" fontId="7" fillId="12" borderId="0" xfId="12" applyBorder="1" applyAlignment="1">
      <alignment horizontal="left"/>
    </xf>
    <xf numFmtId="0" fontId="7" fillId="12" borderId="0" xfId="12" applyAlignment="1">
      <alignment horizontal="left"/>
    </xf>
    <xf numFmtId="0" fontId="1" fillId="14" borderId="0" xfId="14" applyBorder="1" applyAlignment="1">
      <alignment horizontal="left"/>
    </xf>
    <xf numFmtId="0" fontId="1" fillId="14" borderId="0" xfId="14" applyAlignment="1">
      <alignment horizontal="left"/>
    </xf>
    <xf numFmtId="0" fontId="6" fillId="22" borderId="5" xfId="0" applyFont="1" applyFill="1" applyBorder="1" applyAlignment="1">
      <alignment horizontal="left"/>
    </xf>
    <xf numFmtId="0" fontId="6" fillId="23" borderId="5" xfId="0" applyFont="1" applyFill="1" applyBorder="1" applyAlignment="1">
      <alignment horizontal="center"/>
    </xf>
    <xf numFmtId="0" fontId="1" fillId="14" borderId="5" xfId="14" applyBorder="1" applyAlignment="1">
      <alignment horizontal="center"/>
    </xf>
    <xf numFmtId="0" fontId="1" fillId="13" borderId="5" xfId="13" applyBorder="1" applyAlignment="1">
      <alignment horizontal="center"/>
    </xf>
    <xf numFmtId="0" fontId="0" fillId="24" borderId="0" xfId="0" applyFill="1" applyAlignment="1">
      <alignment horizontal="left" indent="1"/>
    </xf>
    <xf numFmtId="2" fontId="1" fillId="14" borderId="0" xfId="14" applyNumberFormat="1" applyAlignment="1">
      <alignment horizontal="center"/>
    </xf>
    <xf numFmtId="1" fontId="1" fillId="14" borderId="0" xfId="14" applyNumberFormat="1" applyAlignment="1">
      <alignment horizontal="center"/>
    </xf>
    <xf numFmtId="2" fontId="1" fillId="13" borderId="0" xfId="13" applyNumberFormat="1" applyAlignment="1">
      <alignment horizontal="center"/>
    </xf>
    <xf numFmtId="1" fontId="1" fillId="13" borderId="0" xfId="13" applyNumberFormat="1" applyAlignment="1">
      <alignment horizontal="center"/>
    </xf>
    <xf numFmtId="0" fontId="0" fillId="24" borderId="2" xfId="0" applyFill="1" applyBorder="1" applyAlignment="1">
      <alignment horizontal="left" indent="1"/>
    </xf>
    <xf numFmtId="2" fontId="1" fillId="14" borderId="2" xfId="14" applyNumberFormat="1" applyBorder="1" applyAlignment="1">
      <alignment horizontal="center"/>
    </xf>
    <xf numFmtId="1" fontId="1" fillId="14" borderId="2" xfId="14" applyNumberFormat="1" applyBorder="1" applyAlignment="1">
      <alignment horizontal="center"/>
    </xf>
    <xf numFmtId="2" fontId="1" fillId="13" borderId="2" xfId="13" applyNumberFormat="1" applyBorder="1" applyAlignment="1">
      <alignment horizontal="center"/>
    </xf>
    <xf numFmtId="1" fontId="1" fillId="13" borderId="2" xfId="13" applyNumberFormat="1" applyBorder="1" applyAlignment="1">
      <alignment horizontal="center"/>
    </xf>
    <xf numFmtId="0" fontId="1" fillId="14" borderId="0" xfId="14"/>
    <xf numFmtId="0" fontId="1" fillId="13" borderId="0" xfId="13"/>
    <xf numFmtId="0" fontId="1" fillId="13" borderId="0" xfId="13" applyAlignment="1">
      <alignment horizontal="left"/>
    </xf>
    <xf numFmtId="0" fontId="1" fillId="13" borderId="0" xfId="13" applyAlignment="1"/>
    <xf numFmtId="0" fontId="1" fillId="7" borderId="0" xfId="7"/>
    <xf numFmtId="0" fontId="1" fillId="6" borderId="0" xfId="6"/>
    <xf numFmtId="0" fontId="1" fillId="13" borderId="2" xfId="13" applyBorder="1" applyAlignment="1"/>
    <xf numFmtId="0" fontId="1" fillId="6" borderId="2" xfId="6" applyBorder="1"/>
    <xf numFmtId="0" fontId="6" fillId="23" borderId="5" xfId="0" applyFont="1" applyFill="1" applyBorder="1" applyAlignment="1">
      <alignment horizontal="left" indent="1"/>
    </xf>
  </cellXfs>
  <cellStyles count="15">
    <cellStyle name="20% - Ênfase3" xfId="6" builtinId="38"/>
    <cellStyle name="20% - Ênfase5" xfId="10" builtinId="46"/>
    <cellStyle name="40% - Ênfase3" xfId="7" builtinId="39"/>
    <cellStyle name="40% - Ênfase6" xfId="13" builtinId="51"/>
    <cellStyle name="60% - Ênfase2" xfId="5" builtinId="36"/>
    <cellStyle name="60% - Ênfase3" xfId="8" builtinId="40"/>
    <cellStyle name="60% - Ênfase5" xfId="11" builtinId="48"/>
    <cellStyle name="60% - Ênfase6" xfId="14" builtinId="52"/>
    <cellStyle name="Bom" xfId="2" builtinId="26"/>
    <cellStyle name="Ênfase1" xfId="3" builtinId="29"/>
    <cellStyle name="Ênfase2" xfId="4" builtinId="33"/>
    <cellStyle name="Ênfase5" xfId="9" builtinId="45"/>
    <cellStyle name="Ênfase6" xfId="12" builtinId="49"/>
    <cellStyle name="Normal" xfId="0" builtinId="0"/>
    <cellStyle name="Título 2" xfId="1" builtinId="17"/>
  </cellStyles>
  <dxfs count="4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1342572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1CE8A5-BD80-48BA-8528-E5565D12BA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6</xdr:col>
      <xdr:colOff>314324</xdr:colOff>
      <xdr:row>1</xdr:row>
      <xdr:rowOff>19050</xdr:rowOff>
    </xdr:from>
    <xdr:ext cx="73628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6F0F69D-58B0-4DAA-ADAC-7D9C9C6F3646}"/>
            </a:ext>
          </a:extLst>
        </xdr:cNvPr>
        <xdr:cNvSpPr/>
      </xdr:nvSpPr>
      <xdr:spPr>
        <a:xfrm>
          <a:off x="4352924" y="123825"/>
          <a:ext cx="73628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Marketplace Magazine Luiza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7B748004-3764-4948-B50B-BCEE484D7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625476" y="206376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C42A7D-FFBF-464D-8E90-C961C5013E90}"/>
            </a:ext>
          </a:extLst>
        </xdr:cNvPr>
        <xdr:cNvSpPr/>
      </xdr:nvSpPr>
      <xdr:spPr>
        <a:xfrm>
          <a:off x="228600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AFD6539B-9D9D-4D99-8549-4237092E8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B542534-2588-4DF0-8696-C7D3AE0F4EB7}"/>
            </a:ext>
          </a:extLst>
        </xdr:cNvPr>
        <xdr:cNvSpPr/>
      </xdr:nvSpPr>
      <xdr:spPr>
        <a:xfrm>
          <a:off x="352425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Concorrentes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11EBCF1C-A213-4260-8A43-63910CF486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5190ACA-A7E0-488F-8861-62F8B3FDA599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conjuntos::Magazine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809172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9A4D48-27B8-49B0-BB6B-E84ECDF025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BA8EE5D-5648-4DC2-A979-9E347232BE0A}"/>
            </a:ext>
          </a:extLst>
        </xdr:cNvPr>
        <xdr:cNvSpPr/>
      </xdr:nvSpPr>
      <xdr:spPr>
        <a:xfrm>
          <a:off x="22288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Rankings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BDF83AD6-AA17-4620-A490-8D8C7B12C3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9A78515-5405-4ACE-B0B8-02EDCA7925A6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conjuntos::Magazine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F5FC-B1E5-4D5C-BC35-D3A3CDCCCA17}">
  <dimension ref="B1:AG37"/>
  <sheetViews>
    <sheetView showGridLines="0" topLeftCell="A3" zoomScaleNormal="100" workbookViewId="0">
      <selection activeCell="N15" sqref="N15"/>
    </sheetView>
  </sheetViews>
  <sheetFormatPr defaultRowHeight="15" x14ac:dyDescent="0.25"/>
  <cols>
    <col min="1" max="1" width="2.140625" customWidth="1"/>
    <col min="2" max="2" width="2.28515625" customWidth="1"/>
    <col min="3" max="3" width="3.28515625" bestFit="1" customWidth="1"/>
    <col min="4" max="4" width="20.140625" customWidth="1"/>
    <col min="5" max="5" width="4" customWidth="1"/>
    <col min="6" max="6" width="28.7109375" bestFit="1" customWidth="1"/>
    <col min="7" max="7" width="5.85546875" bestFit="1" customWidth="1"/>
    <col min="8" max="28" width="8" customWidth="1"/>
    <col min="32" max="32" width="11.28515625" bestFit="1" customWidth="1"/>
    <col min="33" max="33" width="3.28515625" customWidth="1"/>
  </cols>
  <sheetData>
    <row r="1" spans="2:33" ht="8.25" customHeight="1" x14ac:dyDescent="0.25"/>
    <row r="2" spans="2:33" ht="46.5" customHeight="1" thickBo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2:33" ht="8.25" customHeight="1" x14ac:dyDescent="0.25"/>
    <row r="4" spans="2:33" ht="18" thickBot="1" x14ac:dyDescent="0.35">
      <c r="C4" s="69" t="s">
        <v>106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 spans="2:33" ht="15.75" thickTop="1" x14ac:dyDescent="0.25">
      <c r="C5" s="70"/>
      <c r="D5" s="71" t="s">
        <v>107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2:33" x14ac:dyDescent="0.25"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2:33" x14ac:dyDescent="0.25">
      <c r="C7" s="70"/>
      <c r="D7" s="70" t="s">
        <v>108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2:33" x14ac:dyDescent="0.25">
      <c r="C8" s="70"/>
      <c r="D8" s="70" t="s">
        <v>109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2:33" x14ac:dyDescent="0.25">
      <c r="C9" s="70"/>
      <c r="D9" s="70" t="s">
        <v>110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2:33" x14ac:dyDescent="0.25">
      <c r="C10" s="70"/>
      <c r="D10" s="70" t="s">
        <v>111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2:33" x14ac:dyDescent="0.25"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2:33" ht="18" thickBot="1" x14ac:dyDescent="0.35">
      <c r="C12" s="69" t="s">
        <v>112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</row>
    <row r="13" spans="2:33" ht="15.75" thickTop="1" x14ac:dyDescent="0.25">
      <c r="C13" s="70"/>
      <c r="D13" s="70" t="s">
        <v>113</v>
      </c>
      <c r="E13" s="70" t="s">
        <v>114</v>
      </c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</row>
    <row r="14" spans="2:33" x14ac:dyDescent="0.25">
      <c r="C14" s="70"/>
      <c r="D14" s="70" t="s">
        <v>115</v>
      </c>
      <c r="E14" s="72" t="s">
        <v>116</v>
      </c>
      <c r="F14" s="72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</row>
    <row r="15" spans="2:33" x14ac:dyDescent="0.25">
      <c r="C15" s="70"/>
      <c r="D15" s="70" t="s">
        <v>117</v>
      </c>
      <c r="E15" s="72" t="s">
        <v>118</v>
      </c>
      <c r="F15" s="72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</row>
    <row r="16" spans="2:33" x14ac:dyDescent="0.25">
      <c r="C16" s="70"/>
      <c r="D16" s="70" t="s">
        <v>119</v>
      </c>
      <c r="E16" s="70" t="s">
        <v>120</v>
      </c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</row>
    <row r="17" spans="3:29" ht="15.75" thickBot="1" x14ac:dyDescent="0.3">
      <c r="C17" s="70"/>
      <c r="D17" s="70" t="s">
        <v>121</v>
      </c>
      <c r="E17" s="73" t="s">
        <v>76</v>
      </c>
      <c r="F17" s="73" t="s">
        <v>122</v>
      </c>
      <c r="G17" s="74" t="s">
        <v>123</v>
      </c>
      <c r="H17" s="75" t="s">
        <v>124</v>
      </c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0"/>
    </row>
    <row r="18" spans="3:29" x14ac:dyDescent="0.25">
      <c r="C18" s="70"/>
      <c r="D18" s="70"/>
      <c r="E18" s="76">
        <v>1</v>
      </c>
      <c r="F18" s="76" t="s">
        <v>75</v>
      </c>
      <c r="G18" s="77">
        <f>COUNTA(H18:AB18)</f>
        <v>4</v>
      </c>
      <c r="H18" s="78" t="s">
        <v>26</v>
      </c>
      <c r="I18" s="78" t="s">
        <v>11</v>
      </c>
      <c r="J18" s="78" t="s">
        <v>32</v>
      </c>
      <c r="K18" s="78" t="s">
        <v>21</v>
      </c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0"/>
    </row>
    <row r="19" spans="3:29" x14ac:dyDescent="0.25">
      <c r="C19" s="70"/>
      <c r="D19" s="70"/>
      <c r="E19" s="79">
        <v>2</v>
      </c>
      <c r="F19" s="79" t="s">
        <v>74</v>
      </c>
      <c r="G19" s="80">
        <f t="shared" ref="G19:G29" si="0">COUNTA(H19:AB19)</f>
        <v>4</v>
      </c>
      <c r="H19" s="81" t="s">
        <v>20</v>
      </c>
      <c r="I19" s="81" t="s">
        <v>58</v>
      </c>
      <c r="J19" s="81" t="s">
        <v>10</v>
      </c>
      <c r="K19" s="81" t="s">
        <v>43</v>
      </c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70"/>
    </row>
    <row r="20" spans="3:29" x14ac:dyDescent="0.25">
      <c r="C20" s="70"/>
      <c r="D20" s="70"/>
      <c r="E20" s="76">
        <v>3</v>
      </c>
      <c r="F20" s="76" t="s">
        <v>125</v>
      </c>
      <c r="G20" s="77">
        <f t="shared" si="0"/>
        <v>5</v>
      </c>
      <c r="H20" s="78" t="s">
        <v>29</v>
      </c>
      <c r="I20" s="78" t="s">
        <v>20</v>
      </c>
      <c r="J20" s="78" t="s">
        <v>63</v>
      </c>
      <c r="K20" s="78" t="s">
        <v>52</v>
      </c>
      <c r="L20" s="78" t="s">
        <v>13</v>
      </c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0"/>
    </row>
    <row r="21" spans="3:29" x14ac:dyDescent="0.25">
      <c r="C21" s="70"/>
      <c r="D21" s="70"/>
      <c r="E21" s="79">
        <v>4</v>
      </c>
      <c r="F21" s="79" t="s">
        <v>72</v>
      </c>
      <c r="G21" s="80">
        <f t="shared" si="0"/>
        <v>11</v>
      </c>
      <c r="H21" s="81" t="s">
        <v>40</v>
      </c>
      <c r="I21" s="81" t="s">
        <v>60</v>
      </c>
      <c r="J21" s="81" t="s">
        <v>12</v>
      </c>
      <c r="K21" s="81" t="s">
        <v>61</v>
      </c>
      <c r="L21" s="81" t="s">
        <v>19</v>
      </c>
      <c r="M21" s="81" t="s">
        <v>55</v>
      </c>
      <c r="N21" s="81" t="s">
        <v>28</v>
      </c>
      <c r="O21" s="81" t="s">
        <v>37</v>
      </c>
      <c r="P21" s="81" t="s">
        <v>23</v>
      </c>
      <c r="Q21" s="81" t="s">
        <v>50</v>
      </c>
      <c r="R21" s="81" t="s">
        <v>47</v>
      </c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70"/>
    </row>
    <row r="22" spans="3:29" x14ac:dyDescent="0.25">
      <c r="C22" s="70"/>
      <c r="D22" s="70"/>
      <c r="E22" s="76">
        <v>5</v>
      </c>
      <c r="F22" s="76" t="s">
        <v>71</v>
      </c>
      <c r="G22" s="77">
        <f t="shared" si="0"/>
        <v>9</v>
      </c>
      <c r="H22" s="78" t="s">
        <v>18</v>
      </c>
      <c r="I22" s="78" t="s">
        <v>62</v>
      </c>
      <c r="J22" s="78" t="s">
        <v>31</v>
      </c>
      <c r="K22" s="78" t="s">
        <v>53</v>
      </c>
      <c r="L22" s="78" t="s">
        <v>51</v>
      </c>
      <c r="M22" s="78" t="s">
        <v>35</v>
      </c>
      <c r="N22" s="78" t="s">
        <v>45</v>
      </c>
      <c r="O22" s="78" t="s">
        <v>42</v>
      </c>
      <c r="P22" s="78" t="s">
        <v>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0"/>
    </row>
    <row r="23" spans="3:29" x14ac:dyDescent="0.25">
      <c r="C23" s="70"/>
      <c r="D23" s="70"/>
      <c r="E23" s="79">
        <v>6</v>
      </c>
      <c r="F23" s="79" t="s">
        <v>70</v>
      </c>
      <c r="G23" s="80">
        <f t="shared" si="0"/>
        <v>3</v>
      </c>
      <c r="H23" s="81" t="s">
        <v>17</v>
      </c>
      <c r="I23" s="81" t="s">
        <v>57</v>
      </c>
      <c r="J23" s="81" t="s">
        <v>6</v>
      </c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70"/>
    </row>
    <row r="24" spans="3:29" x14ac:dyDescent="0.25">
      <c r="C24" s="70"/>
      <c r="D24" s="70"/>
      <c r="E24" s="76">
        <v>7</v>
      </c>
      <c r="F24" s="76" t="s">
        <v>69</v>
      </c>
      <c r="G24" s="77">
        <f t="shared" si="0"/>
        <v>10</v>
      </c>
      <c r="H24" s="78" t="s">
        <v>22</v>
      </c>
      <c r="I24" s="78" t="s">
        <v>59</v>
      </c>
      <c r="J24" s="78" t="s">
        <v>5</v>
      </c>
      <c r="K24" s="78" t="s">
        <v>54</v>
      </c>
      <c r="L24" s="78" t="s">
        <v>27</v>
      </c>
      <c r="M24" s="78" t="s">
        <v>49</v>
      </c>
      <c r="N24" s="78" t="s">
        <v>46</v>
      </c>
      <c r="O24" s="78" t="s">
        <v>44</v>
      </c>
      <c r="P24" s="78" t="s">
        <v>39</v>
      </c>
      <c r="Q24" s="78" t="s">
        <v>36</v>
      </c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0"/>
    </row>
    <row r="25" spans="3:29" x14ac:dyDescent="0.25">
      <c r="C25" s="70"/>
      <c r="D25" s="70"/>
      <c r="E25" s="79">
        <v>8</v>
      </c>
      <c r="F25" s="79" t="s">
        <v>68</v>
      </c>
      <c r="G25" s="80">
        <f t="shared" si="0"/>
        <v>2</v>
      </c>
      <c r="H25" s="81" t="s">
        <v>4</v>
      </c>
      <c r="I25" s="81" t="s">
        <v>15</v>
      </c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70"/>
    </row>
    <row r="26" spans="3:29" x14ac:dyDescent="0.25">
      <c r="C26" s="70"/>
      <c r="D26" s="70"/>
      <c r="E26" s="76">
        <v>9</v>
      </c>
      <c r="F26" s="76" t="s">
        <v>67</v>
      </c>
      <c r="G26" s="77">
        <f t="shared" si="0"/>
        <v>21</v>
      </c>
      <c r="H26" s="78">
        <v>599</v>
      </c>
      <c r="I26" s="78">
        <v>449.1</v>
      </c>
      <c r="J26" s="78">
        <v>3099</v>
      </c>
      <c r="K26" s="78">
        <v>566.1</v>
      </c>
      <c r="L26" s="78">
        <v>749</v>
      </c>
      <c r="M26" s="78">
        <v>485.1</v>
      </c>
      <c r="N26" s="78">
        <v>989.1</v>
      </c>
      <c r="O26" s="78">
        <v>699</v>
      </c>
      <c r="P26" s="78">
        <v>1079.0999999999999</v>
      </c>
      <c r="Q26" s="78">
        <v>799</v>
      </c>
      <c r="R26" s="78">
        <v>809.1</v>
      </c>
      <c r="S26" s="78">
        <v>665.1</v>
      </c>
      <c r="T26" s="78">
        <v>1799.1</v>
      </c>
      <c r="U26" s="78">
        <v>1499</v>
      </c>
      <c r="V26" s="78">
        <v>1399</v>
      </c>
      <c r="W26" s="78">
        <v>967.12</v>
      </c>
      <c r="X26" s="78">
        <v>629</v>
      </c>
      <c r="Y26" s="78">
        <v>1034.0999999999999</v>
      </c>
      <c r="Z26" s="78">
        <v>1129</v>
      </c>
      <c r="AA26" s="78">
        <v>769.9</v>
      </c>
      <c r="AB26" s="78">
        <v>695</v>
      </c>
      <c r="AC26" s="70"/>
    </row>
    <row r="27" spans="3:29" x14ac:dyDescent="0.25">
      <c r="C27" s="70"/>
      <c r="D27" s="70"/>
      <c r="E27" s="79">
        <v>10</v>
      </c>
      <c r="F27" s="79" t="s">
        <v>66</v>
      </c>
      <c r="G27" s="80">
        <f t="shared" si="0"/>
        <v>3</v>
      </c>
      <c r="H27" s="81" t="s">
        <v>2</v>
      </c>
      <c r="I27" s="81">
        <v>0.1</v>
      </c>
      <c r="J27" s="81">
        <v>0.12</v>
      </c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70"/>
    </row>
    <row r="28" spans="3:29" x14ac:dyDescent="0.25">
      <c r="C28" s="70"/>
      <c r="D28" s="70"/>
      <c r="E28" s="76">
        <v>11</v>
      </c>
      <c r="F28" s="76" t="s">
        <v>65</v>
      </c>
      <c r="G28" s="77">
        <f t="shared" si="0"/>
        <v>2</v>
      </c>
      <c r="H28" s="78" t="s">
        <v>38</v>
      </c>
      <c r="I28" s="78" t="s">
        <v>1</v>
      </c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0"/>
    </row>
    <row r="29" spans="3:29" ht="15.75" thickBot="1" x14ac:dyDescent="0.3">
      <c r="C29" s="70"/>
      <c r="D29" s="70"/>
      <c r="E29" s="82">
        <v>12</v>
      </c>
      <c r="F29" s="82" t="s">
        <v>64</v>
      </c>
      <c r="G29" s="83">
        <f t="shared" si="0"/>
        <v>13</v>
      </c>
      <c r="H29" s="84">
        <v>4.0999999999999996</v>
      </c>
      <c r="I29" s="84">
        <v>4.7</v>
      </c>
      <c r="J29" s="84">
        <v>4.8</v>
      </c>
      <c r="K29" s="84">
        <v>3.6</v>
      </c>
      <c r="L29" s="84">
        <v>4.3</v>
      </c>
      <c r="M29" s="84">
        <v>4.4000000000000004</v>
      </c>
      <c r="N29" s="84">
        <v>4.5999999999999996</v>
      </c>
      <c r="O29" s="84">
        <v>4.2</v>
      </c>
      <c r="P29" s="84">
        <v>4.5</v>
      </c>
      <c r="Q29" s="84">
        <v>3.7</v>
      </c>
      <c r="R29" s="84" t="s">
        <v>2</v>
      </c>
      <c r="S29" s="84">
        <v>3</v>
      </c>
      <c r="T29" s="84">
        <v>5</v>
      </c>
      <c r="U29" s="84"/>
      <c r="V29" s="84"/>
      <c r="W29" s="84"/>
      <c r="X29" s="84"/>
      <c r="Y29" s="84"/>
      <c r="Z29" s="84"/>
      <c r="AA29" s="84"/>
      <c r="AB29" s="84"/>
      <c r="AC29" s="70"/>
    </row>
    <row r="30" spans="3:29" x14ac:dyDescent="0.25"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</row>
    <row r="31" spans="3:29" ht="15.75" thickBot="1" x14ac:dyDescent="0.3">
      <c r="C31" s="70"/>
      <c r="D31" s="70" t="s">
        <v>126</v>
      </c>
      <c r="E31" s="73" t="s">
        <v>76</v>
      </c>
      <c r="F31" s="73" t="s">
        <v>122</v>
      </c>
      <c r="G31" s="74" t="s">
        <v>123</v>
      </c>
      <c r="H31" s="75" t="s">
        <v>124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0"/>
      <c r="X31" s="70"/>
      <c r="Y31" s="70"/>
      <c r="Z31" s="70"/>
      <c r="AA31" s="70"/>
      <c r="AB31" s="70"/>
      <c r="AC31" s="70"/>
    </row>
    <row r="32" spans="3:29" x14ac:dyDescent="0.25">
      <c r="C32" s="70"/>
      <c r="D32" s="70"/>
      <c r="E32" s="76">
        <v>3</v>
      </c>
      <c r="F32" s="76" t="s">
        <v>125</v>
      </c>
      <c r="G32" s="77">
        <v>2</v>
      </c>
      <c r="H32" s="78" t="s">
        <v>127</v>
      </c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0"/>
      <c r="X32" s="70"/>
      <c r="Y32" s="70"/>
      <c r="Z32" s="70"/>
      <c r="AA32" s="70"/>
      <c r="AB32" s="70"/>
      <c r="AC32" s="70"/>
    </row>
    <row r="33" spans="3:29" x14ac:dyDescent="0.25">
      <c r="C33" s="70"/>
      <c r="D33" s="70"/>
      <c r="E33" s="79">
        <v>4</v>
      </c>
      <c r="F33" s="79" t="s">
        <v>72</v>
      </c>
      <c r="G33" s="80">
        <v>3</v>
      </c>
      <c r="H33" s="85" t="s">
        <v>128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70"/>
      <c r="X33" s="70"/>
      <c r="Y33" s="70"/>
      <c r="Z33" s="70"/>
      <c r="AA33" s="70"/>
      <c r="AB33" s="70"/>
      <c r="AC33" s="70"/>
    </row>
    <row r="34" spans="3:29" x14ac:dyDescent="0.25">
      <c r="C34" s="70"/>
      <c r="D34" s="70"/>
      <c r="E34" s="76">
        <v>7</v>
      </c>
      <c r="F34" s="76" t="s">
        <v>69</v>
      </c>
      <c r="G34" s="77">
        <v>4</v>
      </c>
      <c r="H34" s="78" t="s">
        <v>129</v>
      </c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0"/>
      <c r="X34" s="70"/>
      <c r="Y34" s="70"/>
      <c r="Z34" s="70"/>
      <c r="AA34" s="70"/>
      <c r="AB34" s="70"/>
      <c r="AC34" s="70"/>
    </row>
    <row r="35" spans="3:29" x14ac:dyDescent="0.25">
      <c r="C35" s="70"/>
      <c r="D35" s="70"/>
      <c r="E35" s="79">
        <v>9</v>
      </c>
      <c r="F35" s="79" t="s">
        <v>67</v>
      </c>
      <c r="G35" s="80">
        <v>4</v>
      </c>
      <c r="H35" s="85" t="s">
        <v>130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70"/>
      <c r="X35" s="70"/>
      <c r="Y35" s="70"/>
      <c r="Z35" s="70"/>
      <c r="AA35" s="70"/>
      <c r="AB35" s="70"/>
      <c r="AC35" s="70"/>
    </row>
    <row r="36" spans="3:29" ht="15.75" thickBot="1" x14ac:dyDescent="0.3">
      <c r="C36" s="70"/>
      <c r="D36" s="70"/>
      <c r="E36" s="86">
        <v>12</v>
      </c>
      <c r="F36" s="86" t="s">
        <v>64</v>
      </c>
      <c r="G36" s="87">
        <v>4</v>
      </c>
      <c r="H36" s="88" t="s">
        <v>131</v>
      </c>
      <c r="I36" s="88"/>
      <c r="J36" s="88"/>
      <c r="K36" s="88"/>
      <c r="L36" s="88"/>
      <c r="M36" s="88"/>
      <c r="N36" s="88"/>
      <c r="O36" s="88"/>
      <c r="P36" s="88"/>
      <c r="Q36" s="3"/>
      <c r="R36" s="3"/>
      <c r="S36" s="3"/>
      <c r="T36" s="3"/>
      <c r="U36" s="3"/>
      <c r="V36" s="3"/>
      <c r="W36" s="70"/>
      <c r="X36" s="70"/>
      <c r="Y36" s="70"/>
      <c r="Z36" s="70"/>
      <c r="AA36" s="70"/>
      <c r="AB36" s="70"/>
      <c r="AC36" s="70"/>
    </row>
    <row r="37" spans="3:29" x14ac:dyDescent="0.25"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</row>
  </sheetData>
  <mergeCells count="1">
    <mergeCell ref="D5:Q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36F6-D3CC-4F7E-AA4F-E30614CD0946}">
  <dimension ref="B1:P36"/>
  <sheetViews>
    <sheetView showGridLines="0" topLeftCell="A3" zoomScaleNormal="100" workbookViewId="0">
      <selection activeCell="O7" sqref="O7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9.85546875" bestFit="1" customWidth="1"/>
    <col min="5" max="5" width="16" bestFit="1" customWidth="1"/>
    <col min="6" max="6" width="6.85546875" bestFit="1" customWidth="1"/>
    <col min="7" max="7" width="15.7109375" bestFit="1" customWidth="1"/>
    <col min="8" max="8" width="9.85546875" bestFit="1" customWidth="1"/>
    <col min="9" max="9" width="18.140625" bestFit="1" customWidth="1"/>
    <col min="10" max="10" width="28.5703125" bestFit="1" customWidth="1"/>
    <col min="11" max="11" width="19.5703125" bestFit="1" customWidth="1"/>
    <col min="12" max="12" width="12" bestFit="1" customWidth="1"/>
    <col min="13" max="13" width="21" bestFit="1" customWidth="1"/>
    <col min="14" max="14" width="22.28515625" bestFit="1" customWidth="1"/>
    <col min="15" max="15" width="6.7109375" bestFit="1" customWidth="1"/>
  </cols>
  <sheetData>
    <row r="1" spans="2:16" ht="8.25" customHeight="1" x14ac:dyDescent="0.25"/>
    <row r="2" spans="2:16" ht="46.5" customHeight="1" thickBo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8.25" customHeight="1" x14ac:dyDescent="0.25"/>
    <row r="4" spans="2:16" ht="18.75" customHeight="1" x14ac:dyDescent="0.25">
      <c r="C4" s="22" t="s">
        <v>84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6" x14ac:dyDescent="0.25">
      <c r="C5" s="17"/>
      <c r="D5" s="20" t="s">
        <v>83</v>
      </c>
      <c r="E5" s="18" t="s">
        <v>82</v>
      </c>
      <c r="F5" s="18"/>
      <c r="G5" s="20" t="s">
        <v>81</v>
      </c>
      <c r="H5" s="17"/>
      <c r="I5" s="18" t="s">
        <v>80</v>
      </c>
      <c r="J5" s="20" t="s">
        <v>79</v>
      </c>
      <c r="K5" s="20" t="s">
        <v>78</v>
      </c>
      <c r="L5" s="18" t="s">
        <v>77</v>
      </c>
      <c r="M5" s="18"/>
      <c r="N5" s="17"/>
      <c r="O5" s="20"/>
    </row>
    <row r="6" spans="2:16" x14ac:dyDescent="0.25">
      <c r="C6" s="21" t="s">
        <v>76</v>
      </c>
      <c r="D6" s="20" t="s">
        <v>75</v>
      </c>
      <c r="E6" s="18" t="s">
        <v>74</v>
      </c>
      <c r="F6" s="19" t="s">
        <v>73</v>
      </c>
      <c r="G6" s="16" t="s">
        <v>72</v>
      </c>
      <c r="H6" s="17" t="s">
        <v>71</v>
      </c>
      <c r="I6" s="18" t="s">
        <v>70</v>
      </c>
      <c r="J6" s="16" t="s">
        <v>69</v>
      </c>
      <c r="K6" s="20" t="s">
        <v>68</v>
      </c>
      <c r="L6" s="19" t="s">
        <v>67</v>
      </c>
      <c r="M6" s="18" t="s">
        <v>66</v>
      </c>
      <c r="N6" s="17" t="s">
        <v>65</v>
      </c>
      <c r="O6" s="16" t="s">
        <v>64</v>
      </c>
    </row>
    <row r="7" spans="2:16" x14ac:dyDescent="0.25">
      <c r="C7" s="13">
        <v>1</v>
      </c>
      <c r="D7" s="12" t="s">
        <v>26</v>
      </c>
      <c r="E7" s="11" t="s">
        <v>20</v>
      </c>
      <c r="F7" s="10" t="s">
        <v>25</v>
      </c>
      <c r="G7" s="10" t="s">
        <v>24</v>
      </c>
      <c r="H7" t="s">
        <v>18</v>
      </c>
      <c r="I7" t="s">
        <v>17</v>
      </c>
      <c r="J7" s="8" t="s">
        <v>16</v>
      </c>
      <c r="K7" t="s">
        <v>4</v>
      </c>
      <c r="L7" s="15" t="s">
        <v>14</v>
      </c>
      <c r="M7" s="9" t="s">
        <v>2</v>
      </c>
      <c r="N7" s="9" t="s">
        <v>38</v>
      </c>
      <c r="O7" s="8" t="s">
        <v>30</v>
      </c>
    </row>
    <row r="8" spans="2:16" x14ac:dyDescent="0.25">
      <c r="C8" s="13">
        <v>2</v>
      </c>
      <c r="D8" s="12" t="s">
        <v>26</v>
      </c>
      <c r="E8" s="11" t="s">
        <v>58</v>
      </c>
      <c r="F8" s="10" t="s">
        <v>9</v>
      </c>
      <c r="G8" s="10" t="s">
        <v>24</v>
      </c>
      <c r="H8" t="s">
        <v>18</v>
      </c>
      <c r="I8" t="s">
        <v>57</v>
      </c>
      <c r="J8" s="8" t="s">
        <v>56</v>
      </c>
      <c r="K8" t="s">
        <v>4</v>
      </c>
      <c r="L8" s="15" t="s">
        <v>14</v>
      </c>
      <c r="M8" s="14">
        <v>0.1</v>
      </c>
      <c r="N8" s="9" t="s">
        <v>38</v>
      </c>
      <c r="O8" s="8" t="s">
        <v>0</v>
      </c>
    </row>
    <row r="9" spans="2:16" x14ac:dyDescent="0.25">
      <c r="C9" s="13">
        <v>3</v>
      </c>
      <c r="D9" s="12" t="s">
        <v>11</v>
      </c>
      <c r="E9" s="11" t="s">
        <v>10</v>
      </c>
      <c r="F9" s="10" t="s">
        <v>9</v>
      </c>
      <c r="G9" s="10" t="s">
        <v>8</v>
      </c>
      <c r="H9" t="s">
        <v>62</v>
      </c>
      <c r="I9" t="s">
        <v>6</v>
      </c>
      <c r="J9" s="8" t="s">
        <v>5</v>
      </c>
      <c r="K9" t="s">
        <v>4</v>
      </c>
      <c r="L9" s="15" t="s">
        <v>3</v>
      </c>
      <c r="M9" s="9" t="s">
        <v>2</v>
      </c>
      <c r="N9" s="9" t="s">
        <v>1</v>
      </c>
      <c r="O9" s="8" t="s">
        <v>0</v>
      </c>
    </row>
    <row r="10" spans="2:16" x14ac:dyDescent="0.25">
      <c r="C10" s="13">
        <v>4</v>
      </c>
      <c r="D10" s="12" t="s">
        <v>32</v>
      </c>
      <c r="E10" s="11" t="s">
        <v>58</v>
      </c>
      <c r="F10" s="10" t="s">
        <v>9</v>
      </c>
      <c r="G10" s="10" t="s">
        <v>24</v>
      </c>
      <c r="H10" t="s">
        <v>31</v>
      </c>
      <c r="I10" t="s">
        <v>57</v>
      </c>
      <c r="J10" s="8" t="s">
        <v>56</v>
      </c>
      <c r="K10" t="s">
        <v>4</v>
      </c>
      <c r="L10" s="15" t="s">
        <v>14</v>
      </c>
      <c r="M10" s="14">
        <v>0.1</v>
      </c>
      <c r="N10" s="9" t="s">
        <v>38</v>
      </c>
      <c r="O10" s="8" t="s">
        <v>48</v>
      </c>
    </row>
    <row r="11" spans="2:16" x14ac:dyDescent="0.25">
      <c r="C11" s="13">
        <v>5</v>
      </c>
      <c r="D11" s="12" t="s">
        <v>21</v>
      </c>
      <c r="E11" s="11" t="s">
        <v>58</v>
      </c>
      <c r="F11" s="10" t="s">
        <v>9</v>
      </c>
      <c r="G11" s="10" t="s">
        <v>24</v>
      </c>
      <c r="H11" t="s">
        <v>18</v>
      </c>
      <c r="I11" t="s">
        <v>57</v>
      </c>
      <c r="J11" s="8" t="s">
        <v>56</v>
      </c>
      <c r="K11" t="s">
        <v>4</v>
      </c>
      <c r="L11" s="15" t="s">
        <v>14</v>
      </c>
      <c r="M11" s="9" t="s">
        <v>2</v>
      </c>
      <c r="N11" s="9" t="s">
        <v>38</v>
      </c>
      <c r="O11" s="8" t="s">
        <v>48</v>
      </c>
    </row>
    <row r="12" spans="2:16" x14ac:dyDescent="0.25">
      <c r="C12" s="13">
        <v>6</v>
      </c>
      <c r="D12" s="12" t="s">
        <v>21</v>
      </c>
      <c r="E12" s="11" t="s">
        <v>58</v>
      </c>
      <c r="F12" s="10" t="s">
        <v>9</v>
      </c>
      <c r="G12" s="10" t="s">
        <v>24</v>
      </c>
      <c r="H12" t="s">
        <v>18</v>
      </c>
      <c r="I12" t="s">
        <v>57</v>
      </c>
      <c r="J12" s="8" t="s">
        <v>56</v>
      </c>
      <c r="K12" t="s">
        <v>4</v>
      </c>
      <c r="L12" s="15" t="s">
        <v>14</v>
      </c>
      <c r="M12" s="14">
        <v>0.1</v>
      </c>
      <c r="N12" s="9" t="s">
        <v>1</v>
      </c>
      <c r="O12" s="8" t="s">
        <v>30</v>
      </c>
    </row>
    <row r="13" spans="2:16" x14ac:dyDescent="0.25">
      <c r="C13" s="13">
        <v>7</v>
      </c>
      <c r="D13" s="12" t="s">
        <v>32</v>
      </c>
      <c r="E13" s="11" t="s">
        <v>10</v>
      </c>
      <c r="F13" s="10" t="s">
        <v>9</v>
      </c>
      <c r="G13" s="10" t="s">
        <v>19</v>
      </c>
      <c r="H13" t="s">
        <v>53</v>
      </c>
      <c r="I13" t="s">
        <v>17</v>
      </c>
      <c r="J13" s="8" t="s">
        <v>16</v>
      </c>
      <c r="K13" t="s">
        <v>4</v>
      </c>
      <c r="L13" s="15" t="s">
        <v>14</v>
      </c>
      <c r="M13" s="14">
        <v>0.1</v>
      </c>
      <c r="N13" s="9" t="s">
        <v>38</v>
      </c>
      <c r="O13" s="8" t="s">
        <v>30</v>
      </c>
    </row>
    <row r="14" spans="2:16" x14ac:dyDescent="0.25">
      <c r="C14" s="13">
        <v>8</v>
      </c>
      <c r="D14" s="12" t="s">
        <v>32</v>
      </c>
      <c r="E14" s="11" t="s">
        <v>20</v>
      </c>
      <c r="F14" s="10" t="s">
        <v>9</v>
      </c>
      <c r="G14" s="10" t="s">
        <v>24</v>
      </c>
      <c r="H14" t="s">
        <v>51</v>
      </c>
      <c r="I14" t="s">
        <v>17</v>
      </c>
      <c r="J14" s="8" t="s">
        <v>16</v>
      </c>
      <c r="K14" t="s">
        <v>4</v>
      </c>
      <c r="L14" s="15" t="s">
        <v>14</v>
      </c>
      <c r="M14" s="9" t="s">
        <v>2</v>
      </c>
      <c r="N14" s="9" t="s">
        <v>38</v>
      </c>
      <c r="O14" s="8" t="s">
        <v>0</v>
      </c>
    </row>
    <row r="15" spans="2:16" x14ac:dyDescent="0.25">
      <c r="C15" s="13">
        <v>9</v>
      </c>
      <c r="D15" s="12" t="s">
        <v>32</v>
      </c>
      <c r="E15" s="11" t="s">
        <v>20</v>
      </c>
      <c r="F15" s="10" t="s">
        <v>9</v>
      </c>
      <c r="G15" s="10" t="s">
        <v>24</v>
      </c>
      <c r="H15" t="s">
        <v>31</v>
      </c>
      <c r="I15" t="s">
        <v>17</v>
      </c>
      <c r="J15" s="8" t="s">
        <v>16</v>
      </c>
      <c r="K15" t="s">
        <v>4</v>
      </c>
      <c r="L15" s="15" t="s">
        <v>14</v>
      </c>
      <c r="M15" s="9" t="s">
        <v>2</v>
      </c>
      <c r="N15" s="9" t="s">
        <v>38</v>
      </c>
      <c r="O15" s="8" t="s">
        <v>30</v>
      </c>
    </row>
    <row r="16" spans="2:16" x14ac:dyDescent="0.25">
      <c r="C16" s="13">
        <v>10</v>
      </c>
      <c r="D16" s="12" t="s">
        <v>21</v>
      </c>
      <c r="E16" s="11" t="s">
        <v>10</v>
      </c>
      <c r="F16" s="10" t="s">
        <v>9</v>
      </c>
      <c r="G16" s="10" t="s">
        <v>19</v>
      </c>
      <c r="H16" t="s">
        <v>18</v>
      </c>
      <c r="I16" t="s">
        <v>17</v>
      </c>
      <c r="J16" s="8" t="s">
        <v>16</v>
      </c>
      <c r="K16" t="s">
        <v>4</v>
      </c>
      <c r="L16" s="15" t="s">
        <v>33</v>
      </c>
      <c r="M16" s="14">
        <v>0.1</v>
      </c>
      <c r="N16" s="9" t="s">
        <v>38</v>
      </c>
      <c r="O16" s="8" t="s">
        <v>30</v>
      </c>
    </row>
    <row r="17" spans="3:15" x14ac:dyDescent="0.25">
      <c r="C17" s="13">
        <v>11</v>
      </c>
      <c r="D17" s="12" t="s">
        <v>21</v>
      </c>
      <c r="E17" s="11" t="s">
        <v>10</v>
      </c>
      <c r="F17" s="10" t="s">
        <v>9</v>
      </c>
      <c r="G17" s="10" t="s">
        <v>19</v>
      </c>
      <c r="H17" t="s">
        <v>35</v>
      </c>
      <c r="I17" t="s">
        <v>17</v>
      </c>
      <c r="J17" s="8" t="s">
        <v>16</v>
      </c>
      <c r="K17" t="s">
        <v>4</v>
      </c>
      <c r="L17" s="15" t="s">
        <v>33</v>
      </c>
      <c r="M17" s="14">
        <v>0.1</v>
      </c>
      <c r="N17" s="9" t="s">
        <v>38</v>
      </c>
      <c r="O17" s="8" t="s">
        <v>0</v>
      </c>
    </row>
    <row r="18" spans="3:15" x14ac:dyDescent="0.25">
      <c r="C18" s="13">
        <v>12</v>
      </c>
      <c r="D18" s="12" t="s">
        <v>21</v>
      </c>
      <c r="E18" s="11" t="s">
        <v>10</v>
      </c>
      <c r="F18" s="10" t="s">
        <v>9</v>
      </c>
      <c r="G18" s="10" t="s">
        <v>19</v>
      </c>
      <c r="H18" t="s">
        <v>45</v>
      </c>
      <c r="I18" t="s">
        <v>17</v>
      </c>
      <c r="J18" s="8" t="s">
        <v>16</v>
      </c>
      <c r="K18" t="s">
        <v>4</v>
      </c>
      <c r="L18" s="15" t="s">
        <v>33</v>
      </c>
      <c r="M18" s="14">
        <v>0.1</v>
      </c>
      <c r="N18" s="9" t="s">
        <v>38</v>
      </c>
      <c r="O18" s="8" t="s">
        <v>30</v>
      </c>
    </row>
    <row r="19" spans="3:15" x14ac:dyDescent="0.25">
      <c r="C19" s="13">
        <v>13</v>
      </c>
      <c r="D19" s="12" t="s">
        <v>21</v>
      </c>
      <c r="E19" s="11" t="s">
        <v>20</v>
      </c>
      <c r="F19" s="10" t="s">
        <v>9</v>
      </c>
      <c r="G19" s="10" t="s">
        <v>19</v>
      </c>
      <c r="H19" t="s">
        <v>35</v>
      </c>
      <c r="I19" t="s">
        <v>17</v>
      </c>
      <c r="J19" s="8" t="s">
        <v>16</v>
      </c>
      <c r="K19" t="s">
        <v>4</v>
      </c>
      <c r="L19" s="15" t="s">
        <v>14</v>
      </c>
      <c r="M19" s="9" t="s">
        <v>2</v>
      </c>
      <c r="N19" s="9" t="s">
        <v>38</v>
      </c>
      <c r="O19" s="8" t="s">
        <v>48</v>
      </c>
    </row>
    <row r="20" spans="3:15" x14ac:dyDescent="0.25">
      <c r="C20" s="13">
        <v>14</v>
      </c>
      <c r="D20" s="12" t="s">
        <v>21</v>
      </c>
      <c r="E20" s="11" t="s">
        <v>20</v>
      </c>
      <c r="F20" s="10" t="s">
        <v>9</v>
      </c>
      <c r="G20" s="10" t="s">
        <v>19</v>
      </c>
      <c r="H20" t="s">
        <v>42</v>
      </c>
      <c r="I20" t="s">
        <v>17</v>
      </c>
      <c r="J20" s="8" t="s">
        <v>16</v>
      </c>
      <c r="K20" t="s">
        <v>4</v>
      </c>
      <c r="L20" s="15" t="s">
        <v>14</v>
      </c>
      <c r="M20" s="9" t="s">
        <v>2</v>
      </c>
      <c r="N20" s="9" t="s">
        <v>38</v>
      </c>
      <c r="O20" s="8" t="s">
        <v>30</v>
      </c>
    </row>
    <row r="21" spans="3:15" x14ac:dyDescent="0.25">
      <c r="C21" s="13">
        <v>15</v>
      </c>
      <c r="D21" s="12" t="s">
        <v>21</v>
      </c>
      <c r="E21" s="11" t="s">
        <v>20</v>
      </c>
      <c r="F21" s="10" t="s">
        <v>9</v>
      </c>
      <c r="G21" s="10" t="s">
        <v>19</v>
      </c>
      <c r="H21" t="s">
        <v>42</v>
      </c>
      <c r="I21" t="s">
        <v>17</v>
      </c>
      <c r="J21" s="8" t="s">
        <v>16</v>
      </c>
      <c r="K21" t="s">
        <v>4</v>
      </c>
      <c r="L21" s="15" t="s">
        <v>14</v>
      </c>
      <c r="M21" s="14">
        <v>0.1</v>
      </c>
      <c r="N21" s="9" t="s">
        <v>38</v>
      </c>
      <c r="O21" s="8" t="s">
        <v>0</v>
      </c>
    </row>
    <row r="22" spans="3:15" x14ac:dyDescent="0.25">
      <c r="C22" s="13">
        <v>16</v>
      </c>
      <c r="D22" s="12" t="s">
        <v>32</v>
      </c>
      <c r="E22" s="11" t="s">
        <v>20</v>
      </c>
      <c r="F22" s="10" t="s">
        <v>9</v>
      </c>
      <c r="G22" s="10" t="s">
        <v>24</v>
      </c>
      <c r="H22" t="s">
        <v>51</v>
      </c>
      <c r="I22" t="s">
        <v>17</v>
      </c>
      <c r="J22" s="8" t="s">
        <v>16</v>
      </c>
      <c r="K22" t="s">
        <v>4</v>
      </c>
      <c r="L22" s="15" t="s">
        <v>14</v>
      </c>
      <c r="M22" s="14">
        <v>0.1</v>
      </c>
      <c r="N22" s="9" t="s">
        <v>1</v>
      </c>
      <c r="O22" s="8" t="s">
        <v>30</v>
      </c>
    </row>
    <row r="23" spans="3:15" x14ac:dyDescent="0.25">
      <c r="C23" s="13">
        <v>17</v>
      </c>
      <c r="D23" s="12" t="s">
        <v>32</v>
      </c>
      <c r="E23" s="11" t="s">
        <v>43</v>
      </c>
      <c r="F23" s="10" t="s">
        <v>9</v>
      </c>
      <c r="G23" s="10" t="s">
        <v>19</v>
      </c>
      <c r="H23" t="s">
        <v>18</v>
      </c>
      <c r="I23" t="s">
        <v>17</v>
      </c>
      <c r="J23" s="8" t="s">
        <v>34</v>
      </c>
      <c r="K23" t="s">
        <v>4</v>
      </c>
      <c r="L23" s="15" t="s">
        <v>33</v>
      </c>
      <c r="M23" s="14">
        <v>0.1</v>
      </c>
      <c r="N23" s="9" t="s">
        <v>38</v>
      </c>
      <c r="O23" s="8" t="s">
        <v>0</v>
      </c>
    </row>
    <row r="24" spans="3:15" x14ac:dyDescent="0.25">
      <c r="C24" s="13">
        <v>18</v>
      </c>
      <c r="D24" s="12" t="s">
        <v>32</v>
      </c>
      <c r="E24" s="11" t="s">
        <v>43</v>
      </c>
      <c r="F24" s="10" t="s">
        <v>9</v>
      </c>
      <c r="G24" s="10" t="s">
        <v>19</v>
      </c>
      <c r="H24" t="s">
        <v>35</v>
      </c>
      <c r="I24" t="s">
        <v>17</v>
      </c>
      <c r="J24" s="8" t="s">
        <v>34</v>
      </c>
      <c r="K24" t="s">
        <v>4</v>
      </c>
      <c r="L24" s="15" t="s">
        <v>33</v>
      </c>
      <c r="M24" s="9" t="s">
        <v>2</v>
      </c>
      <c r="N24" s="9" t="s">
        <v>38</v>
      </c>
      <c r="O24" s="8" t="s">
        <v>48</v>
      </c>
    </row>
    <row r="25" spans="3:15" x14ac:dyDescent="0.25">
      <c r="C25" s="13">
        <v>19</v>
      </c>
      <c r="D25" s="12" t="s">
        <v>32</v>
      </c>
      <c r="E25" s="11" t="s">
        <v>43</v>
      </c>
      <c r="F25" s="10" t="s">
        <v>9</v>
      </c>
      <c r="G25" s="10" t="s">
        <v>19</v>
      </c>
      <c r="H25" t="s">
        <v>45</v>
      </c>
      <c r="I25" t="s">
        <v>17</v>
      </c>
      <c r="J25" s="8" t="s">
        <v>34</v>
      </c>
      <c r="K25" t="s">
        <v>4</v>
      </c>
      <c r="L25" s="15" t="s">
        <v>33</v>
      </c>
      <c r="M25" s="9" t="s">
        <v>2</v>
      </c>
      <c r="N25" s="9" t="s">
        <v>38</v>
      </c>
      <c r="O25" s="8" t="s">
        <v>30</v>
      </c>
    </row>
    <row r="26" spans="3:15" x14ac:dyDescent="0.25">
      <c r="C26" s="13">
        <v>20</v>
      </c>
      <c r="D26" s="12" t="s">
        <v>21</v>
      </c>
      <c r="E26" s="11" t="s">
        <v>43</v>
      </c>
      <c r="F26" s="10" t="s">
        <v>9</v>
      </c>
      <c r="G26" s="10" t="s">
        <v>19</v>
      </c>
      <c r="H26" t="s">
        <v>35</v>
      </c>
      <c r="I26" t="s">
        <v>17</v>
      </c>
      <c r="J26" s="8" t="s">
        <v>34</v>
      </c>
      <c r="K26" t="s">
        <v>4</v>
      </c>
      <c r="L26" s="15" t="s">
        <v>33</v>
      </c>
      <c r="M26" s="9" t="s">
        <v>2</v>
      </c>
      <c r="N26" s="9" t="s">
        <v>38</v>
      </c>
      <c r="O26" s="8" t="s">
        <v>30</v>
      </c>
    </row>
    <row r="27" spans="3:15" x14ac:dyDescent="0.25">
      <c r="C27" s="13">
        <v>21</v>
      </c>
      <c r="D27" s="12" t="s">
        <v>32</v>
      </c>
      <c r="E27" s="11" t="s">
        <v>20</v>
      </c>
      <c r="F27" s="10" t="s">
        <v>9</v>
      </c>
      <c r="G27" s="10" t="s">
        <v>19</v>
      </c>
      <c r="H27" t="s">
        <v>42</v>
      </c>
      <c r="I27" t="s">
        <v>17</v>
      </c>
      <c r="J27" s="8" t="s">
        <v>34</v>
      </c>
      <c r="K27" t="s">
        <v>4</v>
      </c>
      <c r="L27" s="15" t="s">
        <v>14</v>
      </c>
      <c r="M27" s="14">
        <v>0.12</v>
      </c>
      <c r="N27" s="9" t="s">
        <v>38</v>
      </c>
      <c r="O27" s="8" t="s">
        <v>41</v>
      </c>
    </row>
    <row r="28" spans="3:15" x14ac:dyDescent="0.25">
      <c r="C28" s="13">
        <v>22</v>
      </c>
      <c r="D28" s="12" t="s">
        <v>26</v>
      </c>
      <c r="E28" s="11" t="s">
        <v>20</v>
      </c>
      <c r="F28" s="10" t="s">
        <v>25</v>
      </c>
      <c r="G28" s="10" t="s">
        <v>24</v>
      </c>
      <c r="H28" t="s">
        <v>7</v>
      </c>
      <c r="I28" t="s">
        <v>17</v>
      </c>
      <c r="J28" s="8" t="s">
        <v>16</v>
      </c>
      <c r="K28" t="s">
        <v>4</v>
      </c>
      <c r="L28" s="15" t="s">
        <v>14</v>
      </c>
      <c r="M28" s="9" t="s">
        <v>2</v>
      </c>
      <c r="N28" s="9" t="s">
        <v>38</v>
      </c>
      <c r="O28" s="8" t="s">
        <v>30</v>
      </c>
    </row>
    <row r="29" spans="3:15" x14ac:dyDescent="0.25">
      <c r="C29" s="13">
        <v>23</v>
      </c>
      <c r="D29" s="12" t="s">
        <v>21</v>
      </c>
      <c r="E29" s="11" t="s">
        <v>20</v>
      </c>
      <c r="F29" s="10" t="s">
        <v>9</v>
      </c>
      <c r="G29" s="10" t="s">
        <v>19</v>
      </c>
      <c r="H29" t="s">
        <v>18</v>
      </c>
      <c r="I29" t="s">
        <v>17</v>
      </c>
      <c r="J29" s="8" t="s">
        <v>34</v>
      </c>
      <c r="K29" t="s">
        <v>4</v>
      </c>
      <c r="L29" s="15" t="s">
        <v>14</v>
      </c>
      <c r="M29" s="14">
        <v>0.1</v>
      </c>
      <c r="N29" s="9" t="s">
        <v>38</v>
      </c>
      <c r="O29" s="8" t="s">
        <v>0</v>
      </c>
    </row>
    <row r="30" spans="3:15" x14ac:dyDescent="0.25">
      <c r="C30" s="13">
        <v>24</v>
      </c>
      <c r="D30" s="12" t="s">
        <v>21</v>
      </c>
      <c r="E30" s="11" t="s">
        <v>10</v>
      </c>
      <c r="F30" s="10" t="s">
        <v>9</v>
      </c>
      <c r="G30" s="10" t="s">
        <v>19</v>
      </c>
      <c r="H30" t="s">
        <v>18</v>
      </c>
      <c r="I30" t="s">
        <v>17</v>
      </c>
      <c r="J30" s="8" t="s">
        <v>34</v>
      </c>
      <c r="K30" t="s">
        <v>4</v>
      </c>
      <c r="L30" s="15" t="s">
        <v>33</v>
      </c>
      <c r="M30" s="14">
        <v>0.1</v>
      </c>
      <c r="N30" s="9" t="s">
        <v>38</v>
      </c>
      <c r="O30" s="8" t="s">
        <v>0</v>
      </c>
    </row>
    <row r="31" spans="3:15" x14ac:dyDescent="0.25">
      <c r="C31" s="13">
        <v>25</v>
      </c>
      <c r="D31" s="12" t="s">
        <v>21</v>
      </c>
      <c r="E31" s="11" t="s">
        <v>10</v>
      </c>
      <c r="F31" s="10" t="s">
        <v>9</v>
      </c>
      <c r="G31" s="10" t="s">
        <v>19</v>
      </c>
      <c r="H31" t="s">
        <v>35</v>
      </c>
      <c r="I31" t="s">
        <v>17</v>
      </c>
      <c r="J31" s="8" t="s">
        <v>34</v>
      </c>
      <c r="K31" t="s">
        <v>4</v>
      </c>
      <c r="L31" s="15" t="s">
        <v>33</v>
      </c>
      <c r="M31" s="14">
        <v>0.1</v>
      </c>
      <c r="N31" s="9" t="s">
        <v>38</v>
      </c>
      <c r="O31" s="8" t="s">
        <v>0</v>
      </c>
    </row>
    <row r="32" spans="3:15" x14ac:dyDescent="0.25">
      <c r="C32" s="13">
        <v>26</v>
      </c>
      <c r="D32" s="12" t="s">
        <v>21</v>
      </c>
      <c r="E32" s="11" t="s">
        <v>10</v>
      </c>
      <c r="F32" s="10" t="s">
        <v>9</v>
      </c>
      <c r="G32" s="10" t="s">
        <v>19</v>
      </c>
      <c r="H32" t="s">
        <v>35</v>
      </c>
      <c r="I32" t="s">
        <v>17</v>
      </c>
      <c r="J32" s="8" t="s">
        <v>34</v>
      </c>
      <c r="K32" t="s">
        <v>15</v>
      </c>
      <c r="L32" s="8" t="s">
        <v>33</v>
      </c>
      <c r="M32" s="9" t="s">
        <v>2</v>
      </c>
      <c r="N32" s="9" t="s">
        <v>1</v>
      </c>
      <c r="O32" s="8" t="s">
        <v>0</v>
      </c>
    </row>
    <row r="33" spans="3:15" x14ac:dyDescent="0.25">
      <c r="C33" s="13">
        <v>27</v>
      </c>
      <c r="D33" s="12" t="s">
        <v>32</v>
      </c>
      <c r="E33" s="11" t="s">
        <v>20</v>
      </c>
      <c r="F33" s="10" t="s">
        <v>9</v>
      </c>
      <c r="G33" s="10" t="s">
        <v>24</v>
      </c>
      <c r="H33" t="s">
        <v>31</v>
      </c>
      <c r="I33" t="s">
        <v>17</v>
      </c>
      <c r="J33" s="8" t="s">
        <v>16</v>
      </c>
      <c r="K33" t="s">
        <v>15</v>
      </c>
      <c r="L33" s="8" t="s">
        <v>14</v>
      </c>
      <c r="M33" s="9" t="s">
        <v>2</v>
      </c>
      <c r="N33" s="9" t="s">
        <v>1</v>
      </c>
      <c r="O33" s="8" t="s">
        <v>30</v>
      </c>
    </row>
    <row r="34" spans="3:15" x14ac:dyDescent="0.25">
      <c r="C34" s="13">
        <v>28</v>
      </c>
      <c r="D34" s="12" t="s">
        <v>26</v>
      </c>
      <c r="E34" s="11" t="s">
        <v>20</v>
      </c>
      <c r="F34" s="10" t="s">
        <v>25</v>
      </c>
      <c r="G34" s="10" t="s">
        <v>24</v>
      </c>
      <c r="H34" t="s">
        <v>18</v>
      </c>
      <c r="I34" t="s">
        <v>17</v>
      </c>
      <c r="J34" s="8" t="s">
        <v>16</v>
      </c>
      <c r="K34" t="s">
        <v>15</v>
      </c>
      <c r="L34" s="8" t="s">
        <v>14</v>
      </c>
      <c r="M34" s="9" t="s">
        <v>2</v>
      </c>
      <c r="N34" s="9" t="s">
        <v>1</v>
      </c>
      <c r="O34" s="8" t="s">
        <v>0</v>
      </c>
    </row>
    <row r="35" spans="3:15" x14ac:dyDescent="0.25">
      <c r="C35" s="13">
        <v>29</v>
      </c>
      <c r="D35" s="12" t="s">
        <v>21</v>
      </c>
      <c r="E35" s="11" t="s">
        <v>20</v>
      </c>
      <c r="F35" s="10" t="s">
        <v>9</v>
      </c>
      <c r="G35" s="10" t="s">
        <v>19</v>
      </c>
      <c r="H35" t="s">
        <v>18</v>
      </c>
      <c r="I35" t="s">
        <v>17</v>
      </c>
      <c r="J35" s="8" t="s">
        <v>16</v>
      </c>
      <c r="K35" t="s">
        <v>15</v>
      </c>
      <c r="L35" s="8" t="s">
        <v>14</v>
      </c>
      <c r="M35" s="9" t="s">
        <v>2</v>
      </c>
      <c r="N35" s="9" t="s">
        <v>1</v>
      </c>
      <c r="O35" s="8" t="s">
        <v>0</v>
      </c>
    </row>
    <row r="36" spans="3:15" ht="15.75" thickBot="1" x14ac:dyDescent="0.3">
      <c r="C36" s="7">
        <v>30</v>
      </c>
      <c r="D36" s="6" t="s">
        <v>11</v>
      </c>
      <c r="E36" s="5" t="s">
        <v>10</v>
      </c>
      <c r="F36" s="4" t="s">
        <v>9</v>
      </c>
      <c r="G36" s="4" t="s">
        <v>8</v>
      </c>
      <c r="H36" s="3" t="s">
        <v>7</v>
      </c>
      <c r="I36" s="3" t="s">
        <v>6</v>
      </c>
      <c r="J36" s="1" t="s">
        <v>5</v>
      </c>
      <c r="K36" s="3" t="s">
        <v>4</v>
      </c>
      <c r="L36" s="1" t="s">
        <v>3</v>
      </c>
      <c r="M36" s="2" t="s">
        <v>2</v>
      </c>
      <c r="N36" s="2" t="s">
        <v>1</v>
      </c>
      <c r="O36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1234-0835-4853-87F3-E79272AA0DFD}">
  <dimension ref="B1:P172"/>
  <sheetViews>
    <sheetView showGridLines="0" zoomScaleNormal="100" workbookViewId="0">
      <selection activeCell="I27" sqref="I27"/>
    </sheetView>
  </sheetViews>
  <sheetFormatPr defaultRowHeight="15" x14ac:dyDescent="0.25"/>
  <cols>
    <col min="1" max="1" width="2.140625" customWidth="1"/>
    <col min="2" max="2" width="2.28515625" customWidth="1"/>
    <col min="3" max="3" width="4.28515625" bestFit="1" customWidth="1"/>
    <col min="4" max="4" width="10.42578125" bestFit="1" customWidth="1"/>
    <col min="5" max="5" width="16" bestFit="1" customWidth="1"/>
    <col min="6" max="6" width="6.7109375" bestFit="1" customWidth="1"/>
    <col min="7" max="7" width="15.7109375" bestFit="1" customWidth="1"/>
    <col min="8" max="8" width="9.85546875" bestFit="1" customWidth="1"/>
    <col min="9" max="9" width="19.42578125" bestFit="1" customWidth="1"/>
    <col min="10" max="10" width="28.5703125" bestFit="1" customWidth="1"/>
    <col min="11" max="11" width="19.5703125" bestFit="1" customWidth="1"/>
    <col min="12" max="12" width="12" bestFit="1" customWidth="1"/>
    <col min="13" max="13" width="21" bestFit="1" customWidth="1"/>
    <col min="14" max="14" width="22.28515625" bestFit="1" customWidth="1"/>
    <col min="15" max="15" width="8" bestFit="1" customWidth="1"/>
  </cols>
  <sheetData>
    <row r="1" spans="2:16" ht="8.25" customHeight="1" x14ac:dyDescent="0.25"/>
    <row r="2" spans="2:16" ht="46.5" customHeight="1" thickBo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8.25" customHeight="1" x14ac:dyDescent="0.25"/>
    <row r="4" spans="2:16" ht="15.75" thickBot="1" x14ac:dyDescent="0.3">
      <c r="C4" s="24" t="s">
        <v>85</v>
      </c>
      <c r="D4" s="25" t="s">
        <v>75</v>
      </c>
      <c r="E4" s="26" t="s">
        <v>74</v>
      </c>
      <c r="F4" s="27" t="s">
        <v>73</v>
      </c>
      <c r="G4" s="28" t="s">
        <v>72</v>
      </c>
      <c r="H4" s="29" t="s">
        <v>71</v>
      </c>
      <c r="I4" s="26" t="s">
        <v>70</v>
      </c>
      <c r="J4" s="28" t="s">
        <v>69</v>
      </c>
      <c r="K4" s="25" t="s">
        <v>68</v>
      </c>
      <c r="L4" s="27" t="s">
        <v>67</v>
      </c>
      <c r="M4" s="26" t="s">
        <v>66</v>
      </c>
      <c r="N4" s="29" t="s">
        <v>65</v>
      </c>
      <c r="O4" s="28" t="s">
        <v>64</v>
      </c>
    </row>
    <row r="5" spans="2:16" x14ac:dyDescent="0.25">
      <c r="C5" s="13">
        <v>1</v>
      </c>
      <c r="D5" s="12" t="s">
        <v>32</v>
      </c>
      <c r="E5" s="12" t="s">
        <v>20</v>
      </c>
      <c r="F5" s="12" t="s">
        <v>9</v>
      </c>
      <c r="G5" s="12" t="s">
        <v>24</v>
      </c>
      <c r="H5" s="12" t="s">
        <v>31</v>
      </c>
      <c r="I5" s="12" t="s">
        <v>17</v>
      </c>
      <c r="J5" s="12" t="s">
        <v>16</v>
      </c>
      <c r="K5" s="12" t="s">
        <v>15</v>
      </c>
      <c r="L5" s="12" t="s">
        <v>14</v>
      </c>
      <c r="M5" s="12" t="s">
        <v>2</v>
      </c>
      <c r="N5" s="12" t="s">
        <v>1</v>
      </c>
      <c r="O5" s="12" t="s">
        <v>30</v>
      </c>
    </row>
    <row r="6" spans="2:16" x14ac:dyDescent="0.25">
      <c r="C6" s="13">
        <v>2</v>
      </c>
      <c r="D6" s="12" t="s">
        <v>11</v>
      </c>
      <c r="E6" s="12" t="s">
        <v>10</v>
      </c>
      <c r="F6" s="12" t="s">
        <v>9</v>
      </c>
      <c r="G6" s="12" t="s">
        <v>8</v>
      </c>
      <c r="H6" s="12" t="s">
        <v>62</v>
      </c>
      <c r="I6" s="12" t="s">
        <v>6</v>
      </c>
      <c r="J6" s="12" t="s">
        <v>5</v>
      </c>
      <c r="K6" s="12" t="s">
        <v>4</v>
      </c>
      <c r="L6" s="12" t="s">
        <v>3</v>
      </c>
      <c r="M6" s="12" t="s">
        <v>2</v>
      </c>
      <c r="N6" s="12" t="s">
        <v>1</v>
      </c>
      <c r="O6" s="12" t="s">
        <v>0</v>
      </c>
    </row>
    <row r="7" spans="2:16" x14ac:dyDescent="0.25">
      <c r="C7" s="13">
        <v>3</v>
      </c>
      <c r="D7" s="12" t="s">
        <v>32</v>
      </c>
      <c r="E7" s="12" t="s">
        <v>58</v>
      </c>
      <c r="F7" s="12" t="s">
        <v>9</v>
      </c>
      <c r="G7" s="12" t="s">
        <v>24</v>
      </c>
      <c r="H7" s="12" t="s">
        <v>31</v>
      </c>
      <c r="I7" s="12" t="s">
        <v>57</v>
      </c>
      <c r="J7" s="12" t="s">
        <v>56</v>
      </c>
      <c r="K7" s="12" t="s">
        <v>4</v>
      </c>
      <c r="L7" s="12" t="s">
        <v>14</v>
      </c>
      <c r="M7" s="12">
        <v>0.1</v>
      </c>
      <c r="N7" s="12" t="s">
        <v>38</v>
      </c>
      <c r="O7" s="12" t="s">
        <v>48</v>
      </c>
    </row>
    <row r="8" spans="2:16" x14ac:dyDescent="0.25">
      <c r="C8" s="13">
        <v>4</v>
      </c>
      <c r="D8" s="12" t="s">
        <v>32</v>
      </c>
      <c r="E8" s="12" t="s">
        <v>20</v>
      </c>
      <c r="F8" s="12" t="s">
        <v>9</v>
      </c>
      <c r="G8" s="12" t="s">
        <v>24</v>
      </c>
      <c r="H8" s="12" t="s">
        <v>51</v>
      </c>
      <c r="I8" s="12" t="s">
        <v>17</v>
      </c>
      <c r="J8" s="12" t="s">
        <v>16</v>
      </c>
      <c r="K8" s="12" t="s">
        <v>4</v>
      </c>
      <c r="L8" s="12" t="s">
        <v>14</v>
      </c>
      <c r="M8" s="12">
        <v>0.1</v>
      </c>
      <c r="N8" s="12" t="s">
        <v>1</v>
      </c>
      <c r="O8" s="12" t="s">
        <v>30</v>
      </c>
    </row>
    <row r="9" spans="2:16" x14ac:dyDescent="0.25">
      <c r="C9" s="13">
        <v>5</v>
      </c>
      <c r="D9" s="12" t="s">
        <v>26</v>
      </c>
      <c r="E9" s="12" t="s">
        <v>58</v>
      </c>
      <c r="F9" s="12" t="s">
        <v>9</v>
      </c>
      <c r="G9" s="12" t="s">
        <v>24</v>
      </c>
      <c r="H9" s="12" t="s">
        <v>18</v>
      </c>
      <c r="I9" s="12" t="s">
        <v>57</v>
      </c>
      <c r="J9" s="12" t="s">
        <v>56</v>
      </c>
      <c r="K9" s="12" t="s">
        <v>4</v>
      </c>
      <c r="L9" s="12" t="s">
        <v>14</v>
      </c>
      <c r="M9" s="12">
        <v>0.1</v>
      </c>
      <c r="N9" s="12" t="s">
        <v>38</v>
      </c>
      <c r="O9" s="12" t="s">
        <v>0</v>
      </c>
    </row>
    <row r="10" spans="2:16" x14ac:dyDescent="0.25">
      <c r="C10" s="13">
        <v>6</v>
      </c>
      <c r="D10" s="12" t="s">
        <v>21</v>
      </c>
      <c r="E10" s="12" t="s">
        <v>58</v>
      </c>
      <c r="F10" s="12" t="s">
        <v>9</v>
      </c>
      <c r="G10" s="12" t="s">
        <v>24</v>
      </c>
      <c r="H10" s="12" t="s">
        <v>18</v>
      </c>
      <c r="I10" s="12" t="s">
        <v>57</v>
      </c>
      <c r="J10" s="12" t="s">
        <v>56</v>
      </c>
      <c r="K10" s="12" t="s">
        <v>4</v>
      </c>
      <c r="L10" s="12" t="s">
        <v>14</v>
      </c>
      <c r="M10" s="12">
        <v>0.1</v>
      </c>
      <c r="N10" s="12" t="s">
        <v>1</v>
      </c>
      <c r="O10" s="12" t="s">
        <v>30</v>
      </c>
    </row>
    <row r="11" spans="2:16" x14ac:dyDescent="0.25">
      <c r="C11" s="13">
        <v>7</v>
      </c>
      <c r="D11" s="12" t="s">
        <v>32</v>
      </c>
      <c r="E11" s="12" t="s">
        <v>43</v>
      </c>
      <c r="F11" s="12" t="s">
        <v>9</v>
      </c>
      <c r="G11" s="12" t="s">
        <v>19</v>
      </c>
      <c r="H11" s="12" t="s">
        <v>18</v>
      </c>
      <c r="I11" s="12" t="s">
        <v>17</v>
      </c>
      <c r="J11" s="12" t="s">
        <v>34</v>
      </c>
      <c r="K11" s="12" t="s">
        <v>4</v>
      </c>
      <c r="L11" s="12" t="s">
        <v>33</v>
      </c>
      <c r="M11" s="12">
        <v>0.1</v>
      </c>
      <c r="N11" s="12" t="s">
        <v>38</v>
      </c>
      <c r="O11" s="12" t="s">
        <v>0</v>
      </c>
    </row>
    <row r="12" spans="2:16" x14ac:dyDescent="0.25">
      <c r="C12" s="13">
        <v>8</v>
      </c>
      <c r="D12" s="12" t="s">
        <v>32</v>
      </c>
      <c r="E12" s="12" t="s">
        <v>20</v>
      </c>
      <c r="F12" s="12" t="s">
        <v>9</v>
      </c>
      <c r="G12" s="12" t="s">
        <v>24</v>
      </c>
      <c r="H12" s="12" t="s">
        <v>51</v>
      </c>
      <c r="I12" s="12" t="s">
        <v>17</v>
      </c>
      <c r="J12" s="12" t="s">
        <v>16</v>
      </c>
      <c r="K12" s="12" t="s">
        <v>4</v>
      </c>
      <c r="L12" s="12" t="s">
        <v>14</v>
      </c>
      <c r="M12" s="12" t="s">
        <v>2</v>
      </c>
      <c r="N12" s="12" t="s">
        <v>38</v>
      </c>
      <c r="O12" s="12" t="s">
        <v>0</v>
      </c>
    </row>
    <row r="13" spans="2:16" x14ac:dyDescent="0.25">
      <c r="C13" s="13">
        <v>9</v>
      </c>
      <c r="D13" s="12" t="s">
        <v>21</v>
      </c>
      <c r="E13" s="12" t="s">
        <v>10</v>
      </c>
      <c r="F13" s="12" t="s">
        <v>9</v>
      </c>
      <c r="G13" s="12" t="s">
        <v>19</v>
      </c>
      <c r="H13" s="12" t="s">
        <v>35</v>
      </c>
      <c r="I13" s="12" t="s">
        <v>17</v>
      </c>
      <c r="J13" s="12" t="s">
        <v>16</v>
      </c>
      <c r="K13" s="12" t="s">
        <v>4</v>
      </c>
      <c r="L13" s="12" t="s">
        <v>33</v>
      </c>
      <c r="M13" s="12">
        <v>0.1</v>
      </c>
      <c r="N13" s="12" t="s">
        <v>38</v>
      </c>
      <c r="O13" s="12" t="s">
        <v>0</v>
      </c>
    </row>
    <row r="14" spans="2:16" x14ac:dyDescent="0.25">
      <c r="C14" s="13">
        <v>10</v>
      </c>
      <c r="D14" s="12" t="s">
        <v>21</v>
      </c>
      <c r="E14" s="12" t="s">
        <v>20</v>
      </c>
      <c r="F14" s="12" t="s">
        <v>9</v>
      </c>
      <c r="G14" s="12" t="s">
        <v>19</v>
      </c>
      <c r="H14" s="12" t="s">
        <v>18</v>
      </c>
      <c r="I14" s="12" t="s">
        <v>17</v>
      </c>
      <c r="J14" s="12" t="s">
        <v>34</v>
      </c>
      <c r="K14" s="12" t="s">
        <v>4</v>
      </c>
      <c r="L14" s="12" t="s">
        <v>14</v>
      </c>
      <c r="M14" s="12">
        <v>0.1</v>
      </c>
      <c r="N14" s="12" t="s">
        <v>38</v>
      </c>
      <c r="O14" s="12" t="s">
        <v>0</v>
      </c>
    </row>
    <row r="15" spans="2:16" x14ac:dyDescent="0.25">
      <c r="C15" s="13">
        <v>11</v>
      </c>
      <c r="D15" s="12" t="s">
        <v>32</v>
      </c>
      <c r="E15" s="12" t="s">
        <v>20</v>
      </c>
      <c r="F15" s="12" t="s">
        <v>9</v>
      </c>
      <c r="G15" s="12" t="s">
        <v>24</v>
      </c>
      <c r="H15" s="12" t="s">
        <v>31</v>
      </c>
      <c r="I15" s="12" t="s">
        <v>17</v>
      </c>
      <c r="J15" s="12" t="s">
        <v>16</v>
      </c>
      <c r="K15" s="12" t="s">
        <v>4</v>
      </c>
      <c r="L15" s="12" t="s">
        <v>14</v>
      </c>
      <c r="M15" s="12" t="s">
        <v>2</v>
      </c>
      <c r="N15" s="12" t="s">
        <v>38</v>
      </c>
      <c r="O15" s="12" t="s">
        <v>30</v>
      </c>
    </row>
    <row r="16" spans="2:16" x14ac:dyDescent="0.25">
      <c r="C16" s="13">
        <v>12</v>
      </c>
      <c r="D16" s="12" t="s">
        <v>26</v>
      </c>
      <c r="E16" s="12" t="s">
        <v>20</v>
      </c>
      <c r="F16" s="12" t="s">
        <v>25</v>
      </c>
      <c r="G16" s="12" t="s">
        <v>24</v>
      </c>
      <c r="H16" s="12" t="s">
        <v>7</v>
      </c>
      <c r="I16" s="12" t="s">
        <v>17</v>
      </c>
      <c r="J16" s="12" t="s">
        <v>16</v>
      </c>
      <c r="K16" s="12" t="s">
        <v>4</v>
      </c>
      <c r="L16" s="12" t="s">
        <v>14</v>
      </c>
      <c r="M16" s="12" t="s">
        <v>2</v>
      </c>
      <c r="N16" s="12" t="s">
        <v>38</v>
      </c>
      <c r="O16" s="12" t="s">
        <v>30</v>
      </c>
    </row>
    <row r="17" spans="3:15" x14ac:dyDescent="0.25">
      <c r="C17" s="13">
        <v>13</v>
      </c>
      <c r="D17" s="12" t="s">
        <v>21</v>
      </c>
      <c r="E17" s="12" t="s">
        <v>10</v>
      </c>
      <c r="F17" s="12" t="s">
        <v>9</v>
      </c>
      <c r="G17" s="12" t="s">
        <v>19</v>
      </c>
      <c r="H17" s="12" t="s">
        <v>45</v>
      </c>
      <c r="I17" s="12" t="s">
        <v>17</v>
      </c>
      <c r="J17" s="12" t="s">
        <v>16</v>
      </c>
      <c r="K17" s="12" t="s">
        <v>4</v>
      </c>
      <c r="L17" s="12" t="s">
        <v>33</v>
      </c>
      <c r="M17" s="12">
        <v>0.1</v>
      </c>
      <c r="N17" s="12" t="s">
        <v>38</v>
      </c>
      <c r="O17" s="12" t="s">
        <v>30</v>
      </c>
    </row>
    <row r="18" spans="3:15" x14ac:dyDescent="0.25">
      <c r="C18" s="13">
        <v>14</v>
      </c>
      <c r="D18" s="12" t="s">
        <v>26</v>
      </c>
      <c r="E18" s="12" t="s">
        <v>20</v>
      </c>
      <c r="F18" s="12" t="s">
        <v>25</v>
      </c>
      <c r="G18" s="12" t="s">
        <v>24</v>
      </c>
      <c r="H18" s="12" t="s">
        <v>18</v>
      </c>
      <c r="I18" s="12" t="s">
        <v>17</v>
      </c>
      <c r="J18" s="12" t="s">
        <v>16</v>
      </c>
      <c r="K18" s="12" t="s">
        <v>15</v>
      </c>
      <c r="L18" s="12" t="s">
        <v>14</v>
      </c>
      <c r="M18" s="12" t="s">
        <v>2</v>
      </c>
      <c r="N18" s="12" t="s">
        <v>1</v>
      </c>
      <c r="O18" s="12" t="s">
        <v>0</v>
      </c>
    </row>
    <row r="19" spans="3:15" ht="15.75" thickBot="1" x14ac:dyDescent="0.3">
      <c r="C19" s="7">
        <v>15</v>
      </c>
      <c r="D19" s="6" t="s">
        <v>21</v>
      </c>
      <c r="E19" s="6" t="s">
        <v>20</v>
      </c>
      <c r="F19" s="6" t="s">
        <v>9</v>
      </c>
      <c r="G19" s="6" t="s">
        <v>19</v>
      </c>
      <c r="H19" s="6" t="s">
        <v>35</v>
      </c>
      <c r="I19" s="6" t="s">
        <v>17</v>
      </c>
      <c r="J19" s="6" t="s">
        <v>16</v>
      </c>
      <c r="K19" s="6" t="s">
        <v>4</v>
      </c>
      <c r="L19" s="6" t="s">
        <v>14</v>
      </c>
      <c r="M19" s="6" t="s">
        <v>2</v>
      </c>
      <c r="N19" s="6" t="s">
        <v>38</v>
      </c>
      <c r="O19" s="6" t="s">
        <v>48</v>
      </c>
    </row>
    <row r="21" spans="3:15" ht="15.75" thickBot="1" x14ac:dyDescent="0.3">
      <c r="C21" s="24" t="s">
        <v>86</v>
      </c>
      <c r="D21" s="25" t="s">
        <v>75</v>
      </c>
      <c r="E21" s="26" t="s">
        <v>74</v>
      </c>
      <c r="F21" s="27" t="s">
        <v>73</v>
      </c>
      <c r="G21" s="28" t="s">
        <v>72</v>
      </c>
      <c r="H21" s="29" t="s">
        <v>71</v>
      </c>
      <c r="I21" s="26" t="s">
        <v>70</v>
      </c>
      <c r="J21" s="28" t="s">
        <v>69</v>
      </c>
      <c r="K21" s="25" t="s">
        <v>68</v>
      </c>
      <c r="L21" s="27" t="s">
        <v>67</v>
      </c>
      <c r="M21" s="26" t="s">
        <v>66</v>
      </c>
      <c r="N21" s="29" t="s">
        <v>65</v>
      </c>
      <c r="O21" s="28" t="s">
        <v>64</v>
      </c>
    </row>
    <row r="22" spans="3:15" x14ac:dyDescent="0.25">
      <c r="C22" s="13">
        <v>1</v>
      </c>
      <c r="D22" s="12" t="s">
        <v>32</v>
      </c>
      <c r="E22" s="12" t="s">
        <v>10</v>
      </c>
      <c r="F22" s="12" t="s">
        <v>9</v>
      </c>
      <c r="G22" s="12" t="s">
        <v>19</v>
      </c>
      <c r="H22" s="12" t="s">
        <v>53</v>
      </c>
      <c r="I22" s="12" t="s">
        <v>17</v>
      </c>
      <c r="J22" s="12" t="s">
        <v>16</v>
      </c>
      <c r="K22" s="12" t="s">
        <v>4</v>
      </c>
      <c r="L22" s="12" t="s">
        <v>14</v>
      </c>
      <c r="M22" s="12">
        <v>0.1</v>
      </c>
      <c r="N22" s="12" t="s">
        <v>38</v>
      </c>
      <c r="O22" s="12" t="s">
        <v>30</v>
      </c>
    </row>
    <row r="23" spans="3:15" x14ac:dyDescent="0.25">
      <c r="C23" s="13">
        <v>2</v>
      </c>
      <c r="D23" s="12" t="s">
        <v>26</v>
      </c>
      <c r="E23" s="12" t="s">
        <v>58</v>
      </c>
      <c r="F23" s="12" t="s">
        <v>9</v>
      </c>
      <c r="G23" s="12" t="s">
        <v>24</v>
      </c>
      <c r="H23" s="12" t="s">
        <v>18</v>
      </c>
      <c r="I23" s="12" t="s">
        <v>57</v>
      </c>
      <c r="J23" s="12" t="s">
        <v>56</v>
      </c>
      <c r="K23" s="12" t="s">
        <v>4</v>
      </c>
      <c r="L23" s="12" t="s">
        <v>14</v>
      </c>
      <c r="M23" s="12">
        <v>0.1</v>
      </c>
      <c r="N23" s="12" t="s">
        <v>38</v>
      </c>
      <c r="O23" s="12" t="s">
        <v>0</v>
      </c>
    </row>
    <row r="24" spans="3:15" x14ac:dyDescent="0.25">
      <c r="C24" s="13">
        <v>3</v>
      </c>
      <c r="D24" s="12" t="s">
        <v>32</v>
      </c>
      <c r="E24" s="12" t="s">
        <v>20</v>
      </c>
      <c r="F24" s="12" t="s">
        <v>9</v>
      </c>
      <c r="G24" s="12" t="s">
        <v>24</v>
      </c>
      <c r="H24" s="12" t="s">
        <v>31</v>
      </c>
      <c r="I24" s="12" t="s">
        <v>17</v>
      </c>
      <c r="J24" s="12" t="s">
        <v>16</v>
      </c>
      <c r="K24" s="12" t="s">
        <v>4</v>
      </c>
      <c r="L24" s="12" t="s">
        <v>14</v>
      </c>
      <c r="M24" s="12" t="s">
        <v>2</v>
      </c>
      <c r="N24" s="12" t="s">
        <v>38</v>
      </c>
      <c r="O24" s="12" t="s">
        <v>30</v>
      </c>
    </row>
    <row r="25" spans="3:15" x14ac:dyDescent="0.25">
      <c r="C25" s="13">
        <v>4</v>
      </c>
      <c r="D25" s="12" t="s">
        <v>21</v>
      </c>
      <c r="E25" s="12" t="s">
        <v>20</v>
      </c>
      <c r="F25" s="12" t="s">
        <v>9</v>
      </c>
      <c r="G25" s="12" t="s">
        <v>19</v>
      </c>
      <c r="H25" s="12" t="s">
        <v>35</v>
      </c>
      <c r="I25" s="12" t="s">
        <v>17</v>
      </c>
      <c r="J25" s="12" t="s">
        <v>16</v>
      </c>
      <c r="K25" s="12" t="s">
        <v>4</v>
      </c>
      <c r="L25" s="12" t="s">
        <v>14</v>
      </c>
      <c r="M25" s="12" t="s">
        <v>2</v>
      </c>
      <c r="N25" s="12" t="s">
        <v>38</v>
      </c>
      <c r="O25" s="12" t="s">
        <v>48</v>
      </c>
    </row>
    <row r="26" spans="3:15" x14ac:dyDescent="0.25">
      <c r="C26" s="13">
        <v>5</v>
      </c>
      <c r="D26" s="12" t="s">
        <v>32</v>
      </c>
      <c r="E26" s="12" t="s">
        <v>20</v>
      </c>
      <c r="F26" s="12" t="s">
        <v>9</v>
      </c>
      <c r="G26" s="12" t="s">
        <v>24</v>
      </c>
      <c r="H26" s="12" t="s">
        <v>51</v>
      </c>
      <c r="I26" s="12" t="s">
        <v>17</v>
      </c>
      <c r="J26" s="12" t="s">
        <v>16</v>
      </c>
      <c r="K26" s="12" t="s">
        <v>4</v>
      </c>
      <c r="L26" s="12" t="s">
        <v>14</v>
      </c>
      <c r="M26" s="12" t="s">
        <v>2</v>
      </c>
      <c r="N26" s="12" t="s">
        <v>38</v>
      </c>
      <c r="O26" s="12" t="s">
        <v>0</v>
      </c>
    </row>
    <row r="27" spans="3:15" x14ac:dyDescent="0.25">
      <c r="C27" s="13">
        <v>6</v>
      </c>
      <c r="D27" s="12" t="s">
        <v>21</v>
      </c>
      <c r="E27" s="12" t="s">
        <v>10</v>
      </c>
      <c r="F27" s="12" t="s">
        <v>9</v>
      </c>
      <c r="G27" s="12" t="s">
        <v>19</v>
      </c>
      <c r="H27" s="12" t="s">
        <v>35</v>
      </c>
      <c r="I27" s="12" t="s">
        <v>17</v>
      </c>
      <c r="J27" s="12" t="s">
        <v>34</v>
      </c>
      <c r="K27" s="12" t="s">
        <v>15</v>
      </c>
      <c r="L27" s="12" t="s">
        <v>33</v>
      </c>
      <c r="M27" s="12" t="s">
        <v>2</v>
      </c>
      <c r="N27" s="12" t="s">
        <v>1</v>
      </c>
      <c r="O27" s="12" t="s">
        <v>0</v>
      </c>
    </row>
    <row r="28" spans="3:15" x14ac:dyDescent="0.25">
      <c r="C28" s="13">
        <v>7</v>
      </c>
      <c r="D28" s="12" t="s">
        <v>21</v>
      </c>
      <c r="E28" s="12" t="s">
        <v>10</v>
      </c>
      <c r="F28" s="12" t="s">
        <v>9</v>
      </c>
      <c r="G28" s="12" t="s">
        <v>19</v>
      </c>
      <c r="H28" s="12" t="s">
        <v>35</v>
      </c>
      <c r="I28" s="12" t="s">
        <v>17</v>
      </c>
      <c r="J28" s="12" t="s">
        <v>34</v>
      </c>
      <c r="K28" s="12" t="s">
        <v>4</v>
      </c>
      <c r="L28" s="12" t="s">
        <v>33</v>
      </c>
      <c r="M28" s="12">
        <v>0.1</v>
      </c>
      <c r="N28" s="12" t="s">
        <v>38</v>
      </c>
      <c r="O28" s="12" t="s">
        <v>0</v>
      </c>
    </row>
    <row r="29" spans="3:15" x14ac:dyDescent="0.25">
      <c r="C29" s="13">
        <v>8</v>
      </c>
      <c r="D29" s="12" t="s">
        <v>21</v>
      </c>
      <c r="E29" s="12" t="s">
        <v>10</v>
      </c>
      <c r="F29" s="12" t="s">
        <v>9</v>
      </c>
      <c r="G29" s="12" t="s">
        <v>19</v>
      </c>
      <c r="H29" s="12" t="s">
        <v>18</v>
      </c>
      <c r="I29" s="12" t="s">
        <v>17</v>
      </c>
      <c r="J29" s="12" t="s">
        <v>16</v>
      </c>
      <c r="K29" s="12" t="s">
        <v>4</v>
      </c>
      <c r="L29" s="12" t="s">
        <v>33</v>
      </c>
      <c r="M29" s="12">
        <v>0.1</v>
      </c>
      <c r="N29" s="12" t="s">
        <v>38</v>
      </c>
      <c r="O29" s="12" t="s">
        <v>30</v>
      </c>
    </row>
    <row r="30" spans="3:15" x14ac:dyDescent="0.25">
      <c r="C30" s="13">
        <v>9</v>
      </c>
      <c r="D30" s="12" t="s">
        <v>32</v>
      </c>
      <c r="E30" s="12" t="s">
        <v>20</v>
      </c>
      <c r="F30" s="12" t="s">
        <v>9</v>
      </c>
      <c r="G30" s="12" t="s">
        <v>24</v>
      </c>
      <c r="H30" s="12" t="s">
        <v>31</v>
      </c>
      <c r="I30" s="12" t="s">
        <v>17</v>
      </c>
      <c r="J30" s="12" t="s">
        <v>16</v>
      </c>
      <c r="K30" s="12" t="s">
        <v>15</v>
      </c>
      <c r="L30" s="12" t="s">
        <v>14</v>
      </c>
      <c r="M30" s="12" t="s">
        <v>2</v>
      </c>
      <c r="N30" s="12" t="s">
        <v>1</v>
      </c>
      <c r="O30" s="12" t="s">
        <v>30</v>
      </c>
    </row>
    <row r="31" spans="3:15" x14ac:dyDescent="0.25">
      <c r="C31" s="13">
        <v>10</v>
      </c>
      <c r="D31" s="12" t="s">
        <v>21</v>
      </c>
      <c r="E31" s="12" t="s">
        <v>20</v>
      </c>
      <c r="F31" s="12" t="s">
        <v>9</v>
      </c>
      <c r="G31" s="12" t="s">
        <v>19</v>
      </c>
      <c r="H31" s="12" t="s">
        <v>42</v>
      </c>
      <c r="I31" s="12" t="s">
        <v>17</v>
      </c>
      <c r="J31" s="12" t="s">
        <v>16</v>
      </c>
      <c r="K31" s="12" t="s">
        <v>4</v>
      </c>
      <c r="L31" s="12" t="s">
        <v>14</v>
      </c>
      <c r="M31" s="12">
        <v>0.1</v>
      </c>
      <c r="N31" s="12" t="s">
        <v>38</v>
      </c>
      <c r="O31" s="12" t="s">
        <v>0</v>
      </c>
    </row>
    <row r="32" spans="3:15" x14ac:dyDescent="0.25">
      <c r="C32" s="13">
        <v>11</v>
      </c>
      <c r="D32" s="12" t="s">
        <v>21</v>
      </c>
      <c r="E32" s="12" t="s">
        <v>20</v>
      </c>
      <c r="F32" s="12" t="s">
        <v>9</v>
      </c>
      <c r="G32" s="12" t="s">
        <v>19</v>
      </c>
      <c r="H32" s="12" t="s">
        <v>42</v>
      </c>
      <c r="I32" s="12" t="s">
        <v>17</v>
      </c>
      <c r="J32" s="12" t="s">
        <v>16</v>
      </c>
      <c r="K32" s="12" t="s">
        <v>4</v>
      </c>
      <c r="L32" s="12" t="s">
        <v>14</v>
      </c>
      <c r="M32" s="12" t="s">
        <v>2</v>
      </c>
      <c r="N32" s="12" t="s">
        <v>38</v>
      </c>
      <c r="O32" s="12" t="s">
        <v>30</v>
      </c>
    </row>
    <row r="33" spans="3:15" x14ac:dyDescent="0.25">
      <c r="C33" s="13">
        <v>12</v>
      </c>
      <c r="D33" s="12" t="s">
        <v>21</v>
      </c>
      <c r="E33" s="12" t="s">
        <v>58</v>
      </c>
      <c r="F33" s="12" t="s">
        <v>9</v>
      </c>
      <c r="G33" s="12" t="s">
        <v>24</v>
      </c>
      <c r="H33" s="12" t="s">
        <v>18</v>
      </c>
      <c r="I33" s="12" t="s">
        <v>57</v>
      </c>
      <c r="J33" s="12" t="s">
        <v>56</v>
      </c>
      <c r="K33" s="12" t="s">
        <v>4</v>
      </c>
      <c r="L33" s="12" t="s">
        <v>14</v>
      </c>
      <c r="M33" s="12" t="s">
        <v>2</v>
      </c>
      <c r="N33" s="12" t="s">
        <v>38</v>
      </c>
      <c r="O33" s="12" t="s">
        <v>48</v>
      </c>
    </row>
    <row r="34" spans="3:15" x14ac:dyDescent="0.25">
      <c r="C34" s="13">
        <v>13</v>
      </c>
      <c r="D34" s="12" t="s">
        <v>21</v>
      </c>
      <c r="E34" s="12" t="s">
        <v>43</v>
      </c>
      <c r="F34" s="12" t="s">
        <v>9</v>
      </c>
      <c r="G34" s="12" t="s">
        <v>19</v>
      </c>
      <c r="H34" s="12" t="s">
        <v>35</v>
      </c>
      <c r="I34" s="12" t="s">
        <v>17</v>
      </c>
      <c r="J34" s="12" t="s">
        <v>34</v>
      </c>
      <c r="K34" s="12" t="s">
        <v>4</v>
      </c>
      <c r="L34" s="12" t="s">
        <v>33</v>
      </c>
      <c r="M34" s="12" t="s">
        <v>2</v>
      </c>
      <c r="N34" s="12" t="s">
        <v>38</v>
      </c>
      <c r="O34" s="12" t="s">
        <v>30</v>
      </c>
    </row>
    <row r="35" spans="3:15" x14ac:dyDescent="0.25">
      <c r="C35" s="13">
        <v>14</v>
      </c>
      <c r="D35" s="12" t="s">
        <v>32</v>
      </c>
      <c r="E35" s="12" t="s">
        <v>43</v>
      </c>
      <c r="F35" s="12" t="s">
        <v>9</v>
      </c>
      <c r="G35" s="12" t="s">
        <v>19</v>
      </c>
      <c r="H35" s="12" t="s">
        <v>45</v>
      </c>
      <c r="I35" s="12" t="s">
        <v>17</v>
      </c>
      <c r="J35" s="12" t="s">
        <v>34</v>
      </c>
      <c r="K35" s="12" t="s">
        <v>4</v>
      </c>
      <c r="L35" s="12" t="s">
        <v>33</v>
      </c>
      <c r="M35" s="12" t="s">
        <v>2</v>
      </c>
      <c r="N35" s="12" t="s">
        <v>38</v>
      </c>
      <c r="O35" s="12" t="s">
        <v>30</v>
      </c>
    </row>
    <row r="36" spans="3:15" ht="15.75" thickBot="1" x14ac:dyDescent="0.3">
      <c r="C36" s="7">
        <v>15</v>
      </c>
      <c r="D36" s="6" t="s">
        <v>21</v>
      </c>
      <c r="E36" s="6" t="s">
        <v>20</v>
      </c>
      <c r="F36" s="6" t="s">
        <v>9</v>
      </c>
      <c r="G36" s="6" t="s">
        <v>19</v>
      </c>
      <c r="H36" s="6" t="s">
        <v>18</v>
      </c>
      <c r="I36" s="6" t="s">
        <v>17</v>
      </c>
      <c r="J36" s="6" t="s">
        <v>16</v>
      </c>
      <c r="K36" s="6" t="s">
        <v>15</v>
      </c>
      <c r="L36" s="6" t="s">
        <v>14</v>
      </c>
      <c r="M36" s="6" t="s">
        <v>2</v>
      </c>
      <c r="N36" s="6" t="s">
        <v>1</v>
      </c>
      <c r="O36" s="6" t="s">
        <v>0</v>
      </c>
    </row>
    <row r="38" spans="3:15" ht="15.75" thickBot="1" x14ac:dyDescent="0.3">
      <c r="C38" s="24" t="s">
        <v>87</v>
      </c>
      <c r="D38" s="25" t="s">
        <v>75</v>
      </c>
      <c r="E38" s="26" t="s">
        <v>74</v>
      </c>
      <c r="F38" s="27" t="s">
        <v>73</v>
      </c>
      <c r="G38" s="28" t="s">
        <v>72</v>
      </c>
      <c r="H38" s="29" t="s">
        <v>71</v>
      </c>
      <c r="I38" s="26" t="s">
        <v>70</v>
      </c>
      <c r="J38" s="28" t="s">
        <v>69</v>
      </c>
      <c r="K38" s="25" t="s">
        <v>68</v>
      </c>
      <c r="L38" s="27" t="s">
        <v>67</v>
      </c>
      <c r="M38" s="26" t="s">
        <v>66</v>
      </c>
      <c r="N38" s="29" t="s">
        <v>65</v>
      </c>
      <c r="O38" s="28" t="s">
        <v>64</v>
      </c>
    </row>
    <row r="39" spans="3:15" x14ac:dyDescent="0.25">
      <c r="C39" s="13">
        <v>1</v>
      </c>
      <c r="D39" s="12" t="s">
        <v>21</v>
      </c>
      <c r="E39" s="12" t="s">
        <v>20</v>
      </c>
      <c r="F39" s="12" t="s">
        <v>9</v>
      </c>
      <c r="G39" s="12" t="s">
        <v>19</v>
      </c>
      <c r="H39" s="12" t="s">
        <v>42</v>
      </c>
      <c r="I39" s="12" t="s">
        <v>17</v>
      </c>
      <c r="J39" s="12" t="s">
        <v>16</v>
      </c>
      <c r="K39" s="12" t="s">
        <v>4</v>
      </c>
      <c r="L39" s="12" t="s">
        <v>14</v>
      </c>
      <c r="M39" s="12" t="s">
        <v>2</v>
      </c>
      <c r="N39" s="12" t="s">
        <v>38</v>
      </c>
      <c r="O39" s="12" t="s">
        <v>30</v>
      </c>
    </row>
    <row r="40" spans="3:15" x14ac:dyDescent="0.25">
      <c r="C40" s="13">
        <v>2</v>
      </c>
      <c r="D40" s="12" t="s">
        <v>21</v>
      </c>
      <c r="E40" s="12" t="s">
        <v>20</v>
      </c>
      <c r="F40" s="12" t="s">
        <v>9</v>
      </c>
      <c r="G40" s="12" t="s">
        <v>19</v>
      </c>
      <c r="H40" s="12" t="s">
        <v>42</v>
      </c>
      <c r="I40" s="12" t="s">
        <v>17</v>
      </c>
      <c r="J40" s="12" t="s">
        <v>16</v>
      </c>
      <c r="K40" s="12" t="s">
        <v>4</v>
      </c>
      <c r="L40" s="12" t="s">
        <v>14</v>
      </c>
      <c r="M40" s="12">
        <v>0.1</v>
      </c>
      <c r="N40" s="12" t="s">
        <v>38</v>
      </c>
      <c r="O40" s="12" t="s">
        <v>0</v>
      </c>
    </row>
    <row r="41" spans="3:15" x14ac:dyDescent="0.25">
      <c r="C41" s="13">
        <v>3</v>
      </c>
      <c r="D41" s="12" t="s">
        <v>32</v>
      </c>
      <c r="E41" s="12" t="s">
        <v>20</v>
      </c>
      <c r="F41" s="12" t="s">
        <v>9</v>
      </c>
      <c r="G41" s="12" t="s">
        <v>24</v>
      </c>
      <c r="H41" s="12" t="s">
        <v>51</v>
      </c>
      <c r="I41" s="12" t="s">
        <v>17</v>
      </c>
      <c r="J41" s="12" t="s">
        <v>16</v>
      </c>
      <c r="K41" s="12" t="s">
        <v>4</v>
      </c>
      <c r="L41" s="12" t="s">
        <v>14</v>
      </c>
      <c r="M41" s="12" t="s">
        <v>2</v>
      </c>
      <c r="N41" s="12" t="s">
        <v>38</v>
      </c>
      <c r="O41" s="12" t="s">
        <v>0</v>
      </c>
    </row>
    <row r="42" spans="3:15" x14ac:dyDescent="0.25">
      <c r="C42" s="13">
        <v>4</v>
      </c>
      <c r="D42" s="12" t="s">
        <v>26</v>
      </c>
      <c r="E42" s="12" t="s">
        <v>20</v>
      </c>
      <c r="F42" s="12" t="s">
        <v>25</v>
      </c>
      <c r="G42" s="12" t="s">
        <v>24</v>
      </c>
      <c r="H42" s="12" t="s">
        <v>18</v>
      </c>
      <c r="I42" s="12" t="s">
        <v>17</v>
      </c>
      <c r="J42" s="12" t="s">
        <v>16</v>
      </c>
      <c r="K42" s="12" t="s">
        <v>4</v>
      </c>
      <c r="L42" s="12" t="s">
        <v>14</v>
      </c>
      <c r="M42" s="12" t="s">
        <v>2</v>
      </c>
      <c r="N42" s="12" t="s">
        <v>38</v>
      </c>
      <c r="O42" s="12" t="s">
        <v>30</v>
      </c>
    </row>
    <row r="43" spans="3:15" x14ac:dyDescent="0.25">
      <c r="C43" s="13">
        <v>5</v>
      </c>
      <c r="D43" s="12" t="s">
        <v>21</v>
      </c>
      <c r="E43" s="12" t="s">
        <v>43</v>
      </c>
      <c r="F43" s="12" t="s">
        <v>9</v>
      </c>
      <c r="G43" s="12" t="s">
        <v>19</v>
      </c>
      <c r="H43" s="12" t="s">
        <v>35</v>
      </c>
      <c r="I43" s="12" t="s">
        <v>17</v>
      </c>
      <c r="J43" s="12" t="s">
        <v>34</v>
      </c>
      <c r="K43" s="12" t="s">
        <v>4</v>
      </c>
      <c r="L43" s="12" t="s">
        <v>33</v>
      </c>
      <c r="M43" s="12" t="s">
        <v>2</v>
      </c>
      <c r="N43" s="12" t="s">
        <v>38</v>
      </c>
      <c r="O43" s="12" t="s">
        <v>30</v>
      </c>
    </row>
    <row r="44" spans="3:15" x14ac:dyDescent="0.25">
      <c r="C44" s="13">
        <v>6</v>
      </c>
      <c r="D44" s="12" t="s">
        <v>32</v>
      </c>
      <c r="E44" s="12" t="s">
        <v>20</v>
      </c>
      <c r="F44" s="12" t="s">
        <v>9</v>
      </c>
      <c r="G44" s="12" t="s">
        <v>24</v>
      </c>
      <c r="H44" s="12" t="s">
        <v>31</v>
      </c>
      <c r="I44" s="12" t="s">
        <v>17</v>
      </c>
      <c r="J44" s="12" t="s">
        <v>16</v>
      </c>
      <c r="K44" s="12" t="s">
        <v>15</v>
      </c>
      <c r="L44" s="12" t="s">
        <v>14</v>
      </c>
      <c r="M44" s="12" t="s">
        <v>2</v>
      </c>
      <c r="N44" s="12" t="s">
        <v>1</v>
      </c>
      <c r="O44" s="12" t="s">
        <v>30</v>
      </c>
    </row>
    <row r="45" spans="3:15" x14ac:dyDescent="0.25">
      <c r="C45" s="13">
        <v>7</v>
      </c>
      <c r="D45" s="12" t="s">
        <v>32</v>
      </c>
      <c r="E45" s="12" t="s">
        <v>43</v>
      </c>
      <c r="F45" s="12" t="s">
        <v>9</v>
      </c>
      <c r="G45" s="12" t="s">
        <v>19</v>
      </c>
      <c r="H45" s="12" t="s">
        <v>35</v>
      </c>
      <c r="I45" s="12" t="s">
        <v>17</v>
      </c>
      <c r="J45" s="12" t="s">
        <v>34</v>
      </c>
      <c r="K45" s="12" t="s">
        <v>4</v>
      </c>
      <c r="L45" s="12" t="s">
        <v>33</v>
      </c>
      <c r="M45" s="12" t="s">
        <v>2</v>
      </c>
      <c r="N45" s="12" t="s">
        <v>38</v>
      </c>
      <c r="O45" s="12" t="s">
        <v>48</v>
      </c>
    </row>
    <row r="46" spans="3:15" x14ac:dyDescent="0.25">
      <c r="C46" s="13">
        <v>8</v>
      </c>
      <c r="D46" s="12" t="s">
        <v>32</v>
      </c>
      <c r="E46" s="12" t="s">
        <v>20</v>
      </c>
      <c r="F46" s="12" t="s">
        <v>9</v>
      </c>
      <c r="G46" s="12" t="s">
        <v>24</v>
      </c>
      <c r="H46" s="12" t="s">
        <v>51</v>
      </c>
      <c r="I46" s="12" t="s">
        <v>17</v>
      </c>
      <c r="J46" s="12" t="s">
        <v>16</v>
      </c>
      <c r="K46" s="12" t="s">
        <v>4</v>
      </c>
      <c r="L46" s="12" t="s">
        <v>14</v>
      </c>
      <c r="M46" s="12">
        <v>0.1</v>
      </c>
      <c r="N46" s="12" t="s">
        <v>1</v>
      </c>
      <c r="O46" s="12" t="s">
        <v>30</v>
      </c>
    </row>
    <row r="47" spans="3:15" x14ac:dyDescent="0.25">
      <c r="C47" s="13">
        <v>9</v>
      </c>
      <c r="D47" s="12" t="s">
        <v>21</v>
      </c>
      <c r="E47" s="12" t="s">
        <v>58</v>
      </c>
      <c r="F47" s="12" t="s">
        <v>9</v>
      </c>
      <c r="G47" s="12" t="s">
        <v>24</v>
      </c>
      <c r="H47" s="12" t="s">
        <v>18</v>
      </c>
      <c r="I47" s="12" t="s">
        <v>57</v>
      </c>
      <c r="J47" s="12" t="s">
        <v>56</v>
      </c>
      <c r="K47" s="12" t="s">
        <v>4</v>
      </c>
      <c r="L47" s="12" t="s">
        <v>14</v>
      </c>
      <c r="M47" s="12">
        <v>0.1</v>
      </c>
      <c r="N47" s="12" t="s">
        <v>1</v>
      </c>
      <c r="O47" s="12" t="s">
        <v>30</v>
      </c>
    </row>
    <row r="48" spans="3:15" x14ac:dyDescent="0.25">
      <c r="C48" s="13">
        <v>10</v>
      </c>
      <c r="D48" s="12" t="s">
        <v>26</v>
      </c>
      <c r="E48" s="12" t="s">
        <v>20</v>
      </c>
      <c r="F48" s="12" t="s">
        <v>25</v>
      </c>
      <c r="G48" s="12" t="s">
        <v>24</v>
      </c>
      <c r="H48" s="12" t="s">
        <v>18</v>
      </c>
      <c r="I48" s="12" t="s">
        <v>17</v>
      </c>
      <c r="J48" s="12" t="s">
        <v>16</v>
      </c>
      <c r="K48" s="12" t="s">
        <v>15</v>
      </c>
      <c r="L48" s="12" t="s">
        <v>14</v>
      </c>
      <c r="M48" s="12" t="s">
        <v>2</v>
      </c>
      <c r="N48" s="12" t="s">
        <v>1</v>
      </c>
      <c r="O48" s="12" t="s">
        <v>0</v>
      </c>
    </row>
    <row r="49" spans="3:15" x14ac:dyDescent="0.25">
      <c r="C49" s="13">
        <v>11</v>
      </c>
      <c r="D49" s="12" t="s">
        <v>21</v>
      </c>
      <c r="E49" s="12" t="s">
        <v>20</v>
      </c>
      <c r="F49" s="12" t="s">
        <v>9</v>
      </c>
      <c r="G49" s="12" t="s">
        <v>19</v>
      </c>
      <c r="H49" s="12" t="s">
        <v>35</v>
      </c>
      <c r="I49" s="12" t="s">
        <v>17</v>
      </c>
      <c r="J49" s="12" t="s">
        <v>16</v>
      </c>
      <c r="K49" s="12" t="s">
        <v>4</v>
      </c>
      <c r="L49" s="12" t="s">
        <v>14</v>
      </c>
      <c r="M49" s="12" t="s">
        <v>2</v>
      </c>
      <c r="N49" s="12" t="s">
        <v>38</v>
      </c>
      <c r="O49" s="12" t="s">
        <v>48</v>
      </c>
    </row>
    <row r="50" spans="3:15" x14ac:dyDescent="0.25">
      <c r="C50" s="13">
        <v>12</v>
      </c>
      <c r="D50" s="12" t="s">
        <v>32</v>
      </c>
      <c r="E50" s="12" t="s">
        <v>10</v>
      </c>
      <c r="F50" s="12" t="s">
        <v>9</v>
      </c>
      <c r="G50" s="12" t="s">
        <v>19</v>
      </c>
      <c r="H50" s="12" t="s">
        <v>53</v>
      </c>
      <c r="I50" s="12" t="s">
        <v>17</v>
      </c>
      <c r="J50" s="12" t="s">
        <v>16</v>
      </c>
      <c r="K50" s="12" t="s">
        <v>4</v>
      </c>
      <c r="L50" s="12" t="s">
        <v>14</v>
      </c>
      <c r="M50" s="12">
        <v>0.1</v>
      </c>
      <c r="N50" s="12" t="s">
        <v>38</v>
      </c>
      <c r="O50" s="12" t="s">
        <v>30</v>
      </c>
    </row>
    <row r="51" spans="3:15" x14ac:dyDescent="0.25">
      <c r="C51" s="13">
        <v>13</v>
      </c>
      <c r="D51" s="12" t="s">
        <v>26</v>
      </c>
      <c r="E51" s="12" t="s">
        <v>20</v>
      </c>
      <c r="F51" s="12" t="s">
        <v>25</v>
      </c>
      <c r="G51" s="12" t="s">
        <v>24</v>
      </c>
      <c r="H51" s="12" t="s">
        <v>7</v>
      </c>
      <c r="I51" s="12" t="s">
        <v>17</v>
      </c>
      <c r="J51" s="12" t="s">
        <v>16</v>
      </c>
      <c r="K51" s="12" t="s">
        <v>4</v>
      </c>
      <c r="L51" s="12" t="s">
        <v>14</v>
      </c>
      <c r="M51" s="12" t="s">
        <v>2</v>
      </c>
      <c r="N51" s="12" t="s">
        <v>38</v>
      </c>
      <c r="O51" s="12" t="s">
        <v>30</v>
      </c>
    </row>
    <row r="52" spans="3:15" x14ac:dyDescent="0.25">
      <c r="C52" s="13">
        <v>14</v>
      </c>
      <c r="D52" s="12" t="s">
        <v>21</v>
      </c>
      <c r="E52" s="12" t="s">
        <v>10</v>
      </c>
      <c r="F52" s="12" t="s">
        <v>9</v>
      </c>
      <c r="G52" s="12" t="s">
        <v>19</v>
      </c>
      <c r="H52" s="12" t="s">
        <v>35</v>
      </c>
      <c r="I52" s="12" t="s">
        <v>17</v>
      </c>
      <c r="J52" s="12" t="s">
        <v>34</v>
      </c>
      <c r="K52" s="12" t="s">
        <v>4</v>
      </c>
      <c r="L52" s="12" t="s">
        <v>33</v>
      </c>
      <c r="M52" s="12">
        <v>0.1</v>
      </c>
      <c r="N52" s="12" t="s">
        <v>38</v>
      </c>
      <c r="O52" s="12" t="s">
        <v>0</v>
      </c>
    </row>
    <row r="53" spans="3:15" ht="15.75" thickBot="1" x14ac:dyDescent="0.3">
      <c r="C53" s="7">
        <v>15</v>
      </c>
      <c r="D53" s="6" t="s">
        <v>32</v>
      </c>
      <c r="E53" s="6" t="s">
        <v>20</v>
      </c>
      <c r="F53" s="6" t="s">
        <v>9</v>
      </c>
      <c r="G53" s="6" t="s">
        <v>19</v>
      </c>
      <c r="H53" s="6" t="s">
        <v>42</v>
      </c>
      <c r="I53" s="6" t="s">
        <v>17</v>
      </c>
      <c r="J53" s="6" t="s">
        <v>34</v>
      </c>
      <c r="K53" s="6" t="s">
        <v>4</v>
      </c>
      <c r="L53" s="6" t="s">
        <v>14</v>
      </c>
      <c r="M53" s="6">
        <v>0.12</v>
      </c>
      <c r="N53" s="6" t="s">
        <v>38</v>
      </c>
      <c r="O53" s="6" t="s">
        <v>41</v>
      </c>
    </row>
    <row r="55" spans="3:15" ht="15.75" thickBot="1" x14ac:dyDescent="0.3">
      <c r="C55" s="24" t="s">
        <v>88</v>
      </c>
      <c r="D55" s="25" t="s">
        <v>75</v>
      </c>
      <c r="E55" s="26" t="s">
        <v>74</v>
      </c>
      <c r="F55" s="27" t="s">
        <v>73</v>
      </c>
      <c r="G55" s="28" t="s">
        <v>72</v>
      </c>
      <c r="H55" s="29" t="s">
        <v>71</v>
      </c>
      <c r="I55" s="26" t="s">
        <v>70</v>
      </c>
      <c r="J55" s="28" t="s">
        <v>69</v>
      </c>
      <c r="K55" s="25" t="s">
        <v>68</v>
      </c>
      <c r="L55" s="27" t="s">
        <v>67</v>
      </c>
      <c r="M55" s="26" t="s">
        <v>66</v>
      </c>
      <c r="N55" s="29" t="s">
        <v>65</v>
      </c>
      <c r="O55" s="28" t="s">
        <v>64</v>
      </c>
    </row>
    <row r="56" spans="3:15" x14ac:dyDescent="0.25">
      <c r="C56" s="13">
        <v>1</v>
      </c>
      <c r="D56" s="12" t="s">
        <v>26</v>
      </c>
      <c r="E56" s="12" t="s">
        <v>58</v>
      </c>
      <c r="F56" s="12" t="s">
        <v>9</v>
      </c>
      <c r="G56" s="12" t="s">
        <v>24</v>
      </c>
      <c r="H56" s="12" t="s">
        <v>18</v>
      </c>
      <c r="I56" s="12" t="s">
        <v>57</v>
      </c>
      <c r="J56" s="12" t="s">
        <v>56</v>
      </c>
      <c r="K56" s="12" t="s">
        <v>4</v>
      </c>
      <c r="L56" s="12" t="s">
        <v>14</v>
      </c>
      <c r="M56" s="12">
        <v>0.1</v>
      </c>
      <c r="N56" s="12" t="s">
        <v>38</v>
      </c>
      <c r="O56" s="12" t="s">
        <v>0</v>
      </c>
    </row>
    <row r="57" spans="3:15" x14ac:dyDescent="0.25">
      <c r="C57" s="13">
        <v>2</v>
      </c>
      <c r="D57" s="12" t="s">
        <v>32</v>
      </c>
      <c r="E57" s="12" t="s">
        <v>43</v>
      </c>
      <c r="F57" s="12" t="s">
        <v>9</v>
      </c>
      <c r="G57" s="12" t="s">
        <v>19</v>
      </c>
      <c r="H57" s="12" t="s">
        <v>45</v>
      </c>
      <c r="I57" s="12" t="s">
        <v>17</v>
      </c>
      <c r="J57" s="12" t="s">
        <v>34</v>
      </c>
      <c r="K57" s="12" t="s">
        <v>4</v>
      </c>
      <c r="L57" s="12" t="s">
        <v>33</v>
      </c>
      <c r="M57" s="12" t="s">
        <v>2</v>
      </c>
      <c r="N57" s="12" t="s">
        <v>38</v>
      </c>
      <c r="O57" s="12" t="s">
        <v>30</v>
      </c>
    </row>
    <row r="58" spans="3:15" x14ac:dyDescent="0.25">
      <c r="C58" s="13">
        <v>3</v>
      </c>
      <c r="D58" s="12" t="s">
        <v>21</v>
      </c>
      <c r="E58" s="12" t="s">
        <v>20</v>
      </c>
      <c r="F58" s="12" t="s">
        <v>9</v>
      </c>
      <c r="G58" s="12" t="s">
        <v>19</v>
      </c>
      <c r="H58" s="12" t="s">
        <v>18</v>
      </c>
      <c r="I58" s="12" t="s">
        <v>17</v>
      </c>
      <c r="J58" s="12" t="s">
        <v>16</v>
      </c>
      <c r="K58" s="12" t="s">
        <v>15</v>
      </c>
      <c r="L58" s="12" t="s">
        <v>14</v>
      </c>
      <c r="M58" s="12" t="s">
        <v>2</v>
      </c>
      <c r="N58" s="12" t="s">
        <v>1</v>
      </c>
      <c r="O58" s="12" t="s">
        <v>0</v>
      </c>
    </row>
    <row r="59" spans="3:15" x14ac:dyDescent="0.25">
      <c r="C59" s="13">
        <v>4</v>
      </c>
      <c r="D59" s="12" t="s">
        <v>32</v>
      </c>
      <c r="E59" s="12" t="s">
        <v>10</v>
      </c>
      <c r="F59" s="12" t="s">
        <v>9</v>
      </c>
      <c r="G59" s="12" t="s">
        <v>19</v>
      </c>
      <c r="H59" s="12" t="s">
        <v>53</v>
      </c>
      <c r="I59" s="12" t="s">
        <v>17</v>
      </c>
      <c r="J59" s="12" t="s">
        <v>16</v>
      </c>
      <c r="K59" s="12" t="s">
        <v>4</v>
      </c>
      <c r="L59" s="12" t="s">
        <v>14</v>
      </c>
      <c r="M59" s="12">
        <v>0.1</v>
      </c>
      <c r="N59" s="12" t="s">
        <v>38</v>
      </c>
      <c r="O59" s="12" t="s">
        <v>30</v>
      </c>
    </row>
    <row r="60" spans="3:15" x14ac:dyDescent="0.25">
      <c r="C60" s="13">
        <v>5</v>
      </c>
      <c r="D60" s="12" t="s">
        <v>21</v>
      </c>
      <c r="E60" s="12" t="s">
        <v>43</v>
      </c>
      <c r="F60" s="12" t="s">
        <v>9</v>
      </c>
      <c r="G60" s="12" t="s">
        <v>19</v>
      </c>
      <c r="H60" s="12" t="s">
        <v>35</v>
      </c>
      <c r="I60" s="12" t="s">
        <v>17</v>
      </c>
      <c r="J60" s="12" t="s">
        <v>34</v>
      </c>
      <c r="K60" s="12" t="s">
        <v>4</v>
      </c>
      <c r="L60" s="12" t="s">
        <v>33</v>
      </c>
      <c r="M60" s="12" t="s">
        <v>2</v>
      </c>
      <c r="N60" s="12" t="s">
        <v>38</v>
      </c>
      <c r="O60" s="12" t="s">
        <v>30</v>
      </c>
    </row>
    <row r="61" spans="3:15" x14ac:dyDescent="0.25">
      <c r="C61" s="13">
        <v>6</v>
      </c>
      <c r="D61" s="12" t="s">
        <v>32</v>
      </c>
      <c r="E61" s="12" t="s">
        <v>43</v>
      </c>
      <c r="F61" s="12" t="s">
        <v>9</v>
      </c>
      <c r="G61" s="12" t="s">
        <v>19</v>
      </c>
      <c r="H61" s="12" t="s">
        <v>35</v>
      </c>
      <c r="I61" s="12" t="s">
        <v>17</v>
      </c>
      <c r="J61" s="12" t="s">
        <v>34</v>
      </c>
      <c r="K61" s="12" t="s">
        <v>4</v>
      </c>
      <c r="L61" s="12" t="s">
        <v>33</v>
      </c>
      <c r="M61" s="12" t="s">
        <v>2</v>
      </c>
      <c r="N61" s="12" t="s">
        <v>38</v>
      </c>
      <c r="O61" s="12" t="s">
        <v>48</v>
      </c>
    </row>
    <row r="62" spans="3:15" x14ac:dyDescent="0.25">
      <c r="C62" s="13">
        <v>7</v>
      </c>
      <c r="D62" s="12" t="s">
        <v>21</v>
      </c>
      <c r="E62" s="12" t="s">
        <v>10</v>
      </c>
      <c r="F62" s="12" t="s">
        <v>9</v>
      </c>
      <c r="G62" s="12" t="s">
        <v>19</v>
      </c>
      <c r="H62" s="12" t="s">
        <v>18</v>
      </c>
      <c r="I62" s="12" t="s">
        <v>17</v>
      </c>
      <c r="J62" s="12" t="s">
        <v>16</v>
      </c>
      <c r="K62" s="12" t="s">
        <v>4</v>
      </c>
      <c r="L62" s="12" t="s">
        <v>33</v>
      </c>
      <c r="M62" s="12">
        <v>0.1</v>
      </c>
      <c r="N62" s="12" t="s">
        <v>38</v>
      </c>
      <c r="O62" s="12" t="s">
        <v>30</v>
      </c>
    </row>
    <row r="63" spans="3:15" x14ac:dyDescent="0.25">
      <c r="C63" s="13">
        <v>8</v>
      </c>
      <c r="D63" s="12" t="s">
        <v>32</v>
      </c>
      <c r="E63" s="12" t="s">
        <v>20</v>
      </c>
      <c r="F63" s="12" t="s">
        <v>9</v>
      </c>
      <c r="G63" s="12" t="s">
        <v>19</v>
      </c>
      <c r="H63" s="12" t="s">
        <v>42</v>
      </c>
      <c r="I63" s="12" t="s">
        <v>17</v>
      </c>
      <c r="J63" s="12" t="s">
        <v>34</v>
      </c>
      <c r="K63" s="12" t="s">
        <v>4</v>
      </c>
      <c r="L63" s="12" t="s">
        <v>14</v>
      </c>
      <c r="M63" s="12">
        <v>0.12</v>
      </c>
      <c r="N63" s="12" t="s">
        <v>38</v>
      </c>
      <c r="O63" s="12" t="s">
        <v>41</v>
      </c>
    </row>
    <row r="64" spans="3:15" x14ac:dyDescent="0.25">
      <c r="C64" s="13">
        <v>9</v>
      </c>
      <c r="D64" s="12" t="s">
        <v>11</v>
      </c>
      <c r="E64" s="12" t="s">
        <v>10</v>
      </c>
      <c r="F64" s="12" t="s">
        <v>9</v>
      </c>
      <c r="G64" s="12" t="s">
        <v>8</v>
      </c>
      <c r="H64" s="12" t="s">
        <v>7</v>
      </c>
      <c r="I64" s="12" t="s">
        <v>6</v>
      </c>
      <c r="J64" s="12" t="s">
        <v>5</v>
      </c>
      <c r="K64" s="12" t="s">
        <v>4</v>
      </c>
      <c r="L64" s="12" t="s">
        <v>3</v>
      </c>
      <c r="M64" s="12" t="s">
        <v>2</v>
      </c>
      <c r="N64" s="12" t="s">
        <v>1</v>
      </c>
      <c r="O64" s="12" t="s">
        <v>0</v>
      </c>
    </row>
    <row r="65" spans="3:15" x14ac:dyDescent="0.25">
      <c r="C65" s="13">
        <v>10</v>
      </c>
      <c r="D65" s="12" t="s">
        <v>21</v>
      </c>
      <c r="E65" s="12" t="s">
        <v>20</v>
      </c>
      <c r="F65" s="12" t="s">
        <v>9</v>
      </c>
      <c r="G65" s="12" t="s">
        <v>19</v>
      </c>
      <c r="H65" s="12" t="s">
        <v>42</v>
      </c>
      <c r="I65" s="12" t="s">
        <v>17</v>
      </c>
      <c r="J65" s="12" t="s">
        <v>16</v>
      </c>
      <c r="K65" s="12" t="s">
        <v>4</v>
      </c>
      <c r="L65" s="12" t="s">
        <v>14</v>
      </c>
      <c r="M65" s="12">
        <v>0.1</v>
      </c>
      <c r="N65" s="12" t="s">
        <v>38</v>
      </c>
      <c r="O65" s="12" t="s">
        <v>0</v>
      </c>
    </row>
    <row r="66" spans="3:15" x14ac:dyDescent="0.25">
      <c r="C66" s="13">
        <v>11</v>
      </c>
      <c r="D66" s="12" t="s">
        <v>26</v>
      </c>
      <c r="E66" s="12" t="s">
        <v>20</v>
      </c>
      <c r="F66" s="12" t="s">
        <v>25</v>
      </c>
      <c r="G66" s="12" t="s">
        <v>24</v>
      </c>
      <c r="H66" s="12" t="s">
        <v>7</v>
      </c>
      <c r="I66" s="12" t="s">
        <v>17</v>
      </c>
      <c r="J66" s="12" t="s">
        <v>16</v>
      </c>
      <c r="K66" s="12" t="s">
        <v>4</v>
      </c>
      <c r="L66" s="12" t="s">
        <v>14</v>
      </c>
      <c r="M66" s="12" t="s">
        <v>2</v>
      </c>
      <c r="N66" s="12" t="s">
        <v>38</v>
      </c>
      <c r="O66" s="12" t="s">
        <v>30</v>
      </c>
    </row>
    <row r="67" spans="3:15" x14ac:dyDescent="0.25">
      <c r="C67" s="13">
        <v>12</v>
      </c>
      <c r="D67" s="12" t="s">
        <v>21</v>
      </c>
      <c r="E67" s="12" t="s">
        <v>20</v>
      </c>
      <c r="F67" s="12" t="s">
        <v>9</v>
      </c>
      <c r="G67" s="12" t="s">
        <v>19</v>
      </c>
      <c r="H67" s="12" t="s">
        <v>42</v>
      </c>
      <c r="I67" s="12" t="s">
        <v>17</v>
      </c>
      <c r="J67" s="12" t="s">
        <v>16</v>
      </c>
      <c r="K67" s="12" t="s">
        <v>4</v>
      </c>
      <c r="L67" s="12" t="s">
        <v>14</v>
      </c>
      <c r="M67" s="12" t="s">
        <v>2</v>
      </c>
      <c r="N67" s="12" t="s">
        <v>38</v>
      </c>
      <c r="O67" s="12" t="s">
        <v>30</v>
      </c>
    </row>
    <row r="68" spans="3:15" x14ac:dyDescent="0.25">
      <c r="C68" s="13">
        <v>13</v>
      </c>
      <c r="D68" s="12" t="s">
        <v>21</v>
      </c>
      <c r="E68" s="12" t="s">
        <v>20</v>
      </c>
      <c r="F68" s="12" t="s">
        <v>9</v>
      </c>
      <c r="G68" s="12" t="s">
        <v>19</v>
      </c>
      <c r="H68" s="12" t="s">
        <v>35</v>
      </c>
      <c r="I68" s="12" t="s">
        <v>17</v>
      </c>
      <c r="J68" s="12" t="s">
        <v>16</v>
      </c>
      <c r="K68" s="12" t="s">
        <v>4</v>
      </c>
      <c r="L68" s="12" t="s">
        <v>14</v>
      </c>
      <c r="M68" s="12" t="s">
        <v>2</v>
      </c>
      <c r="N68" s="12" t="s">
        <v>38</v>
      </c>
      <c r="O68" s="12" t="s">
        <v>48</v>
      </c>
    </row>
    <row r="69" spans="3:15" x14ac:dyDescent="0.25">
      <c r="C69" s="13">
        <v>14</v>
      </c>
      <c r="D69" s="12" t="s">
        <v>21</v>
      </c>
      <c r="E69" s="12" t="s">
        <v>58</v>
      </c>
      <c r="F69" s="12" t="s">
        <v>9</v>
      </c>
      <c r="G69" s="12" t="s">
        <v>24</v>
      </c>
      <c r="H69" s="12" t="s">
        <v>18</v>
      </c>
      <c r="I69" s="12" t="s">
        <v>57</v>
      </c>
      <c r="J69" s="12" t="s">
        <v>56</v>
      </c>
      <c r="K69" s="12" t="s">
        <v>4</v>
      </c>
      <c r="L69" s="12" t="s">
        <v>14</v>
      </c>
      <c r="M69" s="12" t="s">
        <v>2</v>
      </c>
      <c r="N69" s="12" t="s">
        <v>38</v>
      </c>
      <c r="O69" s="12" t="s">
        <v>48</v>
      </c>
    </row>
    <row r="70" spans="3:15" ht="15.75" thickBot="1" x14ac:dyDescent="0.3">
      <c r="C70" s="7">
        <v>15</v>
      </c>
      <c r="D70" s="6" t="s">
        <v>21</v>
      </c>
      <c r="E70" s="6" t="s">
        <v>58</v>
      </c>
      <c r="F70" s="6" t="s">
        <v>9</v>
      </c>
      <c r="G70" s="6" t="s">
        <v>24</v>
      </c>
      <c r="H70" s="6" t="s">
        <v>18</v>
      </c>
      <c r="I70" s="6" t="s">
        <v>57</v>
      </c>
      <c r="J70" s="6" t="s">
        <v>56</v>
      </c>
      <c r="K70" s="6" t="s">
        <v>4</v>
      </c>
      <c r="L70" s="6" t="s">
        <v>14</v>
      </c>
      <c r="M70" s="6">
        <v>0.1</v>
      </c>
      <c r="N70" s="6" t="s">
        <v>1</v>
      </c>
      <c r="O70" s="6" t="s">
        <v>30</v>
      </c>
    </row>
    <row r="72" spans="3:15" ht="15.75" thickBot="1" x14ac:dyDescent="0.3">
      <c r="C72" s="24" t="s">
        <v>89</v>
      </c>
      <c r="D72" s="25" t="s">
        <v>75</v>
      </c>
      <c r="E72" s="26" t="s">
        <v>74</v>
      </c>
      <c r="F72" s="27" t="s">
        <v>73</v>
      </c>
      <c r="G72" s="28" t="s">
        <v>72</v>
      </c>
      <c r="H72" s="29" t="s">
        <v>71</v>
      </c>
      <c r="I72" s="26" t="s">
        <v>70</v>
      </c>
      <c r="J72" s="28" t="s">
        <v>69</v>
      </c>
      <c r="K72" s="25" t="s">
        <v>68</v>
      </c>
      <c r="L72" s="27" t="s">
        <v>67</v>
      </c>
      <c r="M72" s="26" t="s">
        <v>66</v>
      </c>
      <c r="N72" s="29" t="s">
        <v>65</v>
      </c>
      <c r="O72" s="28" t="s">
        <v>64</v>
      </c>
    </row>
    <row r="73" spans="3:15" x14ac:dyDescent="0.25">
      <c r="C73" s="13">
        <v>1</v>
      </c>
      <c r="D73" s="12" t="s">
        <v>32</v>
      </c>
      <c r="E73" s="12" t="s">
        <v>58</v>
      </c>
      <c r="F73" s="12" t="s">
        <v>9</v>
      </c>
      <c r="G73" s="12" t="s">
        <v>24</v>
      </c>
      <c r="H73" s="12" t="s">
        <v>31</v>
      </c>
      <c r="I73" s="12" t="s">
        <v>57</v>
      </c>
      <c r="J73" s="12" t="s">
        <v>56</v>
      </c>
      <c r="K73" s="12" t="s">
        <v>4</v>
      </c>
      <c r="L73" s="12" t="s">
        <v>14</v>
      </c>
      <c r="M73" s="12">
        <v>0.1</v>
      </c>
      <c r="N73" s="12" t="s">
        <v>38</v>
      </c>
      <c r="O73" s="12" t="s">
        <v>48</v>
      </c>
    </row>
    <row r="74" spans="3:15" x14ac:dyDescent="0.25">
      <c r="C74" s="13">
        <v>2</v>
      </c>
      <c r="D74" s="12" t="s">
        <v>26</v>
      </c>
      <c r="E74" s="12" t="s">
        <v>20</v>
      </c>
      <c r="F74" s="12" t="s">
        <v>25</v>
      </c>
      <c r="G74" s="12" t="s">
        <v>24</v>
      </c>
      <c r="H74" s="12" t="s">
        <v>7</v>
      </c>
      <c r="I74" s="12" t="s">
        <v>17</v>
      </c>
      <c r="J74" s="12" t="s">
        <v>16</v>
      </c>
      <c r="K74" s="12" t="s">
        <v>4</v>
      </c>
      <c r="L74" s="12" t="s">
        <v>14</v>
      </c>
      <c r="M74" s="12" t="s">
        <v>2</v>
      </c>
      <c r="N74" s="12" t="s">
        <v>38</v>
      </c>
      <c r="O74" s="12" t="s">
        <v>30</v>
      </c>
    </row>
    <row r="75" spans="3:15" x14ac:dyDescent="0.25">
      <c r="C75" s="13">
        <v>3</v>
      </c>
      <c r="D75" s="12" t="s">
        <v>21</v>
      </c>
      <c r="E75" s="12" t="s">
        <v>10</v>
      </c>
      <c r="F75" s="12" t="s">
        <v>9</v>
      </c>
      <c r="G75" s="12" t="s">
        <v>19</v>
      </c>
      <c r="H75" s="12" t="s">
        <v>45</v>
      </c>
      <c r="I75" s="12" t="s">
        <v>17</v>
      </c>
      <c r="J75" s="12" t="s">
        <v>16</v>
      </c>
      <c r="K75" s="12" t="s">
        <v>4</v>
      </c>
      <c r="L75" s="12" t="s">
        <v>33</v>
      </c>
      <c r="M75" s="12">
        <v>0.1</v>
      </c>
      <c r="N75" s="12" t="s">
        <v>38</v>
      </c>
      <c r="O75" s="12" t="s">
        <v>30</v>
      </c>
    </row>
    <row r="76" spans="3:15" x14ac:dyDescent="0.25">
      <c r="C76" s="13">
        <v>4</v>
      </c>
      <c r="D76" s="12" t="s">
        <v>26</v>
      </c>
      <c r="E76" s="12" t="s">
        <v>58</v>
      </c>
      <c r="F76" s="12" t="s">
        <v>9</v>
      </c>
      <c r="G76" s="12" t="s">
        <v>24</v>
      </c>
      <c r="H76" s="12" t="s">
        <v>18</v>
      </c>
      <c r="I76" s="12" t="s">
        <v>57</v>
      </c>
      <c r="J76" s="12" t="s">
        <v>56</v>
      </c>
      <c r="K76" s="12" t="s">
        <v>4</v>
      </c>
      <c r="L76" s="12" t="s">
        <v>14</v>
      </c>
      <c r="M76" s="12">
        <v>0.1</v>
      </c>
      <c r="N76" s="12" t="s">
        <v>38</v>
      </c>
      <c r="O76" s="12" t="s">
        <v>0</v>
      </c>
    </row>
    <row r="77" spans="3:15" x14ac:dyDescent="0.25">
      <c r="C77" s="13">
        <v>5</v>
      </c>
      <c r="D77" s="12" t="s">
        <v>21</v>
      </c>
      <c r="E77" s="12" t="s">
        <v>20</v>
      </c>
      <c r="F77" s="12" t="s">
        <v>9</v>
      </c>
      <c r="G77" s="12" t="s">
        <v>19</v>
      </c>
      <c r="H77" s="12" t="s">
        <v>35</v>
      </c>
      <c r="I77" s="12" t="s">
        <v>17</v>
      </c>
      <c r="J77" s="12" t="s">
        <v>16</v>
      </c>
      <c r="K77" s="12" t="s">
        <v>4</v>
      </c>
      <c r="L77" s="12" t="s">
        <v>14</v>
      </c>
      <c r="M77" s="12" t="s">
        <v>2</v>
      </c>
      <c r="N77" s="12" t="s">
        <v>38</v>
      </c>
      <c r="O77" s="12" t="s">
        <v>48</v>
      </c>
    </row>
    <row r="78" spans="3:15" x14ac:dyDescent="0.25">
      <c r="C78" s="13">
        <v>6</v>
      </c>
      <c r="D78" s="12" t="s">
        <v>32</v>
      </c>
      <c r="E78" s="12" t="s">
        <v>20</v>
      </c>
      <c r="F78" s="12" t="s">
        <v>9</v>
      </c>
      <c r="G78" s="12" t="s">
        <v>24</v>
      </c>
      <c r="H78" s="12" t="s">
        <v>31</v>
      </c>
      <c r="I78" s="12" t="s">
        <v>17</v>
      </c>
      <c r="J78" s="12" t="s">
        <v>16</v>
      </c>
      <c r="K78" s="12" t="s">
        <v>15</v>
      </c>
      <c r="L78" s="12" t="s">
        <v>14</v>
      </c>
      <c r="M78" s="12" t="s">
        <v>2</v>
      </c>
      <c r="N78" s="12" t="s">
        <v>1</v>
      </c>
      <c r="O78" s="12" t="s">
        <v>30</v>
      </c>
    </row>
    <row r="79" spans="3:15" x14ac:dyDescent="0.25">
      <c r="C79" s="13">
        <v>7</v>
      </c>
      <c r="D79" s="12" t="s">
        <v>32</v>
      </c>
      <c r="E79" s="12" t="s">
        <v>43</v>
      </c>
      <c r="F79" s="12" t="s">
        <v>9</v>
      </c>
      <c r="G79" s="12" t="s">
        <v>19</v>
      </c>
      <c r="H79" s="12" t="s">
        <v>18</v>
      </c>
      <c r="I79" s="12" t="s">
        <v>17</v>
      </c>
      <c r="J79" s="12" t="s">
        <v>34</v>
      </c>
      <c r="K79" s="12" t="s">
        <v>4</v>
      </c>
      <c r="L79" s="12" t="s">
        <v>33</v>
      </c>
      <c r="M79" s="12">
        <v>0.1</v>
      </c>
      <c r="N79" s="12" t="s">
        <v>38</v>
      </c>
      <c r="O79" s="12" t="s">
        <v>0</v>
      </c>
    </row>
    <row r="80" spans="3:15" x14ac:dyDescent="0.25">
      <c r="C80" s="13">
        <v>8</v>
      </c>
      <c r="D80" s="12" t="s">
        <v>21</v>
      </c>
      <c r="E80" s="12" t="s">
        <v>20</v>
      </c>
      <c r="F80" s="12" t="s">
        <v>9</v>
      </c>
      <c r="G80" s="12" t="s">
        <v>19</v>
      </c>
      <c r="H80" s="12" t="s">
        <v>18</v>
      </c>
      <c r="I80" s="12" t="s">
        <v>17</v>
      </c>
      <c r="J80" s="12" t="s">
        <v>34</v>
      </c>
      <c r="K80" s="12" t="s">
        <v>4</v>
      </c>
      <c r="L80" s="12" t="s">
        <v>14</v>
      </c>
      <c r="M80" s="12">
        <v>0.1</v>
      </c>
      <c r="N80" s="12" t="s">
        <v>38</v>
      </c>
      <c r="O80" s="12" t="s">
        <v>0</v>
      </c>
    </row>
    <row r="81" spans="3:15" x14ac:dyDescent="0.25">
      <c r="C81" s="13">
        <v>9</v>
      </c>
      <c r="D81" s="12" t="s">
        <v>21</v>
      </c>
      <c r="E81" s="12" t="s">
        <v>10</v>
      </c>
      <c r="F81" s="12" t="s">
        <v>9</v>
      </c>
      <c r="G81" s="12" t="s">
        <v>19</v>
      </c>
      <c r="H81" s="12" t="s">
        <v>35</v>
      </c>
      <c r="I81" s="12" t="s">
        <v>17</v>
      </c>
      <c r="J81" s="12" t="s">
        <v>34</v>
      </c>
      <c r="K81" s="12" t="s">
        <v>15</v>
      </c>
      <c r="L81" s="12" t="s">
        <v>33</v>
      </c>
      <c r="M81" s="12" t="s">
        <v>2</v>
      </c>
      <c r="N81" s="12" t="s">
        <v>1</v>
      </c>
      <c r="O81" s="12" t="s">
        <v>0</v>
      </c>
    </row>
    <row r="82" spans="3:15" x14ac:dyDescent="0.25">
      <c r="C82" s="13">
        <v>10</v>
      </c>
      <c r="D82" s="12" t="s">
        <v>11</v>
      </c>
      <c r="E82" s="12" t="s">
        <v>10</v>
      </c>
      <c r="F82" s="12" t="s">
        <v>9</v>
      </c>
      <c r="G82" s="12" t="s">
        <v>8</v>
      </c>
      <c r="H82" s="12" t="s">
        <v>62</v>
      </c>
      <c r="I82" s="12" t="s">
        <v>6</v>
      </c>
      <c r="J82" s="12" t="s">
        <v>5</v>
      </c>
      <c r="K82" s="12" t="s">
        <v>4</v>
      </c>
      <c r="L82" s="12" t="s">
        <v>3</v>
      </c>
      <c r="M82" s="12" t="s">
        <v>2</v>
      </c>
      <c r="N82" s="12" t="s">
        <v>1</v>
      </c>
      <c r="O82" s="12" t="s">
        <v>0</v>
      </c>
    </row>
    <row r="83" spans="3:15" x14ac:dyDescent="0.25">
      <c r="C83" s="13">
        <v>11</v>
      </c>
      <c r="D83" s="12" t="s">
        <v>21</v>
      </c>
      <c r="E83" s="12" t="s">
        <v>10</v>
      </c>
      <c r="F83" s="12" t="s">
        <v>9</v>
      </c>
      <c r="G83" s="12" t="s">
        <v>19</v>
      </c>
      <c r="H83" s="12" t="s">
        <v>35</v>
      </c>
      <c r="I83" s="12" t="s">
        <v>17</v>
      </c>
      <c r="J83" s="12" t="s">
        <v>16</v>
      </c>
      <c r="K83" s="12" t="s">
        <v>4</v>
      </c>
      <c r="L83" s="12" t="s">
        <v>33</v>
      </c>
      <c r="M83" s="12">
        <v>0.1</v>
      </c>
      <c r="N83" s="12" t="s">
        <v>38</v>
      </c>
      <c r="O83" s="12" t="s">
        <v>0</v>
      </c>
    </row>
    <row r="84" spans="3:15" x14ac:dyDescent="0.25">
      <c r="C84" s="13">
        <v>12</v>
      </c>
      <c r="D84" s="12" t="s">
        <v>32</v>
      </c>
      <c r="E84" s="12" t="s">
        <v>43</v>
      </c>
      <c r="F84" s="12" t="s">
        <v>9</v>
      </c>
      <c r="G84" s="12" t="s">
        <v>19</v>
      </c>
      <c r="H84" s="12" t="s">
        <v>45</v>
      </c>
      <c r="I84" s="12" t="s">
        <v>17</v>
      </c>
      <c r="J84" s="12" t="s">
        <v>34</v>
      </c>
      <c r="K84" s="12" t="s">
        <v>4</v>
      </c>
      <c r="L84" s="12" t="s">
        <v>33</v>
      </c>
      <c r="M84" s="12" t="s">
        <v>2</v>
      </c>
      <c r="N84" s="12" t="s">
        <v>38</v>
      </c>
      <c r="O84" s="12" t="s">
        <v>30</v>
      </c>
    </row>
    <row r="85" spans="3:15" x14ac:dyDescent="0.25">
      <c r="C85" s="13">
        <v>13</v>
      </c>
      <c r="D85" s="12" t="s">
        <v>26</v>
      </c>
      <c r="E85" s="12" t="s">
        <v>20</v>
      </c>
      <c r="F85" s="12" t="s">
        <v>25</v>
      </c>
      <c r="G85" s="12" t="s">
        <v>24</v>
      </c>
      <c r="H85" s="12" t="s">
        <v>18</v>
      </c>
      <c r="I85" s="12" t="s">
        <v>17</v>
      </c>
      <c r="J85" s="12" t="s">
        <v>16</v>
      </c>
      <c r="K85" s="12" t="s">
        <v>15</v>
      </c>
      <c r="L85" s="12" t="s">
        <v>14</v>
      </c>
      <c r="M85" s="12" t="s">
        <v>2</v>
      </c>
      <c r="N85" s="12" t="s">
        <v>1</v>
      </c>
      <c r="O85" s="12" t="s">
        <v>0</v>
      </c>
    </row>
    <row r="86" spans="3:15" x14ac:dyDescent="0.25">
      <c r="C86" s="13">
        <v>14</v>
      </c>
      <c r="D86" s="12" t="s">
        <v>21</v>
      </c>
      <c r="E86" s="12" t="s">
        <v>10</v>
      </c>
      <c r="F86" s="12" t="s">
        <v>9</v>
      </c>
      <c r="G86" s="12" t="s">
        <v>19</v>
      </c>
      <c r="H86" s="12" t="s">
        <v>35</v>
      </c>
      <c r="I86" s="12" t="s">
        <v>17</v>
      </c>
      <c r="J86" s="12" t="s">
        <v>34</v>
      </c>
      <c r="K86" s="12" t="s">
        <v>4</v>
      </c>
      <c r="L86" s="12" t="s">
        <v>33</v>
      </c>
      <c r="M86" s="12">
        <v>0.1</v>
      </c>
      <c r="N86" s="12" t="s">
        <v>38</v>
      </c>
      <c r="O86" s="12" t="s">
        <v>0</v>
      </c>
    </row>
    <row r="87" spans="3:15" ht="15.75" thickBot="1" x14ac:dyDescent="0.3">
      <c r="C87" s="7">
        <v>15</v>
      </c>
      <c r="D87" s="6" t="s">
        <v>32</v>
      </c>
      <c r="E87" s="6" t="s">
        <v>20</v>
      </c>
      <c r="F87" s="6" t="s">
        <v>9</v>
      </c>
      <c r="G87" s="6" t="s">
        <v>24</v>
      </c>
      <c r="H87" s="6" t="s">
        <v>51</v>
      </c>
      <c r="I87" s="6" t="s">
        <v>17</v>
      </c>
      <c r="J87" s="6" t="s">
        <v>16</v>
      </c>
      <c r="K87" s="6" t="s">
        <v>4</v>
      </c>
      <c r="L87" s="6" t="s">
        <v>14</v>
      </c>
      <c r="M87" s="6">
        <v>0.1</v>
      </c>
      <c r="N87" s="6" t="s">
        <v>1</v>
      </c>
      <c r="O87" s="6" t="s">
        <v>30</v>
      </c>
    </row>
    <row r="89" spans="3:15" ht="15.75" thickBot="1" x14ac:dyDescent="0.3">
      <c r="C89" s="24" t="s">
        <v>90</v>
      </c>
      <c r="D89" s="25" t="s">
        <v>75</v>
      </c>
      <c r="E89" s="26" t="s">
        <v>74</v>
      </c>
      <c r="F89" s="27" t="s">
        <v>73</v>
      </c>
      <c r="G89" s="28" t="s">
        <v>72</v>
      </c>
      <c r="H89" s="29" t="s">
        <v>71</v>
      </c>
      <c r="I89" s="26" t="s">
        <v>70</v>
      </c>
      <c r="J89" s="28" t="s">
        <v>69</v>
      </c>
      <c r="K89" s="25" t="s">
        <v>68</v>
      </c>
      <c r="L89" s="27" t="s">
        <v>67</v>
      </c>
      <c r="M89" s="26" t="s">
        <v>66</v>
      </c>
      <c r="N89" s="29" t="s">
        <v>65</v>
      </c>
      <c r="O89" s="28" t="s">
        <v>64</v>
      </c>
    </row>
    <row r="90" spans="3:15" x14ac:dyDescent="0.25">
      <c r="C90" s="13">
        <v>1</v>
      </c>
      <c r="D90" s="12" t="s">
        <v>32</v>
      </c>
      <c r="E90" s="12" t="s">
        <v>20</v>
      </c>
      <c r="F90" s="12" t="s">
        <v>9</v>
      </c>
      <c r="G90" s="12" t="s">
        <v>24</v>
      </c>
      <c r="H90" s="12" t="s">
        <v>31</v>
      </c>
      <c r="I90" s="12" t="s">
        <v>17</v>
      </c>
      <c r="J90" s="12" t="s">
        <v>16</v>
      </c>
      <c r="K90" s="12" t="s">
        <v>15</v>
      </c>
      <c r="L90" s="12" t="s">
        <v>14</v>
      </c>
      <c r="M90" s="12" t="s">
        <v>2</v>
      </c>
      <c r="N90" s="12" t="s">
        <v>1</v>
      </c>
      <c r="O90" s="12" t="s">
        <v>30</v>
      </c>
    </row>
    <row r="91" spans="3:15" x14ac:dyDescent="0.25">
      <c r="C91" s="13">
        <v>2</v>
      </c>
      <c r="D91" s="12" t="s">
        <v>32</v>
      </c>
      <c r="E91" s="12" t="s">
        <v>43</v>
      </c>
      <c r="F91" s="12" t="s">
        <v>9</v>
      </c>
      <c r="G91" s="12" t="s">
        <v>19</v>
      </c>
      <c r="H91" s="12" t="s">
        <v>18</v>
      </c>
      <c r="I91" s="12" t="s">
        <v>17</v>
      </c>
      <c r="J91" s="12" t="s">
        <v>34</v>
      </c>
      <c r="K91" s="12" t="s">
        <v>4</v>
      </c>
      <c r="L91" s="12" t="s">
        <v>33</v>
      </c>
      <c r="M91" s="12">
        <v>0.1</v>
      </c>
      <c r="N91" s="12" t="s">
        <v>38</v>
      </c>
      <c r="O91" s="12" t="s">
        <v>0</v>
      </c>
    </row>
    <row r="92" spans="3:15" x14ac:dyDescent="0.25">
      <c r="C92" s="13">
        <v>3</v>
      </c>
      <c r="D92" s="12" t="s">
        <v>32</v>
      </c>
      <c r="E92" s="12" t="s">
        <v>43</v>
      </c>
      <c r="F92" s="12" t="s">
        <v>9</v>
      </c>
      <c r="G92" s="12" t="s">
        <v>19</v>
      </c>
      <c r="H92" s="12" t="s">
        <v>45</v>
      </c>
      <c r="I92" s="12" t="s">
        <v>17</v>
      </c>
      <c r="J92" s="12" t="s">
        <v>34</v>
      </c>
      <c r="K92" s="12" t="s">
        <v>4</v>
      </c>
      <c r="L92" s="12" t="s">
        <v>33</v>
      </c>
      <c r="M92" s="12" t="s">
        <v>2</v>
      </c>
      <c r="N92" s="12" t="s">
        <v>38</v>
      </c>
      <c r="O92" s="12" t="s">
        <v>30</v>
      </c>
    </row>
    <row r="93" spans="3:15" x14ac:dyDescent="0.25">
      <c r="C93" s="13">
        <v>4</v>
      </c>
      <c r="D93" s="12" t="s">
        <v>26</v>
      </c>
      <c r="E93" s="12" t="s">
        <v>20</v>
      </c>
      <c r="F93" s="12" t="s">
        <v>25</v>
      </c>
      <c r="G93" s="12" t="s">
        <v>24</v>
      </c>
      <c r="H93" s="12" t="s">
        <v>18</v>
      </c>
      <c r="I93" s="12" t="s">
        <v>17</v>
      </c>
      <c r="J93" s="12" t="s">
        <v>16</v>
      </c>
      <c r="K93" s="12" t="s">
        <v>15</v>
      </c>
      <c r="L93" s="12" t="s">
        <v>14</v>
      </c>
      <c r="M93" s="12" t="s">
        <v>2</v>
      </c>
      <c r="N93" s="12" t="s">
        <v>1</v>
      </c>
      <c r="O93" s="12" t="s">
        <v>0</v>
      </c>
    </row>
    <row r="94" spans="3:15" x14ac:dyDescent="0.25">
      <c r="C94" s="13">
        <v>5</v>
      </c>
      <c r="D94" s="12" t="s">
        <v>21</v>
      </c>
      <c r="E94" s="12" t="s">
        <v>58</v>
      </c>
      <c r="F94" s="12" t="s">
        <v>9</v>
      </c>
      <c r="G94" s="12" t="s">
        <v>24</v>
      </c>
      <c r="H94" s="12" t="s">
        <v>18</v>
      </c>
      <c r="I94" s="12" t="s">
        <v>57</v>
      </c>
      <c r="J94" s="12" t="s">
        <v>56</v>
      </c>
      <c r="K94" s="12" t="s">
        <v>4</v>
      </c>
      <c r="L94" s="12" t="s">
        <v>14</v>
      </c>
      <c r="M94" s="12" t="s">
        <v>2</v>
      </c>
      <c r="N94" s="12" t="s">
        <v>38</v>
      </c>
      <c r="O94" s="12" t="s">
        <v>48</v>
      </c>
    </row>
    <row r="95" spans="3:15" x14ac:dyDescent="0.25">
      <c r="C95" s="13">
        <v>6</v>
      </c>
      <c r="D95" s="12" t="s">
        <v>21</v>
      </c>
      <c r="E95" s="12" t="s">
        <v>20</v>
      </c>
      <c r="F95" s="12" t="s">
        <v>9</v>
      </c>
      <c r="G95" s="12" t="s">
        <v>19</v>
      </c>
      <c r="H95" s="12" t="s">
        <v>18</v>
      </c>
      <c r="I95" s="12" t="s">
        <v>17</v>
      </c>
      <c r="J95" s="12" t="s">
        <v>16</v>
      </c>
      <c r="K95" s="12" t="s">
        <v>15</v>
      </c>
      <c r="L95" s="12" t="s">
        <v>14</v>
      </c>
      <c r="M95" s="12" t="s">
        <v>2</v>
      </c>
      <c r="N95" s="12" t="s">
        <v>1</v>
      </c>
      <c r="O95" s="12" t="s">
        <v>0</v>
      </c>
    </row>
    <row r="96" spans="3:15" x14ac:dyDescent="0.25">
      <c r="C96" s="13">
        <v>7</v>
      </c>
      <c r="D96" s="12" t="s">
        <v>32</v>
      </c>
      <c r="E96" s="12" t="s">
        <v>10</v>
      </c>
      <c r="F96" s="12" t="s">
        <v>9</v>
      </c>
      <c r="G96" s="12" t="s">
        <v>19</v>
      </c>
      <c r="H96" s="12" t="s">
        <v>53</v>
      </c>
      <c r="I96" s="12" t="s">
        <v>17</v>
      </c>
      <c r="J96" s="12" t="s">
        <v>16</v>
      </c>
      <c r="K96" s="12" t="s">
        <v>4</v>
      </c>
      <c r="L96" s="12" t="s">
        <v>14</v>
      </c>
      <c r="M96" s="12">
        <v>0.1</v>
      </c>
      <c r="N96" s="12" t="s">
        <v>38</v>
      </c>
      <c r="O96" s="12" t="s">
        <v>30</v>
      </c>
    </row>
    <row r="97" spans="3:15" x14ac:dyDescent="0.25">
      <c r="C97" s="13">
        <v>8</v>
      </c>
      <c r="D97" s="12" t="s">
        <v>21</v>
      </c>
      <c r="E97" s="12" t="s">
        <v>20</v>
      </c>
      <c r="F97" s="12" t="s">
        <v>9</v>
      </c>
      <c r="G97" s="12" t="s">
        <v>19</v>
      </c>
      <c r="H97" s="12" t="s">
        <v>42</v>
      </c>
      <c r="I97" s="12" t="s">
        <v>17</v>
      </c>
      <c r="J97" s="12" t="s">
        <v>16</v>
      </c>
      <c r="K97" s="12" t="s">
        <v>4</v>
      </c>
      <c r="L97" s="12" t="s">
        <v>14</v>
      </c>
      <c r="M97" s="12">
        <v>0.1</v>
      </c>
      <c r="N97" s="12" t="s">
        <v>38</v>
      </c>
      <c r="O97" s="12" t="s">
        <v>0</v>
      </c>
    </row>
    <row r="98" spans="3:15" x14ac:dyDescent="0.25">
      <c r="C98" s="13">
        <v>9</v>
      </c>
      <c r="D98" s="12" t="s">
        <v>21</v>
      </c>
      <c r="E98" s="12" t="s">
        <v>20</v>
      </c>
      <c r="F98" s="12" t="s">
        <v>9</v>
      </c>
      <c r="G98" s="12" t="s">
        <v>19</v>
      </c>
      <c r="H98" s="12" t="s">
        <v>42</v>
      </c>
      <c r="I98" s="12" t="s">
        <v>17</v>
      </c>
      <c r="J98" s="12" t="s">
        <v>16</v>
      </c>
      <c r="K98" s="12" t="s">
        <v>4</v>
      </c>
      <c r="L98" s="12" t="s">
        <v>14</v>
      </c>
      <c r="M98" s="12" t="s">
        <v>2</v>
      </c>
      <c r="N98" s="12" t="s">
        <v>38</v>
      </c>
      <c r="O98" s="12" t="s">
        <v>30</v>
      </c>
    </row>
    <row r="99" spans="3:15" x14ac:dyDescent="0.25">
      <c r="C99" s="13">
        <v>10</v>
      </c>
      <c r="D99" s="12" t="s">
        <v>21</v>
      </c>
      <c r="E99" s="12" t="s">
        <v>20</v>
      </c>
      <c r="F99" s="12" t="s">
        <v>9</v>
      </c>
      <c r="G99" s="12" t="s">
        <v>19</v>
      </c>
      <c r="H99" s="12" t="s">
        <v>35</v>
      </c>
      <c r="I99" s="12" t="s">
        <v>17</v>
      </c>
      <c r="J99" s="12" t="s">
        <v>16</v>
      </c>
      <c r="K99" s="12" t="s">
        <v>4</v>
      </c>
      <c r="L99" s="12" t="s">
        <v>14</v>
      </c>
      <c r="M99" s="12" t="s">
        <v>2</v>
      </c>
      <c r="N99" s="12" t="s">
        <v>38</v>
      </c>
      <c r="O99" s="12" t="s">
        <v>48</v>
      </c>
    </row>
    <row r="100" spans="3:15" x14ac:dyDescent="0.25">
      <c r="C100" s="13">
        <v>11</v>
      </c>
      <c r="D100" s="12" t="s">
        <v>21</v>
      </c>
      <c r="E100" s="12" t="s">
        <v>10</v>
      </c>
      <c r="F100" s="12" t="s">
        <v>9</v>
      </c>
      <c r="G100" s="12" t="s">
        <v>19</v>
      </c>
      <c r="H100" s="12" t="s">
        <v>18</v>
      </c>
      <c r="I100" s="12" t="s">
        <v>17</v>
      </c>
      <c r="J100" s="12" t="s">
        <v>16</v>
      </c>
      <c r="K100" s="12" t="s">
        <v>4</v>
      </c>
      <c r="L100" s="12" t="s">
        <v>33</v>
      </c>
      <c r="M100" s="12">
        <v>0.1</v>
      </c>
      <c r="N100" s="12" t="s">
        <v>38</v>
      </c>
      <c r="O100" s="12" t="s">
        <v>30</v>
      </c>
    </row>
    <row r="101" spans="3:15" x14ac:dyDescent="0.25">
      <c r="C101" s="13">
        <v>12</v>
      </c>
      <c r="D101" s="12" t="s">
        <v>21</v>
      </c>
      <c r="E101" s="12" t="s">
        <v>10</v>
      </c>
      <c r="F101" s="12" t="s">
        <v>9</v>
      </c>
      <c r="G101" s="12" t="s">
        <v>19</v>
      </c>
      <c r="H101" s="12" t="s">
        <v>45</v>
      </c>
      <c r="I101" s="12" t="s">
        <v>17</v>
      </c>
      <c r="J101" s="12" t="s">
        <v>16</v>
      </c>
      <c r="K101" s="12" t="s">
        <v>4</v>
      </c>
      <c r="L101" s="12" t="s">
        <v>33</v>
      </c>
      <c r="M101" s="12">
        <v>0.1</v>
      </c>
      <c r="N101" s="12" t="s">
        <v>38</v>
      </c>
      <c r="O101" s="12" t="s">
        <v>30</v>
      </c>
    </row>
    <row r="102" spans="3:15" x14ac:dyDescent="0.25">
      <c r="C102" s="13">
        <v>13</v>
      </c>
      <c r="D102" s="12" t="s">
        <v>32</v>
      </c>
      <c r="E102" s="12" t="s">
        <v>20</v>
      </c>
      <c r="F102" s="12" t="s">
        <v>9</v>
      </c>
      <c r="G102" s="12" t="s">
        <v>24</v>
      </c>
      <c r="H102" s="12" t="s">
        <v>31</v>
      </c>
      <c r="I102" s="12" t="s">
        <v>17</v>
      </c>
      <c r="J102" s="12" t="s">
        <v>16</v>
      </c>
      <c r="K102" s="12" t="s">
        <v>4</v>
      </c>
      <c r="L102" s="12" t="s">
        <v>14</v>
      </c>
      <c r="M102" s="12" t="s">
        <v>2</v>
      </c>
      <c r="N102" s="12" t="s">
        <v>38</v>
      </c>
      <c r="O102" s="12" t="s">
        <v>30</v>
      </c>
    </row>
    <row r="103" spans="3:15" x14ac:dyDescent="0.25">
      <c r="C103" s="13">
        <v>14</v>
      </c>
      <c r="D103" s="12" t="s">
        <v>26</v>
      </c>
      <c r="E103" s="12" t="s">
        <v>20</v>
      </c>
      <c r="F103" s="12" t="s">
        <v>25</v>
      </c>
      <c r="G103" s="12" t="s">
        <v>24</v>
      </c>
      <c r="H103" s="12" t="s">
        <v>18</v>
      </c>
      <c r="I103" s="12" t="s">
        <v>17</v>
      </c>
      <c r="J103" s="12" t="s">
        <v>16</v>
      </c>
      <c r="K103" s="12" t="s">
        <v>4</v>
      </c>
      <c r="L103" s="12" t="s">
        <v>14</v>
      </c>
      <c r="M103" s="12" t="s">
        <v>2</v>
      </c>
      <c r="N103" s="12" t="s">
        <v>38</v>
      </c>
      <c r="O103" s="12" t="s">
        <v>30</v>
      </c>
    </row>
    <row r="104" spans="3:15" ht="15.75" thickBot="1" x14ac:dyDescent="0.3">
      <c r="C104" s="7">
        <v>15</v>
      </c>
      <c r="D104" s="6" t="s">
        <v>21</v>
      </c>
      <c r="E104" s="6" t="s">
        <v>20</v>
      </c>
      <c r="F104" s="6" t="s">
        <v>9</v>
      </c>
      <c r="G104" s="6" t="s">
        <v>19</v>
      </c>
      <c r="H104" s="6" t="s">
        <v>18</v>
      </c>
      <c r="I104" s="6" t="s">
        <v>17</v>
      </c>
      <c r="J104" s="6" t="s">
        <v>34</v>
      </c>
      <c r="K104" s="6" t="s">
        <v>4</v>
      </c>
      <c r="L104" s="6" t="s">
        <v>14</v>
      </c>
      <c r="M104" s="6">
        <v>0.1</v>
      </c>
      <c r="N104" s="6" t="s">
        <v>38</v>
      </c>
      <c r="O104" s="6" t="s">
        <v>0</v>
      </c>
    </row>
    <row r="106" spans="3:15" ht="15.75" thickBot="1" x14ac:dyDescent="0.3">
      <c r="C106" s="24" t="s">
        <v>91</v>
      </c>
      <c r="D106" s="25" t="s">
        <v>75</v>
      </c>
      <c r="E106" s="26" t="s">
        <v>74</v>
      </c>
      <c r="F106" s="27" t="s">
        <v>73</v>
      </c>
      <c r="G106" s="28" t="s">
        <v>72</v>
      </c>
      <c r="H106" s="29" t="s">
        <v>71</v>
      </c>
      <c r="I106" s="26" t="s">
        <v>70</v>
      </c>
      <c r="J106" s="28" t="s">
        <v>69</v>
      </c>
      <c r="K106" s="25" t="s">
        <v>68</v>
      </c>
      <c r="L106" s="27" t="s">
        <v>67</v>
      </c>
      <c r="M106" s="26" t="s">
        <v>66</v>
      </c>
      <c r="N106" s="29" t="s">
        <v>65</v>
      </c>
      <c r="O106" s="28" t="s">
        <v>64</v>
      </c>
    </row>
    <row r="107" spans="3:15" x14ac:dyDescent="0.25">
      <c r="C107" s="13">
        <v>1</v>
      </c>
      <c r="D107" s="12" t="s">
        <v>21</v>
      </c>
      <c r="E107" s="12" t="s">
        <v>43</v>
      </c>
      <c r="F107" s="12" t="s">
        <v>9</v>
      </c>
      <c r="G107" s="12" t="s">
        <v>19</v>
      </c>
      <c r="H107" s="12" t="s">
        <v>35</v>
      </c>
      <c r="I107" s="12" t="s">
        <v>17</v>
      </c>
      <c r="J107" s="12" t="s">
        <v>34</v>
      </c>
      <c r="K107" s="12" t="s">
        <v>4</v>
      </c>
      <c r="L107" s="12" t="s">
        <v>33</v>
      </c>
      <c r="M107" s="12" t="s">
        <v>2</v>
      </c>
      <c r="N107" s="12" t="s">
        <v>38</v>
      </c>
      <c r="O107" s="12" t="s">
        <v>30</v>
      </c>
    </row>
    <row r="108" spans="3:15" x14ac:dyDescent="0.25">
      <c r="C108" s="13">
        <v>2</v>
      </c>
      <c r="D108" s="12" t="s">
        <v>32</v>
      </c>
      <c r="E108" s="12" t="s">
        <v>20</v>
      </c>
      <c r="F108" s="12" t="s">
        <v>9</v>
      </c>
      <c r="G108" s="12" t="s">
        <v>24</v>
      </c>
      <c r="H108" s="12" t="s">
        <v>51</v>
      </c>
      <c r="I108" s="12" t="s">
        <v>17</v>
      </c>
      <c r="J108" s="12" t="s">
        <v>16</v>
      </c>
      <c r="K108" s="12" t="s">
        <v>4</v>
      </c>
      <c r="L108" s="12" t="s">
        <v>14</v>
      </c>
      <c r="M108" s="12" t="s">
        <v>2</v>
      </c>
      <c r="N108" s="12" t="s">
        <v>38</v>
      </c>
      <c r="O108" s="12" t="s">
        <v>0</v>
      </c>
    </row>
    <row r="109" spans="3:15" x14ac:dyDescent="0.25">
      <c r="C109" s="13">
        <v>3</v>
      </c>
      <c r="D109" s="12" t="s">
        <v>21</v>
      </c>
      <c r="E109" s="12" t="s">
        <v>10</v>
      </c>
      <c r="F109" s="12" t="s">
        <v>9</v>
      </c>
      <c r="G109" s="12" t="s">
        <v>19</v>
      </c>
      <c r="H109" s="12" t="s">
        <v>35</v>
      </c>
      <c r="I109" s="12" t="s">
        <v>17</v>
      </c>
      <c r="J109" s="12" t="s">
        <v>34</v>
      </c>
      <c r="K109" s="12" t="s">
        <v>15</v>
      </c>
      <c r="L109" s="12" t="s">
        <v>33</v>
      </c>
      <c r="M109" s="12" t="s">
        <v>2</v>
      </c>
      <c r="N109" s="12" t="s">
        <v>1</v>
      </c>
      <c r="O109" s="12" t="s">
        <v>0</v>
      </c>
    </row>
    <row r="110" spans="3:15" x14ac:dyDescent="0.25">
      <c r="C110" s="13">
        <v>4</v>
      </c>
      <c r="D110" s="12" t="s">
        <v>32</v>
      </c>
      <c r="E110" s="12" t="s">
        <v>58</v>
      </c>
      <c r="F110" s="12" t="s">
        <v>9</v>
      </c>
      <c r="G110" s="12" t="s">
        <v>24</v>
      </c>
      <c r="H110" s="12" t="s">
        <v>31</v>
      </c>
      <c r="I110" s="12" t="s">
        <v>57</v>
      </c>
      <c r="J110" s="12" t="s">
        <v>56</v>
      </c>
      <c r="K110" s="12" t="s">
        <v>4</v>
      </c>
      <c r="L110" s="12" t="s">
        <v>14</v>
      </c>
      <c r="M110" s="12">
        <v>0.1</v>
      </c>
      <c r="N110" s="12" t="s">
        <v>38</v>
      </c>
      <c r="O110" s="12" t="s">
        <v>48</v>
      </c>
    </row>
    <row r="111" spans="3:15" x14ac:dyDescent="0.25">
      <c r="C111" s="13">
        <v>5</v>
      </c>
      <c r="D111" s="12" t="s">
        <v>26</v>
      </c>
      <c r="E111" s="12" t="s">
        <v>20</v>
      </c>
      <c r="F111" s="12" t="s">
        <v>25</v>
      </c>
      <c r="G111" s="12" t="s">
        <v>24</v>
      </c>
      <c r="H111" s="12" t="s">
        <v>18</v>
      </c>
      <c r="I111" s="12" t="s">
        <v>17</v>
      </c>
      <c r="J111" s="12" t="s">
        <v>16</v>
      </c>
      <c r="K111" s="12" t="s">
        <v>15</v>
      </c>
      <c r="L111" s="12" t="s">
        <v>14</v>
      </c>
      <c r="M111" s="12" t="s">
        <v>2</v>
      </c>
      <c r="N111" s="12" t="s">
        <v>1</v>
      </c>
      <c r="O111" s="12" t="s">
        <v>0</v>
      </c>
    </row>
    <row r="112" spans="3:15" x14ac:dyDescent="0.25">
      <c r="C112" s="13">
        <v>6</v>
      </c>
      <c r="D112" s="12" t="s">
        <v>11</v>
      </c>
      <c r="E112" s="12" t="s">
        <v>10</v>
      </c>
      <c r="F112" s="12" t="s">
        <v>9</v>
      </c>
      <c r="G112" s="12" t="s">
        <v>8</v>
      </c>
      <c r="H112" s="12" t="s">
        <v>7</v>
      </c>
      <c r="I112" s="12" t="s">
        <v>6</v>
      </c>
      <c r="J112" s="12" t="s">
        <v>5</v>
      </c>
      <c r="K112" s="12" t="s">
        <v>4</v>
      </c>
      <c r="L112" s="12" t="s">
        <v>3</v>
      </c>
      <c r="M112" s="12" t="s">
        <v>2</v>
      </c>
      <c r="N112" s="12" t="s">
        <v>1</v>
      </c>
      <c r="O112" s="12" t="s">
        <v>0</v>
      </c>
    </row>
    <row r="113" spans="3:15" x14ac:dyDescent="0.25">
      <c r="C113" s="13">
        <v>7</v>
      </c>
      <c r="D113" s="12" t="s">
        <v>21</v>
      </c>
      <c r="E113" s="12" t="s">
        <v>20</v>
      </c>
      <c r="F113" s="12" t="s">
        <v>9</v>
      </c>
      <c r="G113" s="12" t="s">
        <v>19</v>
      </c>
      <c r="H113" s="12" t="s">
        <v>35</v>
      </c>
      <c r="I113" s="12" t="s">
        <v>17</v>
      </c>
      <c r="J113" s="12" t="s">
        <v>16</v>
      </c>
      <c r="K113" s="12" t="s">
        <v>4</v>
      </c>
      <c r="L113" s="12" t="s">
        <v>14</v>
      </c>
      <c r="M113" s="12" t="s">
        <v>2</v>
      </c>
      <c r="N113" s="12" t="s">
        <v>38</v>
      </c>
      <c r="O113" s="12" t="s">
        <v>48</v>
      </c>
    </row>
    <row r="114" spans="3:15" x14ac:dyDescent="0.25">
      <c r="C114" s="13">
        <v>8</v>
      </c>
      <c r="D114" s="12" t="s">
        <v>32</v>
      </c>
      <c r="E114" s="12" t="s">
        <v>43</v>
      </c>
      <c r="F114" s="12" t="s">
        <v>9</v>
      </c>
      <c r="G114" s="12" t="s">
        <v>19</v>
      </c>
      <c r="H114" s="12" t="s">
        <v>18</v>
      </c>
      <c r="I114" s="12" t="s">
        <v>17</v>
      </c>
      <c r="J114" s="12" t="s">
        <v>34</v>
      </c>
      <c r="K114" s="12" t="s">
        <v>4</v>
      </c>
      <c r="L114" s="12" t="s">
        <v>33</v>
      </c>
      <c r="M114" s="12">
        <v>0.1</v>
      </c>
      <c r="N114" s="12" t="s">
        <v>38</v>
      </c>
      <c r="O114" s="12" t="s">
        <v>0</v>
      </c>
    </row>
    <row r="115" spans="3:15" x14ac:dyDescent="0.25">
      <c r="C115" s="13">
        <v>9</v>
      </c>
      <c r="D115" s="12" t="s">
        <v>32</v>
      </c>
      <c r="E115" s="12" t="s">
        <v>20</v>
      </c>
      <c r="F115" s="12" t="s">
        <v>9</v>
      </c>
      <c r="G115" s="12" t="s">
        <v>24</v>
      </c>
      <c r="H115" s="12" t="s">
        <v>31</v>
      </c>
      <c r="I115" s="12" t="s">
        <v>17</v>
      </c>
      <c r="J115" s="12" t="s">
        <v>16</v>
      </c>
      <c r="K115" s="12" t="s">
        <v>4</v>
      </c>
      <c r="L115" s="12" t="s">
        <v>14</v>
      </c>
      <c r="M115" s="12" t="s">
        <v>2</v>
      </c>
      <c r="N115" s="12" t="s">
        <v>38</v>
      </c>
      <c r="O115" s="12" t="s">
        <v>30</v>
      </c>
    </row>
    <row r="116" spans="3:15" x14ac:dyDescent="0.25">
      <c r="C116" s="13">
        <v>10</v>
      </c>
      <c r="D116" s="12" t="s">
        <v>21</v>
      </c>
      <c r="E116" s="12" t="s">
        <v>20</v>
      </c>
      <c r="F116" s="12" t="s">
        <v>9</v>
      </c>
      <c r="G116" s="12" t="s">
        <v>19</v>
      </c>
      <c r="H116" s="12" t="s">
        <v>18</v>
      </c>
      <c r="I116" s="12" t="s">
        <v>17</v>
      </c>
      <c r="J116" s="12" t="s">
        <v>16</v>
      </c>
      <c r="K116" s="12" t="s">
        <v>15</v>
      </c>
      <c r="L116" s="12" t="s">
        <v>14</v>
      </c>
      <c r="M116" s="12" t="s">
        <v>2</v>
      </c>
      <c r="N116" s="12" t="s">
        <v>1</v>
      </c>
      <c r="O116" s="12" t="s">
        <v>0</v>
      </c>
    </row>
    <row r="117" spans="3:15" x14ac:dyDescent="0.25">
      <c r="C117" s="13">
        <v>11</v>
      </c>
      <c r="D117" s="12" t="s">
        <v>21</v>
      </c>
      <c r="E117" s="12" t="s">
        <v>20</v>
      </c>
      <c r="F117" s="12" t="s">
        <v>9</v>
      </c>
      <c r="G117" s="12" t="s">
        <v>19</v>
      </c>
      <c r="H117" s="12" t="s">
        <v>42</v>
      </c>
      <c r="I117" s="12" t="s">
        <v>17</v>
      </c>
      <c r="J117" s="12" t="s">
        <v>16</v>
      </c>
      <c r="K117" s="12" t="s">
        <v>4</v>
      </c>
      <c r="L117" s="12" t="s">
        <v>14</v>
      </c>
      <c r="M117" s="12" t="s">
        <v>2</v>
      </c>
      <c r="N117" s="12" t="s">
        <v>38</v>
      </c>
      <c r="O117" s="12" t="s">
        <v>30</v>
      </c>
    </row>
    <row r="118" spans="3:15" x14ac:dyDescent="0.25">
      <c r="C118" s="13">
        <v>12</v>
      </c>
      <c r="D118" s="12" t="s">
        <v>21</v>
      </c>
      <c r="E118" s="12" t="s">
        <v>10</v>
      </c>
      <c r="F118" s="12" t="s">
        <v>9</v>
      </c>
      <c r="G118" s="12" t="s">
        <v>19</v>
      </c>
      <c r="H118" s="12" t="s">
        <v>35</v>
      </c>
      <c r="I118" s="12" t="s">
        <v>17</v>
      </c>
      <c r="J118" s="12" t="s">
        <v>34</v>
      </c>
      <c r="K118" s="12" t="s">
        <v>4</v>
      </c>
      <c r="L118" s="12" t="s">
        <v>33</v>
      </c>
      <c r="M118" s="12">
        <v>0.1</v>
      </c>
      <c r="N118" s="12" t="s">
        <v>38</v>
      </c>
      <c r="O118" s="12" t="s">
        <v>0</v>
      </c>
    </row>
    <row r="119" spans="3:15" x14ac:dyDescent="0.25">
      <c r="C119" s="13">
        <v>13</v>
      </c>
      <c r="D119" s="12" t="s">
        <v>26</v>
      </c>
      <c r="E119" s="12" t="s">
        <v>20</v>
      </c>
      <c r="F119" s="12" t="s">
        <v>25</v>
      </c>
      <c r="G119" s="12" t="s">
        <v>24</v>
      </c>
      <c r="H119" s="12" t="s">
        <v>7</v>
      </c>
      <c r="I119" s="12" t="s">
        <v>17</v>
      </c>
      <c r="J119" s="12" t="s">
        <v>16</v>
      </c>
      <c r="K119" s="12" t="s">
        <v>4</v>
      </c>
      <c r="L119" s="12" t="s">
        <v>14</v>
      </c>
      <c r="M119" s="12" t="s">
        <v>2</v>
      </c>
      <c r="N119" s="12" t="s">
        <v>38</v>
      </c>
      <c r="O119" s="12" t="s">
        <v>30</v>
      </c>
    </row>
    <row r="120" spans="3:15" x14ac:dyDescent="0.25">
      <c r="C120" s="13">
        <v>14</v>
      </c>
      <c r="D120" s="12" t="s">
        <v>26</v>
      </c>
      <c r="E120" s="12" t="s">
        <v>58</v>
      </c>
      <c r="F120" s="12" t="s">
        <v>9</v>
      </c>
      <c r="G120" s="12" t="s">
        <v>24</v>
      </c>
      <c r="H120" s="12" t="s">
        <v>18</v>
      </c>
      <c r="I120" s="12" t="s">
        <v>57</v>
      </c>
      <c r="J120" s="12" t="s">
        <v>56</v>
      </c>
      <c r="K120" s="12" t="s">
        <v>4</v>
      </c>
      <c r="L120" s="12" t="s">
        <v>14</v>
      </c>
      <c r="M120" s="12">
        <v>0.1</v>
      </c>
      <c r="N120" s="12" t="s">
        <v>38</v>
      </c>
      <c r="O120" s="12" t="s">
        <v>0</v>
      </c>
    </row>
    <row r="121" spans="3:15" ht="15.75" thickBot="1" x14ac:dyDescent="0.3">
      <c r="C121" s="7">
        <v>15</v>
      </c>
      <c r="D121" s="6" t="s">
        <v>21</v>
      </c>
      <c r="E121" s="6" t="s">
        <v>58</v>
      </c>
      <c r="F121" s="6" t="s">
        <v>9</v>
      </c>
      <c r="G121" s="6" t="s">
        <v>24</v>
      </c>
      <c r="H121" s="6" t="s">
        <v>18</v>
      </c>
      <c r="I121" s="6" t="s">
        <v>57</v>
      </c>
      <c r="J121" s="6" t="s">
        <v>56</v>
      </c>
      <c r="K121" s="6" t="s">
        <v>4</v>
      </c>
      <c r="L121" s="6" t="s">
        <v>14</v>
      </c>
      <c r="M121" s="6" t="s">
        <v>2</v>
      </c>
      <c r="N121" s="6" t="s">
        <v>38</v>
      </c>
      <c r="O121" s="6" t="s">
        <v>48</v>
      </c>
    </row>
    <row r="123" spans="3:15" ht="15.75" thickBot="1" x14ac:dyDescent="0.3">
      <c r="C123" s="24" t="s">
        <v>92</v>
      </c>
      <c r="D123" s="25" t="s">
        <v>75</v>
      </c>
      <c r="E123" s="26" t="s">
        <v>74</v>
      </c>
      <c r="F123" s="27" t="s">
        <v>73</v>
      </c>
      <c r="G123" s="28" t="s">
        <v>72</v>
      </c>
      <c r="H123" s="29" t="s">
        <v>71</v>
      </c>
      <c r="I123" s="26" t="s">
        <v>70</v>
      </c>
      <c r="J123" s="28" t="s">
        <v>69</v>
      </c>
      <c r="K123" s="25" t="s">
        <v>68</v>
      </c>
      <c r="L123" s="27" t="s">
        <v>67</v>
      </c>
      <c r="M123" s="26" t="s">
        <v>66</v>
      </c>
      <c r="N123" s="29" t="s">
        <v>65</v>
      </c>
      <c r="O123" s="28" t="s">
        <v>64</v>
      </c>
    </row>
    <row r="124" spans="3:15" x14ac:dyDescent="0.25">
      <c r="C124" s="13">
        <v>1</v>
      </c>
      <c r="D124" s="12" t="s">
        <v>26</v>
      </c>
      <c r="E124" s="12" t="s">
        <v>58</v>
      </c>
      <c r="F124" s="12" t="s">
        <v>9</v>
      </c>
      <c r="G124" s="12" t="s">
        <v>24</v>
      </c>
      <c r="H124" s="12" t="s">
        <v>18</v>
      </c>
      <c r="I124" s="12" t="s">
        <v>57</v>
      </c>
      <c r="J124" s="12" t="s">
        <v>56</v>
      </c>
      <c r="K124" s="12" t="s">
        <v>4</v>
      </c>
      <c r="L124" s="12" t="s">
        <v>14</v>
      </c>
      <c r="M124" s="12">
        <v>0.1</v>
      </c>
      <c r="N124" s="12" t="s">
        <v>38</v>
      </c>
      <c r="O124" s="12" t="s">
        <v>0</v>
      </c>
    </row>
    <row r="125" spans="3:15" x14ac:dyDescent="0.25">
      <c r="C125" s="13">
        <v>2</v>
      </c>
      <c r="D125" s="12" t="s">
        <v>21</v>
      </c>
      <c r="E125" s="12" t="s">
        <v>10</v>
      </c>
      <c r="F125" s="12" t="s">
        <v>9</v>
      </c>
      <c r="G125" s="12" t="s">
        <v>19</v>
      </c>
      <c r="H125" s="12" t="s">
        <v>35</v>
      </c>
      <c r="I125" s="12" t="s">
        <v>17</v>
      </c>
      <c r="J125" s="12" t="s">
        <v>34</v>
      </c>
      <c r="K125" s="12" t="s">
        <v>4</v>
      </c>
      <c r="L125" s="12" t="s">
        <v>33</v>
      </c>
      <c r="M125" s="12">
        <v>0.1</v>
      </c>
      <c r="N125" s="12" t="s">
        <v>38</v>
      </c>
      <c r="O125" s="12" t="s">
        <v>0</v>
      </c>
    </row>
    <row r="126" spans="3:15" x14ac:dyDescent="0.25">
      <c r="C126" s="13">
        <v>3</v>
      </c>
      <c r="D126" s="12" t="s">
        <v>21</v>
      </c>
      <c r="E126" s="12" t="s">
        <v>10</v>
      </c>
      <c r="F126" s="12" t="s">
        <v>9</v>
      </c>
      <c r="G126" s="12" t="s">
        <v>19</v>
      </c>
      <c r="H126" s="12" t="s">
        <v>45</v>
      </c>
      <c r="I126" s="12" t="s">
        <v>17</v>
      </c>
      <c r="J126" s="12" t="s">
        <v>16</v>
      </c>
      <c r="K126" s="12" t="s">
        <v>4</v>
      </c>
      <c r="L126" s="12" t="s">
        <v>33</v>
      </c>
      <c r="M126" s="12">
        <v>0.1</v>
      </c>
      <c r="N126" s="12" t="s">
        <v>38</v>
      </c>
      <c r="O126" s="12" t="s">
        <v>30</v>
      </c>
    </row>
    <row r="127" spans="3:15" x14ac:dyDescent="0.25">
      <c r="C127" s="13">
        <v>4</v>
      </c>
      <c r="D127" s="12" t="s">
        <v>32</v>
      </c>
      <c r="E127" s="12" t="s">
        <v>20</v>
      </c>
      <c r="F127" s="12" t="s">
        <v>9</v>
      </c>
      <c r="G127" s="12" t="s">
        <v>24</v>
      </c>
      <c r="H127" s="12" t="s">
        <v>51</v>
      </c>
      <c r="I127" s="12" t="s">
        <v>17</v>
      </c>
      <c r="J127" s="12" t="s">
        <v>16</v>
      </c>
      <c r="K127" s="12" t="s">
        <v>4</v>
      </c>
      <c r="L127" s="12" t="s">
        <v>14</v>
      </c>
      <c r="M127" s="12">
        <v>0.1</v>
      </c>
      <c r="N127" s="12" t="s">
        <v>1</v>
      </c>
      <c r="O127" s="12" t="s">
        <v>30</v>
      </c>
    </row>
    <row r="128" spans="3:15" x14ac:dyDescent="0.25">
      <c r="C128" s="13">
        <v>5</v>
      </c>
      <c r="D128" s="12" t="s">
        <v>32</v>
      </c>
      <c r="E128" s="12" t="s">
        <v>20</v>
      </c>
      <c r="F128" s="12" t="s">
        <v>9</v>
      </c>
      <c r="G128" s="12" t="s">
        <v>24</v>
      </c>
      <c r="H128" s="12" t="s">
        <v>51</v>
      </c>
      <c r="I128" s="12" t="s">
        <v>17</v>
      </c>
      <c r="J128" s="12" t="s">
        <v>16</v>
      </c>
      <c r="K128" s="12" t="s">
        <v>4</v>
      </c>
      <c r="L128" s="12" t="s">
        <v>14</v>
      </c>
      <c r="M128" s="12" t="s">
        <v>2</v>
      </c>
      <c r="N128" s="12" t="s">
        <v>38</v>
      </c>
      <c r="O128" s="12" t="s">
        <v>0</v>
      </c>
    </row>
    <row r="129" spans="3:15" x14ac:dyDescent="0.25">
      <c r="C129" s="13">
        <v>6</v>
      </c>
      <c r="D129" s="12" t="s">
        <v>21</v>
      </c>
      <c r="E129" s="12" t="s">
        <v>20</v>
      </c>
      <c r="F129" s="12" t="s">
        <v>9</v>
      </c>
      <c r="G129" s="12" t="s">
        <v>19</v>
      </c>
      <c r="H129" s="12" t="s">
        <v>18</v>
      </c>
      <c r="I129" s="12" t="s">
        <v>17</v>
      </c>
      <c r="J129" s="12" t="s">
        <v>34</v>
      </c>
      <c r="K129" s="12" t="s">
        <v>4</v>
      </c>
      <c r="L129" s="12" t="s">
        <v>14</v>
      </c>
      <c r="M129" s="12">
        <v>0.1</v>
      </c>
      <c r="N129" s="12" t="s">
        <v>38</v>
      </c>
      <c r="O129" s="12" t="s">
        <v>0</v>
      </c>
    </row>
    <row r="130" spans="3:15" x14ac:dyDescent="0.25">
      <c r="C130" s="13">
        <v>7</v>
      </c>
      <c r="D130" s="12" t="s">
        <v>32</v>
      </c>
      <c r="E130" s="12" t="s">
        <v>43</v>
      </c>
      <c r="F130" s="12" t="s">
        <v>9</v>
      </c>
      <c r="G130" s="12" t="s">
        <v>19</v>
      </c>
      <c r="H130" s="12" t="s">
        <v>35</v>
      </c>
      <c r="I130" s="12" t="s">
        <v>17</v>
      </c>
      <c r="J130" s="12" t="s">
        <v>34</v>
      </c>
      <c r="K130" s="12" t="s">
        <v>4</v>
      </c>
      <c r="L130" s="12" t="s">
        <v>33</v>
      </c>
      <c r="M130" s="12" t="s">
        <v>2</v>
      </c>
      <c r="N130" s="12" t="s">
        <v>38</v>
      </c>
      <c r="O130" s="12" t="s">
        <v>48</v>
      </c>
    </row>
    <row r="131" spans="3:15" x14ac:dyDescent="0.25">
      <c r="C131" s="13">
        <v>8</v>
      </c>
      <c r="D131" s="12" t="s">
        <v>32</v>
      </c>
      <c r="E131" s="12" t="s">
        <v>10</v>
      </c>
      <c r="F131" s="12" t="s">
        <v>9</v>
      </c>
      <c r="G131" s="12" t="s">
        <v>19</v>
      </c>
      <c r="H131" s="12" t="s">
        <v>53</v>
      </c>
      <c r="I131" s="12" t="s">
        <v>17</v>
      </c>
      <c r="J131" s="12" t="s">
        <v>16</v>
      </c>
      <c r="K131" s="12" t="s">
        <v>4</v>
      </c>
      <c r="L131" s="12" t="s">
        <v>14</v>
      </c>
      <c r="M131" s="12">
        <v>0.1</v>
      </c>
      <c r="N131" s="12" t="s">
        <v>38</v>
      </c>
      <c r="O131" s="12" t="s">
        <v>30</v>
      </c>
    </row>
    <row r="132" spans="3:15" x14ac:dyDescent="0.25">
      <c r="C132" s="13">
        <v>9</v>
      </c>
      <c r="D132" s="12" t="s">
        <v>26</v>
      </c>
      <c r="E132" s="12" t="s">
        <v>20</v>
      </c>
      <c r="F132" s="12" t="s">
        <v>25</v>
      </c>
      <c r="G132" s="12" t="s">
        <v>24</v>
      </c>
      <c r="H132" s="12" t="s">
        <v>7</v>
      </c>
      <c r="I132" s="12" t="s">
        <v>17</v>
      </c>
      <c r="J132" s="12" t="s">
        <v>16</v>
      </c>
      <c r="K132" s="12" t="s">
        <v>4</v>
      </c>
      <c r="L132" s="12" t="s">
        <v>14</v>
      </c>
      <c r="M132" s="12" t="s">
        <v>2</v>
      </c>
      <c r="N132" s="12" t="s">
        <v>38</v>
      </c>
      <c r="O132" s="12" t="s">
        <v>30</v>
      </c>
    </row>
    <row r="133" spans="3:15" x14ac:dyDescent="0.25">
      <c r="C133" s="13">
        <v>10</v>
      </c>
      <c r="D133" s="12" t="s">
        <v>21</v>
      </c>
      <c r="E133" s="12" t="s">
        <v>10</v>
      </c>
      <c r="F133" s="12" t="s">
        <v>9</v>
      </c>
      <c r="G133" s="12" t="s">
        <v>19</v>
      </c>
      <c r="H133" s="12" t="s">
        <v>35</v>
      </c>
      <c r="I133" s="12" t="s">
        <v>17</v>
      </c>
      <c r="J133" s="12" t="s">
        <v>34</v>
      </c>
      <c r="K133" s="12" t="s">
        <v>15</v>
      </c>
      <c r="L133" s="12" t="s">
        <v>33</v>
      </c>
      <c r="M133" s="12" t="s">
        <v>2</v>
      </c>
      <c r="N133" s="12" t="s">
        <v>1</v>
      </c>
      <c r="O133" s="12" t="s">
        <v>0</v>
      </c>
    </row>
    <row r="134" spans="3:15" x14ac:dyDescent="0.25">
      <c r="C134" s="13">
        <v>11</v>
      </c>
      <c r="D134" s="12" t="s">
        <v>11</v>
      </c>
      <c r="E134" s="12" t="s">
        <v>10</v>
      </c>
      <c r="F134" s="12" t="s">
        <v>9</v>
      </c>
      <c r="G134" s="12" t="s">
        <v>8</v>
      </c>
      <c r="H134" s="12" t="s">
        <v>7</v>
      </c>
      <c r="I134" s="12" t="s">
        <v>6</v>
      </c>
      <c r="J134" s="12" t="s">
        <v>5</v>
      </c>
      <c r="K134" s="12" t="s">
        <v>4</v>
      </c>
      <c r="L134" s="12" t="s">
        <v>3</v>
      </c>
      <c r="M134" s="12" t="s">
        <v>2</v>
      </c>
      <c r="N134" s="12" t="s">
        <v>1</v>
      </c>
      <c r="O134" s="12" t="s">
        <v>0</v>
      </c>
    </row>
    <row r="135" spans="3:15" x14ac:dyDescent="0.25">
      <c r="C135" s="13">
        <v>12</v>
      </c>
      <c r="D135" s="12" t="s">
        <v>21</v>
      </c>
      <c r="E135" s="12" t="s">
        <v>20</v>
      </c>
      <c r="F135" s="12" t="s">
        <v>9</v>
      </c>
      <c r="G135" s="12" t="s">
        <v>19</v>
      </c>
      <c r="H135" s="12" t="s">
        <v>35</v>
      </c>
      <c r="I135" s="12" t="s">
        <v>17</v>
      </c>
      <c r="J135" s="12" t="s">
        <v>16</v>
      </c>
      <c r="K135" s="12" t="s">
        <v>4</v>
      </c>
      <c r="L135" s="12" t="s">
        <v>14</v>
      </c>
      <c r="M135" s="12" t="s">
        <v>2</v>
      </c>
      <c r="N135" s="12" t="s">
        <v>38</v>
      </c>
      <c r="O135" s="12" t="s">
        <v>48</v>
      </c>
    </row>
    <row r="136" spans="3:15" x14ac:dyDescent="0.25">
      <c r="C136" s="13">
        <v>13</v>
      </c>
      <c r="D136" s="12" t="s">
        <v>21</v>
      </c>
      <c r="E136" s="12" t="s">
        <v>58</v>
      </c>
      <c r="F136" s="12" t="s">
        <v>9</v>
      </c>
      <c r="G136" s="12" t="s">
        <v>24</v>
      </c>
      <c r="H136" s="12" t="s">
        <v>18</v>
      </c>
      <c r="I136" s="12" t="s">
        <v>57</v>
      </c>
      <c r="J136" s="12" t="s">
        <v>56</v>
      </c>
      <c r="K136" s="12" t="s">
        <v>4</v>
      </c>
      <c r="L136" s="12" t="s">
        <v>14</v>
      </c>
      <c r="M136" s="12">
        <v>0.1</v>
      </c>
      <c r="N136" s="12" t="s">
        <v>1</v>
      </c>
      <c r="O136" s="12" t="s">
        <v>30</v>
      </c>
    </row>
    <row r="137" spans="3:15" x14ac:dyDescent="0.25">
      <c r="C137" s="13">
        <v>14</v>
      </c>
      <c r="D137" s="12" t="s">
        <v>11</v>
      </c>
      <c r="E137" s="12" t="s">
        <v>10</v>
      </c>
      <c r="F137" s="12" t="s">
        <v>9</v>
      </c>
      <c r="G137" s="12" t="s">
        <v>8</v>
      </c>
      <c r="H137" s="12" t="s">
        <v>62</v>
      </c>
      <c r="I137" s="12" t="s">
        <v>6</v>
      </c>
      <c r="J137" s="12" t="s">
        <v>5</v>
      </c>
      <c r="K137" s="12" t="s">
        <v>4</v>
      </c>
      <c r="L137" s="12" t="s">
        <v>3</v>
      </c>
      <c r="M137" s="12" t="s">
        <v>2</v>
      </c>
      <c r="N137" s="12" t="s">
        <v>1</v>
      </c>
      <c r="O137" s="12" t="s">
        <v>0</v>
      </c>
    </row>
    <row r="138" spans="3:15" ht="15.75" thickBot="1" x14ac:dyDescent="0.3">
      <c r="C138" s="7">
        <v>15</v>
      </c>
      <c r="D138" s="6" t="s">
        <v>26</v>
      </c>
      <c r="E138" s="6" t="s">
        <v>20</v>
      </c>
      <c r="F138" s="6" t="s">
        <v>25</v>
      </c>
      <c r="G138" s="6" t="s">
        <v>24</v>
      </c>
      <c r="H138" s="6" t="s">
        <v>18</v>
      </c>
      <c r="I138" s="6" t="s">
        <v>17</v>
      </c>
      <c r="J138" s="6" t="s">
        <v>16</v>
      </c>
      <c r="K138" s="6" t="s">
        <v>15</v>
      </c>
      <c r="L138" s="6" t="s">
        <v>14</v>
      </c>
      <c r="M138" s="6" t="s">
        <v>2</v>
      </c>
      <c r="N138" s="6" t="s">
        <v>1</v>
      </c>
      <c r="O138" s="6" t="s">
        <v>0</v>
      </c>
    </row>
    <row r="140" spans="3:15" ht="15.75" thickBot="1" x14ac:dyDescent="0.3">
      <c r="C140" s="24" t="s">
        <v>93</v>
      </c>
      <c r="D140" s="25" t="s">
        <v>75</v>
      </c>
      <c r="E140" s="26" t="s">
        <v>74</v>
      </c>
      <c r="F140" s="27" t="s">
        <v>73</v>
      </c>
      <c r="G140" s="28" t="s">
        <v>72</v>
      </c>
      <c r="H140" s="29" t="s">
        <v>71</v>
      </c>
      <c r="I140" s="26" t="s">
        <v>70</v>
      </c>
      <c r="J140" s="28" t="s">
        <v>69</v>
      </c>
      <c r="K140" s="25" t="s">
        <v>68</v>
      </c>
      <c r="L140" s="27" t="s">
        <v>67</v>
      </c>
      <c r="M140" s="26" t="s">
        <v>66</v>
      </c>
      <c r="N140" s="29" t="s">
        <v>65</v>
      </c>
      <c r="O140" s="28" t="s">
        <v>64</v>
      </c>
    </row>
    <row r="141" spans="3:15" x14ac:dyDescent="0.25">
      <c r="C141" s="13">
        <v>1</v>
      </c>
      <c r="D141" s="12" t="s">
        <v>32</v>
      </c>
      <c r="E141" s="12" t="s">
        <v>20</v>
      </c>
      <c r="F141" s="12" t="s">
        <v>9</v>
      </c>
      <c r="G141" s="12" t="s">
        <v>24</v>
      </c>
      <c r="H141" s="12" t="s">
        <v>51</v>
      </c>
      <c r="I141" s="12" t="s">
        <v>17</v>
      </c>
      <c r="J141" s="12" t="s">
        <v>16</v>
      </c>
      <c r="K141" s="12" t="s">
        <v>4</v>
      </c>
      <c r="L141" s="12" t="s">
        <v>14</v>
      </c>
      <c r="M141" s="12">
        <v>0.1</v>
      </c>
      <c r="N141" s="12" t="s">
        <v>1</v>
      </c>
      <c r="O141" s="12" t="s">
        <v>30</v>
      </c>
    </row>
    <row r="142" spans="3:15" x14ac:dyDescent="0.25">
      <c r="C142" s="13">
        <v>2</v>
      </c>
      <c r="D142" s="12" t="s">
        <v>32</v>
      </c>
      <c r="E142" s="12" t="s">
        <v>20</v>
      </c>
      <c r="F142" s="12" t="s">
        <v>9</v>
      </c>
      <c r="G142" s="12" t="s">
        <v>24</v>
      </c>
      <c r="H142" s="12" t="s">
        <v>51</v>
      </c>
      <c r="I142" s="12" t="s">
        <v>17</v>
      </c>
      <c r="J142" s="12" t="s">
        <v>16</v>
      </c>
      <c r="K142" s="12" t="s">
        <v>4</v>
      </c>
      <c r="L142" s="12" t="s">
        <v>14</v>
      </c>
      <c r="M142" s="12" t="s">
        <v>2</v>
      </c>
      <c r="N142" s="12" t="s">
        <v>38</v>
      </c>
      <c r="O142" s="12" t="s">
        <v>0</v>
      </c>
    </row>
    <row r="143" spans="3:15" x14ac:dyDescent="0.25">
      <c r="C143" s="13">
        <v>3</v>
      </c>
      <c r="D143" s="12" t="s">
        <v>32</v>
      </c>
      <c r="E143" s="12" t="s">
        <v>20</v>
      </c>
      <c r="F143" s="12" t="s">
        <v>9</v>
      </c>
      <c r="G143" s="12" t="s">
        <v>19</v>
      </c>
      <c r="H143" s="12" t="s">
        <v>42</v>
      </c>
      <c r="I143" s="12" t="s">
        <v>17</v>
      </c>
      <c r="J143" s="12" t="s">
        <v>34</v>
      </c>
      <c r="K143" s="12" t="s">
        <v>4</v>
      </c>
      <c r="L143" s="12" t="s">
        <v>14</v>
      </c>
      <c r="M143" s="12">
        <v>0.12</v>
      </c>
      <c r="N143" s="12" t="s">
        <v>38</v>
      </c>
      <c r="O143" s="12" t="s">
        <v>41</v>
      </c>
    </row>
    <row r="144" spans="3:15" x14ac:dyDescent="0.25">
      <c r="C144" s="13">
        <v>4</v>
      </c>
      <c r="D144" s="12" t="s">
        <v>11</v>
      </c>
      <c r="E144" s="12" t="s">
        <v>10</v>
      </c>
      <c r="F144" s="12" t="s">
        <v>9</v>
      </c>
      <c r="G144" s="12" t="s">
        <v>8</v>
      </c>
      <c r="H144" s="12" t="s">
        <v>7</v>
      </c>
      <c r="I144" s="12" t="s">
        <v>6</v>
      </c>
      <c r="J144" s="12" t="s">
        <v>5</v>
      </c>
      <c r="K144" s="12" t="s">
        <v>4</v>
      </c>
      <c r="L144" s="12" t="s">
        <v>3</v>
      </c>
      <c r="M144" s="12" t="s">
        <v>2</v>
      </c>
      <c r="N144" s="12" t="s">
        <v>1</v>
      </c>
      <c r="O144" s="12" t="s">
        <v>0</v>
      </c>
    </row>
    <row r="145" spans="3:15" x14ac:dyDescent="0.25">
      <c r="C145" s="13">
        <v>5</v>
      </c>
      <c r="D145" s="12" t="s">
        <v>21</v>
      </c>
      <c r="E145" s="12" t="s">
        <v>10</v>
      </c>
      <c r="F145" s="12" t="s">
        <v>9</v>
      </c>
      <c r="G145" s="12" t="s">
        <v>19</v>
      </c>
      <c r="H145" s="12" t="s">
        <v>35</v>
      </c>
      <c r="I145" s="12" t="s">
        <v>17</v>
      </c>
      <c r="J145" s="12" t="s">
        <v>34</v>
      </c>
      <c r="K145" s="12" t="s">
        <v>15</v>
      </c>
      <c r="L145" s="12" t="s">
        <v>33</v>
      </c>
      <c r="M145" s="12" t="s">
        <v>2</v>
      </c>
      <c r="N145" s="12" t="s">
        <v>1</v>
      </c>
      <c r="O145" s="12" t="s">
        <v>0</v>
      </c>
    </row>
    <row r="146" spans="3:15" x14ac:dyDescent="0.25">
      <c r="C146" s="13">
        <v>6</v>
      </c>
      <c r="D146" s="12" t="s">
        <v>11</v>
      </c>
      <c r="E146" s="12" t="s">
        <v>10</v>
      </c>
      <c r="F146" s="12" t="s">
        <v>9</v>
      </c>
      <c r="G146" s="12" t="s">
        <v>8</v>
      </c>
      <c r="H146" s="12" t="s">
        <v>62</v>
      </c>
      <c r="I146" s="12" t="s">
        <v>6</v>
      </c>
      <c r="J146" s="12" t="s">
        <v>5</v>
      </c>
      <c r="K146" s="12" t="s">
        <v>4</v>
      </c>
      <c r="L146" s="12" t="s">
        <v>3</v>
      </c>
      <c r="M146" s="12" t="s">
        <v>2</v>
      </c>
      <c r="N146" s="12" t="s">
        <v>1</v>
      </c>
      <c r="O146" s="12" t="s">
        <v>0</v>
      </c>
    </row>
    <row r="147" spans="3:15" x14ac:dyDescent="0.25">
      <c r="C147" s="13">
        <v>7</v>
      </c>
      <c r="D147" s="12" t="s">
        <v>21</v>
      </c>
      <c r="E147" s="12" t="s">
        <v>43</v>
      </c>
      <c r="F147" s="12" t="s">
        <v>9</v>
      </c>
      <c r="G147" s="12" t="s">
        <v>19</v>
      </c>
      <c r="H147" s="12" t="s">
        <v>35</v>
      </c>
      <c r="I147" s="12" t="s">
        <v>17</v>
      </c>
      <c r="J147" s="12" t="s">
        <v>34</v>
      </c>
      <c r="K147" s="12" t="s">
        <v>4</v>
      </c>
      <c r="L147" s="12" t="s">
        <v>33</v>
      </c>
      <c r="M147" s="12" t="s">
        <v>2</v>
      </c>
      <c r="N147" s="12" t="s">
        <v>38</v>
      </c>
      <c r="O147" s="12" t="s">
        <v>30</v>
      </c>
    </row>
    <row r="148" spans="3:15" x14ac:dyDescent="0.25">
      <c r="C148" s="13">
        <v>8</v>
      </c>
      <c r="D148" s="12" t="s">
        <v>21</v>
      </c>
      <c r="E148" s="12" t="s">
        <v>10</v>
      </c>
      <c r="F148" s="12" t="s">
        <v>9</v>
      </c>
      <c r="G148" s="12" t="s">
        <v>19</v>
      </c>
      <c r="H148" s="12" t="s">
        <v>18</v>
      </c>
      <c r="I148" s="12" t="s">
        <v>17</v>
      </c>
      <c r="J148" s="12" t="s">
        <v>34</v>
      </c>
      <c r="K148" s="12" t="s">
        <v>4</v>
      </c>
      <c r="L148" s="12" t="s">
        <v>33</v>
      </c>
      <c r="M148" s="12">
        <v>0.1</v>
      </c>
      <c r="N148" s="12" t="s">
        <v>38</v>
      </c>
      <c r="O148" s="12" t="s">
        <v>0</v>
      </c>
    </row>
    <row r="149" spans="3:15" x14ac:dyDescent="0.25">
      <c r="C149" s="13">
        <v>9</v>
      </c>
      <c r="D149" s="12" t="s">
        <v>26</v>
      </c>
      <c r="E149" s="12" t="s">
        <v>20</v>
      </c>
      <c r="F149" s="12" t="s">
        <v>25</v>
      </c>
      <c r="G149" s="12" t="s">
        <v>24</v>
      </c>
      <c r="H149" s="12" t="s">
        <v>18</v>
      </c>
      <c r="I149" s="12" t="s">
        <v>17</v>
      </c>
      <c r="J149" s="12" t="s">
        <v>16</v>
      </c>
      <c r="K149" s="12" t="s">
        <v>15</v>
      </c>
      <c r="L149" s="12" t="s">
        <v>14</v>
      </c>
      <c r="M149" s="12" t="s">
        <v>2</v>
      </c>
      <c r="N149" s="12" t="s">
        <v>1</v>
      </c>
      <c r="O149" s="12" t="s">
        <v>0</v>
      </c>
    </row>
    <row r="150" spans="3:15" x14ac:dyDescent="0.25">
      <c r="C150" s="13">
        <v>10</v>
      </c>
      <c r="D150" s="12" t="s">
        <v>32</v>
      </c>
      <c r="E150" s="12" t="s">
        <v>20</v>
      </c>
      <c r="F150" s="12" t="s">
        <v>9</v>
      </c>
      <c r="G150" s="12" t="s">
        <v>24</v>
      </c>
      <c r="H150" s="12" t="s">
        <v>31</v>
      </c>
      <c r="I150" s="12" t="s">
        <v>17</v>
      </c>
      <c r="J150" s="12" t="s">
        <v>16</v>
      </c>
      <c r="K150" s="12" t="s">
        <v>15</v>
      </c>
      <c r="L150" s="12" t="s">
        <v>14</v>
      </c>
      <c r="M150" s="12" t="s">
        <v>2</v>
      </c>
      <c r="N150" s="12" t="s">
        <v>1</v>
      </c>
      <c r="O150" s="12" t="s">
        <v>30</v>
      </c>
    </row>
    <row r="151" spans="3:15" x14ac:dyDescent="0.25">
      <c r="C151" s="13">
        <v>11</v>
      </c>
      <c r="D151" s="12" t="s">
        <v>21</v>
      </c>
      <c r="E151" s="12" t="s">
        <v>58</v>
      </c>
      <c r="F151" s="12" t="s">
        <v>9</v>
      </c>
      <c r="G151" s="12" t="s">
        <v>24</v>
      </c>
      <c r="H151" s="12" t="s">
        <v>18</v>
      </c>
      <c r="I151" s="12" t="s">
        <v>57</v>
      </c>
      <c r="J151" s="12" t="s">
        <v>56</v>
      </c>
      <c r="K151" s="12" t="s">
        <v>4</v>
      </c>
      <c r="L151" s="12" t="s">
        <v>14</v>
      </c>
      <c r="M151" s="12" t="s">
        <v>2</v>
      </c>
      <c r="N151" s="12" t="s">
        <v>38</v>
      </c>
      <c r="O151" s="12" t="s">
        <v>48</v>
      </c>
    </row>
    <row r="152" spans="3:15" x14ac:dyDescent="0.25">
      <c r="C152" s="13">
        <v>12</v>
      </c>
      <c r="D152" s="12" t="s">
        <v>26</v>
      </c>
      <c r="E152" s="12" t="s">
        <v>20</v>
      </c>
      <c r="F152" s="12" t="s">
        <v>25</v>
      </c>
      <c r="G152" s="12" t="s">
        <v>24</v>
      </c>
      <c r="H152" s="12" t="s">
        <v>7</v>
      </c>
      <c r="I152" s="12" t="s">
        <v>17</v>
      </c>
      <c r="J152" s="12" t="s">
        <v>16</v>
      </c>
      <c r="K152" s="12" t="s">
        <v>4</v>
      </c>
      <c r="L152" s="12" t="s">
        <v>14</v>
      </c>
      <c r="M152" s="12" t="s">
        <v>2</v>
      </c>
      <c r="N152" s="12" t="s">
        <v>38</v>
      </c>
      <c r="O152" s="12" t="s">
        <v>30</v>
      </c>
    </row>
    <row r="153" spans="3:15" x14ac:dyDescent="0.25">
      <c r="C153" s="13">
        <v>13</v>
      </c>
      <c r="D153" s="12" t="s">
        <v>32</v>
      </c>
      <c r="E153" s="12" t="s">
        <v>10</v>
      </c>
      <c r="F153" s="12" t="s">
        <v>9</v>
      </c>
      <c r="G153" s="12" t="s">
        <v>19</v>
      </c>
      <c r="H153" s="12" t="s">
        <v>53</v>
      </c>
      <c r="I153" s="12" t="s">
        <v>17</v>
      </c>
      <c r="J153" s="12" t="s">
        <v>16</v>
      </c>
      <c r="K153" s="12" t="s">
        <v>4</v>
      </c>
      <c r="L153" s="12" t="s">
        <v>14</v>
      </c>
      <c r="M153" s="12">
        <v>0.1</v>
      </c>
      <c r="N153" s="12" t="s">
        <v>38</v>
      </c>
      <c r="O153" s="12" t="s">
        <v>30</v>
      </c>
    </row>
    <row r="154" spans="3:15" x14ac:dyDescent="0.25">
      <c r="C154" s="13">
        <v>14</v>
      </c>
      <c r="D154" s="12" t="s">
        <v>21</v>
      </c>
      <c r="E154" s="12" t="s">
        <v>10</v>
      </c>
      <c r="F154" s="12" t="s">
        <v>9</v>
      </c>
      <c r="G154" s="12" t="s">
        <v>19</v>
      </c>
      <c r="H154" s="12" t="s">
        <v>18</v>
      </c>
      <c r="I154" s="12" t="s">
        <v>17</v>
      </c>
      <c r="J154" s="12" t="s">
        <v>16</v>
      </c>
      <c r="K154" s="12" t="s">
        <v>4</v>
      </c>
      <c r="L154" s="12" t="s">
        <v>33</v>
      </c>
      <c r="M154" s="12">
        <v>0.1</v>
      </c>
      <c r="N154" s="12" t="s">
        <v>38</v>
      </c>
      <c r="O154" s="12" t="s">
        <v>30</v>
      </c>
    </row>
    <row r="155" spans="3:15" ht="15.75" thickBot="1" x14ac:dyDescent="0.3">
      <c r="C155" s="7">
        <v>15</v>
      </c>
      <c r="D155" s="6" t="s">
        <v>21</v>
      </c>
      <c r="E155" s="6" t="s">
        <v>20</v>
      </c>
      <c r="F155" s="6" t="s">
        <v>9</v>
      </c>
      <c r="G155" s="6" t="s">
        <v>19</v>
      </c>
      <c r="H155" s="6" t="s">
        <v>42</v>
      </c>
      <c r="I155" s="6" t="s">
        <v>17</v>
      </c>
      <c r="J155" s="6" t="s">
        <v>16</v>
      </c>
      <c r="K155" s="6" t="s">
        <v>4</v>
      </c>
      <c r="L155" s="6" t="s">
        <v>14</v>
      </c>
      <c r="M155" s="6" t="s">
        <v>2</v>
      </c>
      <c r="N155" s="6" t="s">
        <v>38</v>
      </c>
      <c r="O155" s="6" t="s">
        <v>30</v>
      </c>
    </row>
    <row r="157" spans="3:15" ht="15.75" thickBot="1" x14ac:dyDescent="0.3">
      <c r="C157" s="24" t="s">
        <v>94</v>
      </c>
      <c r="D157" s="25" t="s">
        <v>75</v>
      </c>
      <c r="E157" s="26" t="s">
        <v>74</v>
      </c>
      <c r="F157" s="27" t="s">
        <v>73</v>
      </c>
      <c r="G157" s="28" t="s">
        <v>72</v>
      </c>
      <c r="H157" s="29" t="s">
        <v>71</v>
      </c>
      <c r="I157" s="26" t="s">
        <v>70</v>
      </c>
      <c r="J157" s="28" t="s">
        <v>69</v>
      </c>
      <c r="K157" s="25" t="s">
        <v>68</v>
      </c>
      <c r="L157" s="27" t="s">
        <v>67</v>
      </c>
      <c r="M157" s="26" t="s">
        <v>66</v>
      </c>
      <c r="N157" s="29" t="s">
        <v>65</v>
      </c>
      <c r="O157" s="28" t="s">
        <v>64</v>
      </c>
    </row>
    <row r="158" spans="3:15" x14ac:dyDescent="0.25">
      <c r="C158" s="13">
        <v>1</v>
      </c>
      <c r="D158" s="12" t="s">
        <v>21</v>
      </c>
      <c r="E158" s="12" t="s">
        <v>20</v>
      </c>
      <c r="F158" s="12" t="s">
        <v>9</v>
      </c>
      <c r="G158" s="12" t="s">
        <v>19</v>
      </c>
      <c r="H158" s="12" t="s">
        <v>35</v>
      </c>
      <c r="I158" s="12" t="s">
        <v>17</v>
      </c>
      <c r="J158" s="12" t="s">
        <v>16</v>
      </c>
      <c r="K158" s="12" t="s">
        <v>4</v>
      </c>
      <c r="L158" s="12" t="s">
        <v>14</v>
      </c>
      <c r="M158" s="12" t="s">
        <v>2</v>
      </c>
      <c r="N158" s="12" t="s">
        <v>38</v>
      </c>
      <c r="O158" s="12" t="s">
        <v>48</v>
      </c>
    </row>
    <row r="159" spans="3:15" x14ac:dyDescent="0.25">
      <c r="C159" s="13">
        <v>2</v>
      </c>
      <c r="D159" s="12" t="s">
        <v>32</v>
      </c>
      <c r="E159" s="12" t="s">
        <v>20</v>
      </c>
      <c r="F159" s="12" t="s">
        <v>9</v>
      </c>
      <c r="G159" s="12" t="s">
        <v>24</v>
      </c>
      <c r="H159" s="12" t="s">
        <v>51</v>
      </c>
      <c r="I159" s="12" t="s">
        <v>17</v>
      </c>
      <c r="J159" s="12" t="s">
        <v>16</v>
      </c>
      <c r="K159" s="12" t="s">
        <v>4</v>
      </c>
      <c r="L159" s="12" t="s">
        <v>14</v>
      </c>
      <c r="M159" s="12" t="s">
        <v>2</v>
      </c>
      <c r="N159" s="12" t="s">
        <v>38</v>
      </c>
      <c r="O159" s="12" t="s">
        <v>0</v>
      </c>
    </row>
    <row r="160" spans="3:15" x14ac:dyDescent="0.25">
      <c r="C160" s="13">
        <v>3</v>
      </c>
      <c r="D160" s="12" t="s">
        <v>21</v>
      </c>
      <c r="E160" s="12" t="s">
        <v>20</v>
      </c>
      <c r="F160" s="12" t="s">
        <v>9</v>
      </c>
      <c r="G160" s="12" t="s">
        <v>19</v>
      </c>
      <c r="H160" s="12" t="s">
        <v>18</v>
      </c>
      <c r="I160" s="12" t="s">
        <v>17</v>
      </c>
      <c r="J160" s="12" t="s">
        <v>16</v>
      </c>
      <c r="K160" s="12" t="s">
        <v>15</v>
      </c>
      <c r="L160" s="12" t="s">
        <v>14</v>
      </c>
      <c r="M160" s="12" t="s">
        <v>2</v>
      </c>
      <c r="N160" s="12" t="s">
        <v>1</v>
      </c>
      <c r="O160" s="12" t="s">
        <v>0</v>
      </c>
    </row>
    <row r="161" spans="3:15" x14ac:dyDescent="0.25">
      <c r="C161" s="13">
        <v>4</v>
      </c>
      <c r="D161" s="12" t="s">
        <v>26</v>
      </c>
      <c r="E161" s="12" t="s">
        <v>20</v>
      </c>
      <c r="F161" s="12" t="s">
        <v>25</v>
      </c>
      <c r="G161" s="12" t="s">
        <v>24</v>
      </c>
      <c r="H161" s="12" t="s">
        <v>7</v>
      </c>
      <c r="I161" s="12" t="s">
        <v>17</v>
      </c>
      <c r="J161" s="12" t="s">
        <v>16</v>
      </c>
      <c r="K161" s="12" t="s">
        <v>4</v>
      </c>
      <c r="L161" s="12" t="s">
        <v>14</v>
      </c>
      <c r="M161" s="12" t="s">
        <v>2</v>
      </c>
      <c r="N161" s="12" t="s">
        <v>38</v>
      </c>
      <c r="O161" s="12" t="s">
        <v>30</v>
      </c>
    </row>
    <row r="162" spans="3:15" x14ac:dyDescent="0.25">
      <c r="C162" s="13">
        <v>5</v>
      </c>
      <c r="D162" s="12" t="s">
        <v>32</v>
      </c>
      <c r="E162" s="12" t="s">
        <v>43</v>
      </c>
      <c r="F162" s="12" t="s">
        <v>9</v>
      </c>
      <c r="G162" s="12" t="s">
        <v>19</v>
      </c>
      <c r="H162" s="12" t="s">
        <v>45</v>
      </c>
      <c r="I162" s="12" t="s">
        <v>17</v>
      </c>
      <c r="J162" s="12" t="s">
        <v>34</v>
      </c>
      <c r="K162" s="12" t="s">
        <v>4</v>
      </c>
      <c r="L162" s="12" t="s">
        <v>33</v>
      </c>
      <c r="M162" s="12" t="s">
        <v>2</v>
      </c>
      <c r="N162" s="12" t="s">
        <v>38</v>
      </c>
      <c r="O162" s="12" t="s">
        <v>30</v>
      </c>
    </row>
    <row r="163" spans="3:15" x14ac:dyDescent="0.25">
      <c r="C163" s="13">
        <v>6</v>
      </c>
      <c r="D163" s="12" t="s">
        <v>21</v>
      </c>
      <c r="E163" s="12" t="s">
        <v>10</v>
      </c>
      <c r="F163" s="12" t="s">
        <v>9</v>
      </c>
      <c r="G163" s="12" t="s">
        <v>19</v>
      </c>
      <c r="H163" s="12" t="s">
        <v>45</v>
      </c>
      <c r="I163" s="12" t="s">
        <v>17</v>
      </c>
      <c r="J163" s="12" t="s">
        <v>16</v>
      </c>
      <c r="K163" s="12" t="s">
        <v>4</v>
      </c>
      <c r="L163" s="12" t="s">
        <v>33</v>
      </c>
      <c r="M163" s="12">
        <v>0.1</v>
      </c>
      <c r="N163" s="12" t="s">
        <v>38</v>
      </c>
      <c r="O163" s="12" t="s">
        <v>30</v>
      </c>
    </row>
    <row r="164" spans="3:15" x14ac:dyDescent="0.25">
      <c r="C164" s="13">
        <v>7</v>
      </c>
      <c r="D164" s="12" t="s">
        <v>32</v>
      </c>
      <c r="E164" s="12" t="s">
        <v>20</v>
      </c>
      <c r="F164" s="12" t="s">
        <v>9</v>
      </c>
      <c r="G164" s="12" t="s">
        <v>19</v>
      </c>
      <c r="H164" s="12" t="s">
        <v>42</v>
      </c>
      <c r="I164" s="12" t="s">
        <v>17</v>
      </c>
      <c r="J164" s="12" t="s">
        <v>34</v>
      </c>
      <c r="K164" s="12" t="s">
        <v>4</v>
      </c>
      <c r="L164" s="12" t="s">
        <v>14</v>
      </c>
      <c r="M164" s="12">
        <v>0.12</v>
      </c>
      <c r="N164" s="12" t="s">
        <v>38</v>
      </c>
      <c r="O164" s="12" t="s">
        <v>41</v>
      </c>
    </row>
    <row r="165" spans="3:15" x14ac:dyDescent="0.25">
      <c r="C165" s="13">
        <v>8</v>
      </c>
      <c r="D165" s="12" t="s">
        <v>26</v>
      </c>
      <c r="E165" s="12" t="s">
        <v>58</v>
      </c>
      <c r="F165" s="12" t="s">
        <v>9</v>
      </c>
      <c r="G165" s="12" t="s">
        <v>24</v>
      </c>
      <c r="H165" s="12" t="s">
        <v>18</v>
      </c>
      <c r="I165" s="12" t="s">
        <v>57</v>
      </c>
      <c r="J165" s="12" t="s">
        <v>56</v>
      </c>
      <c r="K165" s="12" t="s">
        <v>4</v>
      </c>
      <c r="L165" s="12" t="s">
        <v>14</v>
      </c>
      <c r="M165" s="12">
        <v>0.1</v>
      </c>
      <c r="N165" s="12" t="s">
        <v>38</v>
      </c>
      <c r="O165" s="12" t="s">
        <v>0</v>
      </c>
    </row>
    <row r="166" spans="3:15" x14ac:dyDescent="0.25">
      <c r="C166" s="13">
        <v>9</v>
      </c>
      <c r="D166" s="12" t="s">
        <v>21</v>
      </c>
      <c r="E166" s="12" t="s">
        <v>20</v>
      </c>
      <c r="F166" s="12" t="s">
        <v>9</v>
      </c>
      <c r="G166" s="12" t="s">
        <v>19</v>
      </c>
      <c r="H166" s="12" t="s">
        <v>18</v>
      </c>
      <c r="I166" s="12" t="s">
        <v>17</v>
      </c>
      <c r="J166" s="12" t="s">
        <v>34</v>
      </c>
      <c r="K166" s="12" t="s">
        <v>4</v>
      </c>
      <c r="L166" s="12" t="s">
        <v>14</v>
      </c>
      <c r="M166" s="12">
        <v>0.1</v>
      </c>
      <c r="N166" s="12" t="s">
        <v>38</v>
      </c>
      <c r="O166" s="12" t="s">
        <v>0</v>
      </c>
    </row>
    <row r="167" spans="3:15" x14ac:dyDescent="0.25">
      <c r="C167" s="13">
        <v>10</v>
      </c>
      <c r="D167" s="12" t="s">
        <v>26</v>
      </c>
      <c r="E167" s="12" t="s">
        <v>20</v>
      </c>
      <c r="F167" s="12" t="s">
        <v>25</v>
      </c>
      <c r="G167" s="12" t="s">
        <v>24</v>
      </c>
      <c r="H167" s="12" t="s">
        <v>18</v>
      </c>
      <c r="I167" s="12" t="s">
        <v>17</v>
      </c>
      <c r="J167" s="12" t="s">
        <v>16</v>
      </c>
      <c r="K167" s="12" t="s">
        <v>15</v>
      </c>
      <c r="L167" s="12" t="s">
        <v>14</v>
      </c>
      <c r="M167" s="12" t="s">
        <v>2</v>
      </c>
      <c r="N167" s="12" t="s">
        <v>1</v>
      </c>
      <c r="O167" s="12" t="s">
        <v>0</v>
      </c>
    </row>
    <row r="168" spans="3:15" x14ac:dyDescent="0.25">
      <c r="C168" s="13">
        <v>11</v>
      </c>
      <c r="D168" s="12" t="s">
        <v>26</v>
      </c>
      <c r="E168" s="12" t="s">
        <v>20</v>
      </c>
      <c r="F168" s="12" t="s">
        <v>25</v>
      </c>
      <c r="G168" s="12" t="s">
        <v>24</v>
      </c>
      <c r="H168" s="12" t="s">
        <v>18</v>
      </c>
      <c r="I168" s="12" t="s">
        <v>17</v>
      </c>
      <c r="J168" s="12" t="s">
        <v>16</v>
      </c>
      <c r="K168" s="12" t="s">
        <v>4</v>
      </c>
      <c r="L168" s="12" t="s">
        <v>14</v>
      </c>
      <c r="M168" s="12" t="s">
        <v>2</v>
      </c>
      <c r="N168" s="12" t="s">
        <v>38</v>
      </c>
      <c r="O168" s="12" t="s">
        <v>30</v>
      </c>
    </row>
    <row r="169" spans="3:15" x14ac:dyDescent="0.25">
      <c r="C169" s="13">
        <v>12</v>
      </c>
      <c r="D169" s="12" t="s">
        <v>21</v>
      </c>
      <c r="E169" s="12" t="s">
        <v>20</v>
      </c>
      <c r="F169" s="12" t="s">
        <v>9</v>
      </c>
      <c r="G169" s="12" t="s">
        <v>19</v>
      </c>
      <c r="H169" s="12" t="s">
        <v>42</v>
      </c>
      <c r="I169" s="12" t="s">
        <v>17</v>
      </c>
      <c r="J169" s="12" t="s">
        <v>16</v>
      </c>
      <c r="K169" s="12" t="s">
        <v>4</v>
      </c>
      <c r="L169" s="12" t="s">
        <v>14</v>
      </c>
      <c r="M169" s="12">
        <v>0.1</v>
      </c>
      <c r="N169" s="12" t="s">
        <v>38</v>
      </c>
      <c r="O169" s="12" t="s">
        <v>0</v>
      </c>
    </row>
    <row r="170" spans="3:15" x14ac:dyDescent="0.25">
      <c r="C170" s="13">
        <v>13</v>
      </c>
      <c r="D170" s="12" t="s">
        <v>32</v>
      </c>
      <c r="E170" s="12" t="s">
        <v>20</v>
      </c>
      <c r="F170" s="12" t="s">
        <v>9</v>
      </c>
      <c r="G170" s="12" t="s">
        <v>24</v>
      </c>
      <c r="H170" s="12" t="s">
        <v>31</v>
      </c>
      <c r="I170" s="12" t="s">
        <v>17</v>
      </c>
      <c r="J170" s="12" t="s">
        <v>16</v>
      </c>
      <c r="K170" s="12" t="s">
        <v>15</v>
      </c>
      <c r="L170" s="12" t="s">
        <v>14</v>
      </c>
      <c r="M170" s="12" t="s">
        <v>2</v>
      </c>
      <c r="N170" s="12" t="s">
        <v>1</v>
      </c>
      <c r="O170" s="12" t="s">
        <v>30</v>
      </c>
    </row>
    <row r="171" spans="3:15" x14ac:dyDescent="0.25">
      <c r="C171" s="13">
        <v>14</v>
      </c>
      <c r="D171" s="12" t="s">
        <v>21</v>
      </c>
      <c r="E171" s="12" t="s">
        <v>43</v>
      </c>
      <c r="F171" s="12" t="s">
        <v>9</v>
      </c>
      <c r="G171" s="12" t="s">
        <v>19</v>
      </c>
      <c r="H171" s="12" t="s">
        <v>35</v>
      </c>
      <c r="I171" s="12" t="s">
        <v>17</v>
      </c>
      <c r="J171" s="12" t="s">
        <v>34</v>
      </c>
      <c r="K171" s="12" t="s">
        <v>4</v>
      </c>
      <c r="L171" s="12" t="s">
        <v>33</v>
      </c>
      <c r="M171" s="12" t="s">
        <v>2</v>
      </c>
      <c r="N171" s="12" t="s">
        <v>38</v>
      </c>
      <c r="O171" s="12" t="s">
        <v>30</v>
      </c>
    </row>
    <row r="172" spans="3:15" ht="15.75" thickBot="1" x14ac:dyDescent="0.3">
      <c r="C172" s="7">
        <v>15</v>
      </c>
      <c r="D172" s="6" t="s">
        <v>32</v>
      </c>
      <c r="E172" s="6" t="s">
        <v>43</v>
      </c>
      <c r="F172" s="6" t="s">
        <v>9</v>
      </c>
      <c r="G172" s="6" t="s">
        <v>19</v>
      </c>
      <c r="H172" s="6" t="s">
        <v>18</v>
      </c>
      <c r="I172" s="6" t="s">
        <v>17</v>
      </c>
      <c r="J172" s="6" t="s">
        <v>34</v>
      </c>
      <c r="K172" s="6" t="s">
        <v>4</v>
      </c>
      <c r="L172" s="6" t="s">
        <v>33</v>
      </c>
      <c r="M172" s="6">
        <v>0.1</v>
      </c>
      <c r="N172" s="6" t="s">
        <v>38</v>
      </c>
      <c r="O172" s="6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F66-7F50-4B65-84C4-51B7B5D644AF}">
  <dimension ref="B1:AY41"/>
  <sheetViews>
    <sheetView showGridLines="0" tabSelected="1" zoomScaleNormal="100" workbookViewId="0">
      <selection activeCell="O15" sqref="O15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1.5703125" bestFit="1" customWidth="1"/>
    <col min="6" max="6" width="6.7109375" bestFit="1" customWidth="1"/>
    <col min="7" max="7" width="4.7109375" bestFit="1" customWidth="1"/>
    <col min="8" max="8" width="9.85546875" bestFit="1" customWidth="1"/>
    <col min="9" max="9" width="18.140625" bestFit="1" customWidth="1"/>
    <col min="10" max="10" width="7.85546875" bestFit="1" customWidth="1"/>
    <col min="11" max="11" width="13.7109375" bestFit="1" customWidth="1"/>
    <col min="12" max="12" width="7.42578125" bestFit="1" customWidth="1"/>
    <col min="13" max="13" width="9.28515625" bestFit="1" customWidth="1"/>
    <col min="14" max="14" width="6.140625" bestFit="1" customWidth="1"/>
    <col min="15" max="15" width="6.7109375" bestFit="1" customWidth="1"/>
    <col min="16" max="16" width="3.42578125" customWidth="1"/>
    <col min="23" max="23" width="11.7109375" bestFit="1" customWidth="1"/>
    <col min="24" max="24" width="7.85546875" bestFit="1" customWidth="1"/>
    <col min="25" max="25" width="12" bestFit="1" customWidth="1"/>
    <col min="32" max="32" width="9.85546875" bestFit="1" customWidth="1"/>
    <col min="34" max="34" width="11.7109375" bestFit="1" customWidth="1"/>
    <col min="35" max="35" width="18.140625" bestFit="1" customWidth="1"/>
    <col min="39" max="39" width="12" bestFit="1" customWidth="1"/>
    <col min="48" max="48" width="15.7109375" bestFit="1" customWidth="1"/>
    <col min="49" max="49" width="12.28515625" bestFit="1" customWidth="1"/>
    <col min="50" max="50" width="9.85546875" bestFit="1" customWidth="1"/>
  </cols>
  <sheetData>
    <row r="1" spans="2:51" ht="8.25" customHeight="1" x14ac:dyDescent="0.25"/>
    <row r="2" spans="2:51" ht="46.5" customHeight="1" thickBo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</row>
    <row r="3" spans="2:51" ht="8.25" customHeight="1" x14ac:dyDescent="0.25"/>
    <row r="4" spans="2:51" x14ac:dyDescent="0.25">
      <c r="C4" s="30" t="s">
        <v>95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Q4" s="30" t="s">
        <v>100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X4" s="31" t="s">
        <v>100</v>
      </c>
    </row>
    <row r="5" spans="2:51" ht="15.75" thickBot="1" x14ac:dyDescent="0.3">
      <c r="C5" s="32" t="s">
        <v>76</v>
      </c>
      <c r="D5" s="33" t="str">
        <f>D11</f>
        <v>Marca</v>
      </c>
      <c r="E5" s="33" t="str">
        <f t="shared" ref="E5:N5" si="0">E11</f>
        <v>Memória</v>
      </c>
      <c r="F5" s="33" t="str">
        <f t="shared" si="0"/>
        <v>Cartão</v>
      </c>
      <c r="G5" s="33" t="str">
        <f t="shared" si="0"/>
        <v>Tela</v>
      </c>
      <c r="H5" s="33" t="str">
        <f t="shared" si="0"/>
        <v>Cor</v>
      </c>
      <c r="I5" s="33" t="str">
        <f t="shared" si="0"/>
        <v>Processador</v>
      </c>
      <c r="J5" s="33" t="str">
        <f t="shared" si="0"/>
        <v>Câmera</v>
      </c>
      <c r="K5" s="33" t="str">
        <f t="shared" si="0"/>
        <v>Marketplace</v>
      </c>
      <c r="L5" s="33" t="str">
        <f t="shared" si="0"/>
        <v>Preço</v>
      </c>
      <c r="M5" s="33" t="str">
        <f t="shared" si="0"/>
        <v>Desconto</v>
      </c>
      <c r="N5" s="33" t="str">
        <f t="shared" si="0"/>
        <v>Vídeo</v>
      </c>
      <c r="O5" s="33" t="str">
        <f t="shared" ref="O5" si="1">O11</f>
        <v>Nota</v>
      </c>
      <c r="Q5" s="49" t="str">
        <f>Q11</f>
        <v>LG</v>
      </c>
      <c r="R5" s="50" t="str">
        <f t="shared" ref="R5:AU5" si="2">R11</f>
        <v>Apple</v>
      </c>
      <c r="S5" s="50" t="str">
        <f t="shared" si="2"/>
        <v>Motorola</v>
      </c>
      <c r="T5" s="51" t="str">
        <f t="shared" si="2"/>
        <v>16GB</v>
      </c>
      <c r="U5" s="51" t="str">
        <f t="shared" si="2"/>
        <v>32GB</v>
      </c>
      <c r="V5" s="51" t="str">
        <f t="shared" si="2"/>
        <v>128GB</v>
      </c>
      <c r="W5" s="49" t="str">
        <f t="shared" si="2"/>
        <v>TB</v>
      </c>
      <c r="X5" s="51" t="str">
        <f t="shared" si="2"/>
        <v>4"</v>
      </c>
      <c r="Y5" s="51" t="str">
        <f t="shared" si="2"/>
        <v>5"</v>
      </c>
      <c r="Z5" s="49" t="str">
        <f t="shared" si="2"/>
        <v>Preto</v>
      </c>
      <c r="AA5" s="50" t="str">
        <f t="shared" si="2"/>
        <v>Cinza</v>
      </c>
      <c r="AB5" s="50" t="str">
        <f t="shared" si="2"/>
        <v>Ouro</v>
      </c>
      <c r="AC5" s="50" t="str">
        <f t="shared" si="2"/>
        <v>Ônix</v>
      </c>
      <c r="AD5" s="50" t="str">
        <f t="shared" si="2"/>
        <v>Indigo</v>
      </c>
      <c r="AE5" s="50" t="str">
        <f t="shared" si="2"/>
        <v>Azul</v>
      </c>
      <c r="AF5" s="50" t="str">
        <f t="shared" si="2"/>
        <v>Vermelho</v>
      </c>
      <c r="AG5" s="50" t="str">
        <f t="shared" si="2"/>
        <v>Dourado</v>
      </c>
      <c r="AH5" s="51" t="str">
        <f t="shared" si="2"/>
        <v>Quad-Core</v>
      </c>
      <c r="AI5" s="51" t="str">
        <f t="shared" si="2"/>
        <v>Processador neural</v>
      </c>
      <c r="AJ5" s="50" t="str">
        <f t="shared" ref="AJ5:AL5" si="3">AJ11</f>
        <v>1MP</v>
      </c>
      <c r="AK5" s="50" t="str">
        <f t="shared" si="3"/>
        <v>iSight</v>
      </c>
      <c r="AL5" s="50" t="str">
        <f t="shared" si="3"/>
        <v>Quad</v>
      </c>
      <c r="AM5" s="51" t="str">
        <f t="shared" si="2"/>
        <v>Webfones</v>
      </c>
      <c r="AN5" s="52" t="str">
        <f t="shared" si="2"/>
        <v>Preço 1</v>
      </c>
      <c r="AO5" s="52" t="str">
        <f t="shared" si="2"/>
        <v>Preço 3</v>
      </c>
      <c r="AP5" s="51" t="str">
        <f t="shared" si="2"/>
        <v>NA</v>
      </c>
      <c r="AQ5" s="51">
        <f t="shared" si="2"/>
        <v>0.12</v>
      </c>
      <c r="AR5" s="52" t="str">
        <f t="shared" si="2"/>
        <v>Não</v>
      </c>
      <c r="AS5" s="51" t="str">
        <f t="shared" si="2"/>
        <v>Nota 1</v>
      </c>
      <c r="AT5" s="51" t="str">
        <f t="shared" si="2"/>
        <v>Nota 2</v>
      </c>
      <c r="AU5" s="51" t="str">
        <f t="shared" si="2"/>
        <v>Nota 4</v>
      </c>
      <c r="AX5" s="33" t="s">
        <v>105</v>
      </c>
    </row>
    <row r="6" spans="2:51" ht="16.5" thickTop="1" thickBot="1" x14ac:dyDescent="0.3">
      <c r="C6" s="34">
        <v>12</v>
      </c>
      <c r="D6" s="35" t="str">
        <f>VLOOKUP($C$6,$C$11:$O$41,2,FALSE)</f>
        <v>Samsung</v>
      </c>
      <c r="E6" s="35" t="str">
        <f>VLOOKUP($C$6,$C$11:$O$41,3,FALSE)</f>
        <v>64GB</v>
      </c>
      <c r="F6" s="35" t="str">
        <f>VLOOKUP($C$6,$C$11:$O$41,4,FALSE)</f>
        <v>GB</v>
      </c>
      <c r="G6" s="35" t="str">
        <f>VLOOKUP($C$6,$C$11:$O$41,5,FALSE)</f>
        <v>6"</v>
      </c>
      <c r="H6" s="35" t="str">
        <f>VLOOKUP($C$6,$C$11:$O$41,6,FALSE)</f>
        <v>Branco</v>
      </c>
      <c r="I6" s="35" t="str">
        <f>VLOOKUP($C$6,$C$11:$O$41,7,FALSE)</f>
        <v>Octa-Core</v>
      </c>
      <c r="J6" s="35" t="str">
        <f>VLOOKUP($C$6,$C$11:$O$41,8,FALSE)</f>
        <v>2MP</v>
      </c>
      <c r="K6" s="35" t="str">
        <f>VLOOKUP($C$6,$C$11:$O$41,9,FALSE)</f>
        <v>magazineluiza</v>
      </c>
      <c r="L6" s="35" t="str">
        <f>VLOOKUP($C$6,$C$11:$O$41,10,FALSE)</f>
        <v>Preço 2</v>
      </c>
      <c r="M6" s="35">
        <f>VLOOKUP($C$6,$C$11:$O$41,11,FALSE)</f>
        <v>0.1</v>
      </c>
      <c r="N6" s="35" t="str">
        <f>VLOOKUP($C$6,$C$11:$O$41,12,FALSE)</f>
        <v>Sim</v>
      </c>
      <c r="O6" s="35" t="str">
        <f>VLOOKUP($C$6,$C$11:$O$41,13,FALSE)</f>
        <v>Nota 3</v>
      </c>
      <c r="Q6" s="39">
        <v>1</v>
      </c>
      <c r="R6" s="39">
        <v>0</v>
      </c>
      <c r="S6" s="39">
        <v>0</v>
      </c>
      <c r="T6" s="41">
        <v>0</v>
      </c>
      <c r="U6" s="41">
        <v>0</v>
      </c>
      <c r="V6" s="41">
        <v>1</v>
      </c>
      <c r="W6" s="39">
        <v>1</v>
      </c>
      <c r="X6" s="41">
        <v>0</v>
      </c>
      <c r="Y6" s="41">
        <v>0</v>
      </c>
      <c r="Z6" s="39">
        <v>0</v>
      </c>
      <c r="AA6" s="39">
        <v>0</v>
      </c>
      <c r="AB6" s="39">
        <v>0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41">
        <v>0</v>
      </c>
      <c r="AI6" s="41">
        <v>0</v>
      </c>
      <c r="AJ6" s="39">
        <v>0</v>
      </c>
      <c r="AK6" s="39">
        <v>0</v>
      </c>
      <c r="AL6" s="39">
        <v>1</v>
      </c>
      <c r="AM6" s="41">
        <v>0</v>
      </c>
      <c r="AN6" s="42">
        <v>0</v>
      </c>
      <c r="AO6" s="42">
        <v>0</v>
      </c>
      <c r="AP6" s="41">
        <v>0</v>
      </c>
      <c r="AQ6" s="41">
        <v>0</v>
      </c>
      <c r="AR6" s="42">
        <v>0</v>
      </c>
      <c r="AS6" s="41">
        <v>0</v>
      </c>
      <c r="AT6" s="41">
        <v>0</v>
      </c>
      <c r="AU6" s="41">
        <v>0</v>
      </c>
      <c r="AX6" s="89">
        <f t="array" ref="AX6:AX7">TREND(AW12:AW41,Q12:AU41,Q6:AU7)</f>
        <v>11.462139758622156</v>
      </c>
    </row>
    <row r="7" spans="2:51" ht="15.75" thickBot="1" x14ac:dyDescent="0.3">
      <c r="Q7" s="45">
        <v>0</v>
      </c>
      <c r="R7" s="46">
        <v>0</v>
      </c>
      <c r="S7" s="46">
        <v>1</v>
      </c>
      <c r="T7" s="47">
        <v>0</v>
      </c>
      <c r="U7" s="47">
        <v>0</v>
      </c>
      <c r="V7" s="47">
        <v>1</v>
      </c>
      <c r="W7" s="45">
        <v>1</v>
      </c>
      <c r="X7" s="47">
        <v>0</v>
      </c>
      <c r="Y7" s="47">
        <v>0</v>
      </c>
      <c r="Z7" s="45">
        <v>0</v>
      </c>
      <c r="AA7" s="46">
        <v>0</v>
      </c>
      <c r="AB7" s="46">
        <v>0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7">
        <v>0</v>
      </c>
      <c r="AI7" s="47">
        <v>0</v>
      </c>
      <c r="AJ7" s="46">
        <v>0</v>
      </c>
      <c r="AK7" s="46">
        <v>0</v>
      </c>
      <c r="AL7" s="46">
        <v>1</v>
      </c>
      <c r="AM7" s="47">
        <v>0</v>
      </c>
      <c r="AN7" s="48">
        <v>0</v>
      </c>
      <c r="AO7" s="48">
        <v>0</v>
      </c>
      <c r="AP7" s="47">
        <v>0</v>
      </c>
      <c r="AQ7" s="47">
        <v>0</v>
      </c>
      <c r="AR7" s="48">
        <v>0</v>
      </c>
      <c r="AS7" s="47">
        <v>0</v>
      </c>
      <c r="AT7" s="47">
        <v>0</v>
      </c>
      <c r="AU7" s="47">
        <v>0</v>
      </c>
      <c r="AX7" s="90">
        <v>22.668857106043074</v>
      </c>
    </row>
    <row r="9" spans="2:51" x14ac:dyDescent="0.25">
      <c r="Q9" s="30" t="s">
        <v>102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44"/>
      <c r="AW9" s="44"/>
      <c r="AX9" s="44"/>
    </row>
    <row r="10" spans="2:51" x14ac:dyDescent="0.25">
      <c r="C10" s="36" t="s">
        <v>99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Q10" s="39" t="str">
        <f>D5</f>
        <v>Marca</v>
      </c>
      <c r="R10" s="39"/>
      <c r="S10" s="39"/>
      <c r="T10" s="40" t="str">
        <f>E5</f>
        <v>Memória</v>
      </c>
      <c r="U10" s="40"/>
      <c r="V10" s="40"/>
      <c r="W10" s="39" t="str">
        <f>F5</f>
        <v>Cartão</v>
      </c>
      <c r="X10" s="40" t="str">
        <f>G5</f>
        <v>Tela</v>
      </c>
      <c r="Y10" s="40"/>
      <c r="Z10" s="39" t="str">
        <f>H5</f>
        <v>Cor</v>
      </c>
      <c r="AA10" s="39"/>
      <c r="AB10" s="39"/>
      <c r="AC10" s="39"/>
      <c r="AD10" s="39"/>
      <c r="AE10" s="39"/>
      <c r="AF10" s="39"/>
      <c r="AG10" s="39"/>
      <c r="AH10" s="40" t="str">
        <f>I5</f>
        <v>Processador</v>
      </c>
      <c r="AI10" s="40"/>
      <c r="AJ10" s="39" t="str">
        <f>J5</f>
        <v>Câmera</v>
      </c>
      <c r="AK10" s="39"/>
      <c r="AL10" s="39"/>
      <c r="AM10" s="40" t="str">
        <f>K11</f>
        <v>Marketplace</v>
      </c>
      <c r="AN10" s="39" t="str">
        <f>L5</f>
        <v>Preço</v>
      </c>
      <c r="AO10" s="39"/>
      <c r="AP10" s="40" t="str">
        <f>M5</f>
        <v>Desconto</v>
      </c>
      <c r="AQ10" s="40"/>
      <c r="AR10" s="39" t="str">
        <f>N5</f>
        <v>Vídeo</v>
      </c>
      <c r="AS10" s="40" t="str">
        <f>O5</f>
        <v>Nota</v>
      </c>
      <c r="AT10" s="40"/>
      <c r="AU10" s="40"/>
      <c r="AV10" s="43"/>
      <c r="AW10" s="43"/>
      <c r="AX10" s="43"/>
    </row>
    <row r="11" spans="2:51" ht="15.75" thickBot="1" x14ac:dyDescent="0.3">
      <c r="C11" s="21" t="s">
        <v>76</v>
      </c>
      <c r="D11" s="20" t="s">
        <v>75</v>
      </c>
      <c r="E11" s="18" t="s">
        <v>96</v>
      </c>
      <c r="F11" s="19" t="s">
        <v>73</v>
      </c>
      <c r="G11" s="16" t="s">
        <v>81</v>
      </c>
      <c r="H11" s="17" t="s">
        <v>71</v>
      </c>
      <c r="I11" s="18" t="s">
        <v>80</v>
      </c>
      <c r="J11" s="16" t="s">
        <v>101</v>
      </c>
      <c r="K11" s="20" t="s">
        <v>78</v>
      </c>
      <c r="L11" s="19" t="s">
        <v>77</v>
      </c>
      <c r="M11" s="18" t="s">
        <v>97</v>
      </c>
      <c r="N11" s="17" t="s">
        <v>98</v>
      </c>
      <c r="O11" s="16" t="s">
        <v>64</v>
      </c>
      <c r="Q11" s="63" t="s">
        <v>26</v>
      </c>
      <c r="R11" s="64" t="s">
        <v>11</v>
      </c>
      <c r="S11" s="64" t="s">
        <v>32</v>
      </c>
      <c r="T11" s="65" t="s">
        <v>58</v>
      </c>
      <c r="U11" s="65" t="s">
        <v>20</v>
      </c>
      <c r="V11" s="65" t="s">
        <v>43</v>
      </c>
      <c r="W11" s="63" t="s">
        <v>25</v>
      </c>
      <c r="X11" s="65" t="s">
        <v>8</v>
      </c>
      <c r="Y11" s="65" t="s">
        <v>24</v>
      </c>
      <c r="Z11" s="63" t="s">
        <v>18</v>
      </c>
      <c r="AA11" s="64" t="s">
        <v>62</v>
      </c>
      <c r="AB11" s="64" t="s">
        <v>31</v>
      </c>
      <c r="AC11" s="64" t="s">
        <v>53</v>
      </c>
      <c r="AD11" s="64" t="s">
        <v>51</v>
      </c>
      <c r="AE11" s="64" t="s">
        <v>35</v>
      </c>
      <c r="AF11" s="64" t="s">
        <v>42</v>
      </c>
      <c r="AG11" s="64" t="s">
        <v>7</v>
      </c>
      <c r="AH11" s="65" t="s">
        <v>57</v>
      </c>
      <c r="AI11" s="65" t="s">
        <v>6</v>
      </c>
      <c r="AJ11" s="64" t="s">
        <v>56</v>
      </c>
      <c r="AK11" s="64" t="s">
        <v>5</v>
      </c>
      <c r="AL11" s="64" t="s">
        <v>34</v>
      </c>
      <c r="AM11" s="65" t="s">
        <v>15</v>
      </c>
      <c r="AN11" s="66" t="s">
        <v>14</v>
      </c>
      <c r="AO11" s="66" t="s">
        <v>3</v>
      </c>
      <c r="AP11" s="65" t="s">
        <v>2</v>
      </c>
      <c r="AQ11" s="65">
        <v>0.12</v>
      </c>
      <c r="AR11" s="66" t="s">
        <v>1</v>
      </c>
      <c r="AS11" s="65" t="s">
        <v>41</v>
      </c>
      <c r="AT11" s="65" t="s">
        <v>48</v>
      </c>
      <c r="AU11" s="65" t="s">
        <v>0</v>
      </c>
      <c r="AV11" s="67" t="s">
        <v>103</v>
      </c>
      <c r="AW11" s="67" t="s">
        <v>104</v>
      </c>
      <c r="AX11" s="67" t="s">
        <v>105</v>
      </c>
    </row>
    <row r="12" spans="2:51" ht="15.75" thickTop="1" x14ac:dyDescent="0.25">
      <c r="C12" s="13">
        <v>1</v>
      </c>
      <c r="D12" s="12" t="s">
        <v>26</v>
      </c>
      <c r="E12" s="11" t="s">
        <v>20</v>
      </c>
      <c r="F12" s="10" t="s">
        <v>25</v>
      </c>
      <c r="G12" s="10" t="s">
        <v>24</v>
      </c>
      <c r="H12" t="s">
        <v>18</v>
      </c>
      <c r="I12" t="s">
        <v>17</v>
      </c>
      <c r="J12" s="8" t="s">
        <v>16</v>
      </c>
      <c r="K12" t="s">
        <v>4</v>
      </c>
      <c r="L12" s="15" t="s">
        <v>14</v>
      </c>
      <c r="M12" s="9" t="s">
        <v>2</v>
      </c>
      <c r="N12" s="9" t="s">
        <v>38</v>
      </c>
      <c r="O12" s="8" t="s">
        <v>30</v>
      </c>
      <c r="Q12" s="37">
        <f>IF($D12=Q$11,1,0)</f>
        <v>1</v>
      </c>
      <c r="R12" s="37">
        <f>IF($D12=R$11,1,0)</f>
        <v>0</v>
      </c>
      <c r="S12" s="37">
        <f>IF($D12=S$11,1,0)</f>
        <v>0</v>
      </c>
      <c r="T12" s="57">
        <f>IF($E12=T$11,1,0)</f>
        <v>0</v>
      </c>
      <c r="U12" s="57">
        <f>IF($E12=U$11,1,0)</f>
        <v>1</v>
      </c>
      <c r="V12" s="57">
        <f>IF($E12=V$11,1,0)</f>
        <v>0</v>
      </c>
      <c r="W12" s="37">
        <f>IF($F12=W$11,1,0)</f>
        <v>1</v>
      </c>
      <c r="X12" s="57">
        <f>IF($G12=X$11,1,0)</f>
        <v>0</v>
      </c>
      <c r="Y12" s="57">
        <f>IF($G12=Y$11,1,0)</f>
        <v>1</v>
      </c>
      <c r="Z12" s="37">
        <f>IF($H12=Z$11,1,0)</f>
        <v>1</v>
      </c>
      <c r="AA12" s="37">
        <f t="shared" ref="AA12:AG27" si="4">IF($H12=AA$11,1,0)</f>
        <v>0</v>
      </c>
      <c r="AB12" s="37">
        <f t="shared" si="4"/>
        <v>0</v>
      </c>
      <c r="AC12" s="37">
        <f t="shared" si="4"/>
        <v>0</v>
      </c>
      <c r="AD12" s="37">
        <f t="shared" si="4"/>
        <v>0</v>
      </c>
      <c r="AE12" s="37">
        <f t="shared" si="4"/>
        <v>0</v>
      </c>
      <c r="AF12" s="37">
        <f t="shared" si="4"/>
        <v>0</v>
      </c>
      <c r="AG12" s="37">
        <f t="shared" si="4"/>
        <v>0</v>
      </c>
      <c r="AH12" s="57">
        <f>IF($I12=AH$11,1,0)</f>
        <v>0</v>
      </c>
      <c r="AI12" s="57">
        <f>IF($I12=AI$11,1,0)</f>
        <v>0</v>
      </c>
      <c r="AJ12" s="37">
        <f>IF($J12=AJ$11,1,0)</f>
        <v>0</v>
      </c>
      <c r="AK12" s="37">
        <f t="shared" ref="AK12:AL27" si="5">IF($J12=AK$11,1,0)</f>
        <v>0</v>
      </c>
      <c r="AL12" s="37">
        <f t="shared" si="5"/>
        <v>0</v>
      </c>
      <c r="AM12" s="57">
        <f>IF($K12=AM$11,1,0)</f>
        <v>0</v>
      </c>
      <c r="AN12" s="58">
        <f>IF($L12=AN$11,1,0)</f>
        <v>1</v>
      </c>
      <c r="AO12" s="58">
        <f t="shared" ref="AO12:AO27" si="6">IF($L12=AO$11,1,0)</f>
        <v>0</v>
      </c>
      <c r="AP12" s="57">
        <f>IF($M12=AP$11,1,0)</f>
        <v>1</v>
      </c>
      <c r="AQ12" s="57">
        <f>IF($M12=AQ$11,1,0)</f>
        <v>0</v>
      </c>
      <c r="AR12" s="58">
        <f>IF($N12=AR$11,1,0)</f>
        <v>0</v>
      </c>
      <c r="AS12" s="57">
        <f>IF($O12=AS$11,1,0)</f>
        <v>0</v>
      </c>
      <c r="AT12" s="57">
        <f t="shared" ref="AT12:AU27" si="7">IF($O12=AT$11,1,0)</f>
        <v>0</v>
      </c>
      <c r="AU12" s="57">
        <f t="shared" si="7"/>
        <v>0</v>
      </c>
      <c r="AV12" s="55">
        <f>C12</f>
        <v>1</v>
      </c>
      <c r="AW12" s="55">
        <f>MAX($AV$12:$AV$41)+1-AV12</f>
        <v>30</v>
      </c>
      <c r="AX12" s="53">
        <f t="array" ref="AX12:AX41">TREND(AW12:AW41,Q12:AU41,Q12:AU41)</f>
        <v>26.45565434007645</v>
      </c>
    </row>
    <row r="13" spans="2:51" x14ac:dyDescent="0.25">
      <c r="C13" s="13">
        <v>2</v>
      </c>
      <c r="D13" s="12" t="s">
        <v>26</v>
      </c>
      <c r="E13" s="11" t="s">
        <v>58</v>
      </c>
      <c r="F13" s="10" t="s">
        <v>9</v>
      </c>
      <c r="G13" s="10" t="s">
        <v>24</v>
      </c>
      <c r="H13" t="s">
        <v>18</v>
      </c>
      <c r="I13" t="s">
        <v>57</v>
      </c>
      <c r="J13" s="8" t="s">
        <v>56</v>
      </c>
      <c r="K13" t="s">
        <v>4</v>
      </c>
      <c r="L13" s="15" t="s">
        <v>14</v>
      </c>
      <c r="M13" s="14">
        <v>0.1</v>
      </c>
      <c r="N13" s="9" t="s">
        <v>38</v>
      </c>
      <c r="O13" s="8" t="s">
        <v>0</v>
      </c>
      <c r="Q13" s="37">
        <f t="shared" ref="Q13:S41" si="8">IF($D13=Q$11,1,0)</f>
        <v>1</v>
      </c>
      <c r="R13" s="38">
        <f t="shared" si="8"/>
        <v>0</v>
      </c>
      <c r="S13" s="38">
        <f t="shared" si="8"/>
        <v>0</v>
      </c>
      <c r="T13" s="57">
        <f t="shared" ref="T13:V41" si="9">IF($E13=T$11,1,0)</f>
        <v>1</v>
      </c>
      <c r="U13" s="57">
        <f t="shared" si="9"/>
        <v>0</v>
      </c>
      <c r="V13" s="57">
        <f t="shared" si="9"/>
        <v>0</v>
      </c>
      <c r="W13" s="37">
        <f t="shared" ref="W13:W41" si="10">IF($F13=W$11,1,0)</f>
        <v>0</v>
      </c>
      <c r="X13" s="57">
        <f t="shared" ref="X13:Y41" si="11">IF($G13=X$11,1,0)</f>
        <v>0</v>
      </c>
      <c r="Y13" s="57">
        <f t="shared" si="11"/>
        <v>1</v>
      </c>
      <c r="Z13" s="37">
        <f t="shared" ref="Z13:AG41" si="12">IF($H13=Z$11,1,0)</f>
        <v>1</v>
      </c>
      <c r="AA13" s="38">
        <f t="shared" si="4"/>
        <v>0</v>
      </c>
      <c r="AB13" s="38">
        <f t="shared" si="4"/>
        <v>0</v>
      </c>
      <c r="AC13" s="38">
        <f t="shared" si="4"/>
        <v>0</v>
      </c>
      <c r="AD13" s="38">
        <f t="shared" si="4"/>
        <v>0</v>
      </c>
      <c r="AE13" s="38">
        <f t="shared" si="4"/>
        <v>0</v>
      </c>
      <c r="AF13" s="38">
        <f t="shared" si="4"/>
        <v>0</v>
      </c>
      <c r="AG13" s="38">
        <f t="shared" si="4"/>
        <v>0</v>
      </c>
      <c r="AH13" s="57">
        <f t="shared" ref="AH13:AI41" si="13">IF($I13=AH$11,1,0)</f>
        <v>1</v>
      </c>
      <c r="AI13" s="57">
        <f t="shared" si="13"/>
        <v>0</v>
      </c>
      <c r="AJ13" s="37">
        <f t="shared" ref="AJ13:AL41" si="14">IF($J13=AJ$11,1,0)</f>
        <v>1</v>
      </c>
      <c r="AK13" s="37">
        <f t="shared" si="5"/>
        <v>0</v>
      </c>
      <c r="AL13" s="37">
        <f t="shared" si="5"/>
        <v>0</v>
      </c>
      <c r="AM13" s="57">
        <f t="shared" ref="AM13:AM41" si="15">IF($K13=AM$11,1,0)</f>
        <v>0</v>
      </c>
      <c r="AN13" s="58">
        <f t="shared" ref="AN13:AO41" si="16">IF($L13=AN$11,1,0)</f>
        <v>1</v>
      </c>
      <c r="AO13" s="58">
        <f t="shared" si="6"/>
        <v>0</v>
      </c>
      <c r="AP13" s="57">
        <f t="shared" ref="AP13:AQ41" si="17">IF($M13=AP$11,1,0)</f>
        <v>0</v>
      </c>
      <c r="AQ13" s="57">
        <f t="shared" si="17"/>
        <v>0</v>
      </c>
      <c r="AR13" s="58">
        <f t="shared" ref="AR13:AR41" si="18">IF($N13=AR$11,1,0)</f>
        <v>0</v>
      </c>
      <c r="AS13" s="57">
        <f t="shared" ref="AS13:AU41" si="19">IF($O13=AS$11,1,0)</f>
        <v>0</v>
      </c>
      <c r="AT13" s="57">
        <f t="shared" si="7"/>
        <v>0</v>
      </c>
      <c r="AU13" s="57">
        <f t="shared" si="7"/>
        <v>1</v>
      </c>
      <c r="AV13" s="55">
        <f>C13</f>
        <v>2</v>
      </c>
      <c r="AW13" s="55">
        <f t="shared" ref="AW13:AW41" si="20">MAX($AV$12:$AV$41)+1-AV13</f>
        <v>29</v>
      </c>
      <c r="AX13" s="53">
        <v>28.999999999999961</v>
      </c>
    </row>
    <row r="14" spans="2:51" x14ac:dyDescent="0.25">
      <c r="C14" s="13">
        <v>3</v>
      </c>
      <c r="D14" s="12" t="s">
        <v>11</v>
      </c>
      <c r="E14" s="11" t="s">
        <v>10</v>
      </c>
      <c r="F14" s="10" t="s">
        <v>9</v>
      </c>
      <c r="G14" s="10" t="s">
        <v>8</v>
      </c>
      <c r="H14" t="s">
        <v>62</v>
      </c>
      <c r="I14" t="s">
        <v>6</v>
      </c>
      <c r="J14" s="8" t="s">
        <v>5</v>
      </c>
      <c r="K14" t="s">
        <v>4</v>
      </c>
      <c r="L14" s="15" t="s">
        <v>3</v>
      </c>
      <c r="M14" s="9" t="s">
        <v>2</v>
      </c>
      <c r="N14" s="9" t="s">
        <v>1</v>
      </c>
      <c r="O14" s="8" t="s">
        <v>0</v>
      </c>
      <c r="Q14" s="37">
        <f t="shared" si="8"/>
        <v>0</v>
      </c>
      <c r="R14" s="38">
        <f t="shared" si="8"/>
        <v>1</v>
      </c>
      <c r="S14" s="38">
        <f t="shared" si="8"/>
        <v>0</v>
      </c>
      <c r="T14" s="57">
        <f t="shared" si="9"/>
        <v>0</v>
      </c>
      <c r="U14" s="57">
        <f t="shared" si="9"/>
        <v>0</v>
      </c>
      <c r="V14" s="57">
        <f t="shared" si="9"/>
        <v>0</v>
      </c>
      <c r="W14" s="37">
        <f t="shared" si="10"/>
        <v>0</v>
      </c>
      <c r="X14" s="57">
        <f t="shared" si="11"/>
        <v>1</v>
      </c>
      <c r="Y14" s="57">
        <f t="shared" si="11"/>
        <v>0</v>
      </c>
      <c r="Z14" s="37">
        <f t="shared" si="12"/>
        <v>0</v>
      </c>
      <c r="AA14" s="38">
        <f t="shared" si="4"/>
        <v>1</v>
      </c>
      <c r="AB14" s="38">
        <f t="shared" si="4"/>
        <v>0</v>
      </c>
      <c r="AC14" s="38">
        <f t="shared" si="4"/>
        <v>0</v>
      </c>
      <c r="AD14" s="38">
        <f t="shared" si="4"/>
        <v>0</v>
      </c>
      <c r="AE14" s="38">
        <f t="shared" si="4"/>
        <v>0</v>
      </c>
      <c r="AF14" s="38">
        <f t="shared" si="4"/>
        <v>0</v>
      </c>
      <c r="AG14" s="38">
        <f t="shared" si="4"/>
        <v>0</v>
      </c>
      <c r="AH14" s="57">
        <f t="shared" si="13"/>
        <v>0</v>
      </c>
      <c r="AI14" s="57">
        <f t="shared" si="13"/>
        <v>1</v>
      </c>
      <c r="AJ14" s="37">
        <f t="shared" si="14"/>
        <v>0</v>
      </c>
      <c r="AK14" s="37">
        <f t="shared" si="5"/>
        <v>1</v>
      </c>
      <c r="AL14" s="37">
        <f t="shared" si="5"/>
        <v>0</v>
      </c>
      <c r="AM14" s="57">
        <f t="shared" si="15"/>
        <v>0</v>
      </c>
      <c r="AN14" s="58">
        <f t="shared" si="16"/>
        <v>0</v>
      </c>
      <c r="AO14" s="58">
        <f t="shared" si="6"/>
        <v>1</v>
      </c>
      <c r="AP14" s="57">
        <f t="shared" si="17"/>
        <v>1</v>
      </c>
      <c r="AQ14" s="57">
        <f t="shared" si="17"/>
        <v>0</v>
      </c>
      <c r="AR14" s="58">
        <f t="shared" si="18"/>
        <v>1</v>
      </c>
      <c r="AS14" s="57">
        <f t="shared" si="19"/>
        <v>0</v>
      </c>
      <c r="AT14" s="57">
        <f t="shared" si="7"/>
        <v>0</v>
      </c>
      <c r="AU14" s="57">
        <f t="shared" si="7"/>
        <v>1</v>
      </c>
      <c r="AV14" s="55">
        <f>C14</f>
        <v>3</v>
      </c>
      <c r="AW14" s="55">
        <f t="shared" si="20"/>
        <v>28</v>
      </c>
      <c r="AX14" s="53">
        <v>28.000000000000004</v>
      </c>
    </row>
    <row r="15" spans="2:51" x14ac:dyDescent="0.25">
      <c r="C15" s="13">
        <v>4</v>
      </c>
      <c r="D15" s="12" t="s">
        <v>32</v>
      </c>
      <c r="E15" s="11" t="s">
        <v>58</v>
      </c>
      <c r="F15" s="10" t="s">
        <v>9</v>
      </c>
      <c r="G15" s="10" t="s">
        <v>24</v>
      </c>
      <c r="H15" t="s">
        <v>31</v>
      </c>
      <c r="I15" t="s">
        <v>57</v>
      </c>
      <c r="J15" s="8" t="s">
        <v>56</v>
      </c>
      <c r="K15" t="s">
        <v>4</v>
      </c>
      <c r="L15" s="15" t="s">
        <v>14</v>
      </c>
      <c r="M15" s="14">
        <v>0.1</v>
      </c>
      <c r="N15" s="9" t="s">
        <v>38</v>
      </c>
      <c r="O15" s="8" t="s">
        <v>48</v>
      </c>
      <c r="Q15" s="37">
        <f t="shared" si="8"/>
        <v>0</v>
      </c>
      <c r="R15" s="38">
        <f t="shared" si="8"/>
        <v>0</v>
      </c>
      <c r="S15" s="38">
        <f t="shared" si="8"/>
        <v>1</v>
      </c>
      <c r="T15" s="57">
        <f t="shared" si="9"/>
        <v>1</v>
      </c>
      <c r="U15" s="57">
        <f t="shared" si="9"/>
        <v>0</v>
      </c>
      <c r="V15" s="57">
        <f t="shared" si="9"/>
        <v>0</v>
      </c>
      <c r="W15" s="37">
        <f t="shared" si="10"/>
        <v>0</v>
      </c>
      <c r="X15" s="57">
        <f t="shared" si="11"/>
        <v>0</v>
      </c>
      <c r="Y15" s="57">
        <f t="shared" si="11"/>
        <v>1</v>
      </c>
      <c r="Z15" s="37">
        <f t="shared" si="12"/>
        <v>0</v>
      </c>
      <c r="AA15" s="38">
        <f t="shared" si="4"/>
        <v>0</v>
      </c>
      <c r="AB15" s="38">
        <f t="shared" si="4"/>
        <v>1</v>
      </c>
      <c r="AC15" s="38">
        <f t="shared" si="4"/>
        <v>0</v>
      </c>
      <c r="AD15" s="38">
        <f t="shared" si="4"/>
        <v>0</v>
      </c>
      <c r="AE15" s="38">
        <f t="shared" si="4"/>
        <v>0</v>
      </c>
      <c r="AF15" s="38">
        <f t="shared" si="4"/>
        <v>0</v>
      </c>
      <c r="AG15" s="38">
        <f t="shared" si="4"/>
        <v>0</v>
      </c>
      <c r="AH15" s="57">
        <f t="shared" si="13"/>
        <v>1</v>
      </c>
      <c r="AI15" s="57">
        <f t="shared" si="13"/>
        <v>0</v>
      </c>
      <c r="AJ15" s="37">
        <f t="shared" si="14"/>
        <v>1</v>
      </c>
      <c r="AK15" s="37">
        <f t="shared" si="5"/>
        <v>0</v>
      </c>
      <c r="AL15" s="37">
        <f t="shared" si="5"/>
        <v>0</v>
      </c>
      <c r="AM15" s="57">
        <f t="shared" si="15"/>
        <v>0</v>
      </c>
      <c r="AN15" s="58">
        <f t="shared" si="16"/>
        <v>1</v>
      </c>
      <c r="AO15" s="58">
        <f t="shared" si="6"/>
        <v>0</v>
      </c>
      <c r="AP15" s="57">
        <f t="shared" si="17"/>
        <v>0</v>
      </c>
      <c r="AQ15" s="57">
        <f t="shared" si="17"/>
        <v>0</v>
      </c>
      <c r="AR15" s="58">
        <f t="shared" si="18"/>
        <v>0</v>
      </c>
      <c r="AS15" s="57">
        <f t="shared" si="19"/>
        <v>0</v>
      </c>
      <c r="AT15" s="57">
        <f t="shared" si="7"/>
        <v>1</v>
      </c>
      <c r="AU15" s="57">
        <f t="shared" si="7"/>
        <v>0</v>
      </c>
      <c r="AV15" s="55">
        <f>C15</f>
        <v>4</v>
      </c>
      <c r="AW15" s="55">
        <f t="shared" si="20"/>
        <v>27</v>
      </c>
      <c r="AX15" s="53">
        <v>26.999999999999993</v>
      </c>
    </row>
    <row r="16" spans="2:51" x14ac:dyDescent="0.25">
      <c r="C16" s="13">
        <v>5</v>
      </c>
      <c r="D16" s="12" t="s">
        <v>21</v>
      </c>
      <c r="E16" s="11" t="s">
        <v>58</v>
      </c>
      <c r="F16" s="10" t="s">
        <v>9</v>
      </c>
      <c r="G16" s="10" t="s">
        <v>24</v>
      </c>
      <c r="H16" t="s">
        <v>18</v>
      </c>
      <c r="I16" t="s">
        <v>57</v>
      </c>
      <c r="J16" s="8" t="s">
        <v>56</v>
      </c>
      <c r="K16" t="s">
        <v>4</v>
      </c>
      <c r="L16" s="15" t="s">
        <v>14</v>
      </c>
      <c r="M16" s="9" t="s">
        <v>2</v>
      </c>
      <c r="N16" s="9" t="s">
        <v>38</v>
      </c>
      <c r="O16" s="8" t="s">
        <v>48</v>
      </c>
      <c r="Q16" s="37">
        <f t="shared" si="8"/>
        <v>0</v>
      </c>
      <c r="R16" s="38">
        <f t="shared" si="8"/>
        <v>0</v>
      </c>
      <c r="S16" s="38">
        <f t="shared" si="8"/>
        <v>0</v>
      </c>
      <c r="T16" s="57">
        <f t="shared" si="9"/>
        <v>1</v>
      </c>
      <c r="U16" s="57">
        <f t="shared" si="9"/>
        <v>0</v>
      </c>
      <c r="V16" s="57">
        <f t="shared" si="9"/>
        <v>0</v>
      </c>
      <c r="W16" s="37">
        <f t="shared" si="10"/>
        <v>0</v>
      </c>
      <c r="X16" s="57">
        <f t="shared" si="11"/>
        <v>0</v>
      </c>
      <c r="Y16" s="57">
        <f t="shared" si="11"/>
        <v>1</v>
      </c>
      <c r="Z16" s="37">
        <f t="shared" si="12"/>
        <v>1</v>
      </c>
      <c r="AA16" s="38">
        <f t="shared" si="4"/>
        <v>0</v>
      </c>
      <c r="AB16" s="38">
        <f t="shared" si="4"/>
        <v>0</v>
      </c>
      <c r="AC16" s="38">
        <f t="shared" si="4"/>
        <v>0</v>
      </c>
      <c r="AD16" s="38">
        <f t="shared" si="4"/>
        <v>0</v>
      </c>
      <c r="AE16" s="38">
        <f t="shared" si="4"/>
        <v>0</v>
      </c>
      <c r="AF16" s="38">
        <f t="shared" si="4"/>
        <v>0</v>
      </c>
      <c r="AG16" s="38">
        <f t="shared" si="4"/>
        <v>0</v>
      </c>
      <c r="AH16" s="57">
        <f t="shared" si="13"/>
        <v>1</v>
      </c>
      <c r="AI16" s="57">
        <f t="shared" si="13"/>
        <v>0</v>
      </c>
      <c r="AJ16" s="37">
        <f t="shared" si="14"/>
        <v>1</v>
      </c>
      <c r="AK16" s="37">
        <f t="shared" si="5"/>
        <v>0</v>
      </c>
      <c r="AL16" s="37">
        <f t="shared" si="5"/>
        <v>0</v>
      </c>
      <c r="AM16" s="57">
        <f t="shared" si="15"/>
        <v>0</v>
      </c>
      <c r="AN16" s="58">
        <f t="shared" si="16"/>
        <v>1</v>
      </c>
      <c r="AO16" s="58">
        <f t="shared" si="6"/>
        <v>0</v>
      </c>
      <c r="AP16" s="57">
        <f t="shared" si="17"/>
        <v>1</v>
      </c>
      <c r="AQ16" s="57">
        <f t="shared" si="17"/>
        <v>0</v>
      </c>
      <c r="AR16" s="58">
        <f t="shared" si="18"/>
        <v>0</v>
      </c>
      <c r="AS16" s="57">
        <f t="shared" si="19"/>
        <v>0</v>
      </c>
      <c r="AT16" s="57">
        <f t="shared" si="7"/>
        <v>1</v>
      </c>
      <c r="AU16" s="57">
        <f t="shared" si="7"/>
        <v>0</v>
      </c>
      <c r="AV16" s="55">
        <f>C16</f>
        <v>5</v>
      </c>
      <c r="AW16" s="55">
        <f t="shared" si="20"/>
        <v>26</v>
      </c>
      <c r="AX16" s="53">
        <v>26.474852896963448</v>
      </c>
    </row>
    <row r="17" spans="3:50" x14ac:dyDescent="0.25">
      <c r="C17" s="13">
        <v>6</v>
      </c>
      <c r="D17" s="12" t="s">
        <v>21</v>
      </c>
      <c r="E17" s="11" t="s">
        <v>58</v>
      </c>
      <c r="F17" s="10" t="s">
        <v>9</v>
      </c>
      <c r="G17" s="10" t="s">
        <v>24</v>
      </c>
      <c r="H17" t="s">
        <v>18</v>
      </c>
      <c r="I17" t="s">
        <v>57</v>
      </c>
      <c r="J17" s="8" t="s">
        <v>56</v>
      </c>
      <c r="K17" t="s">
        <v>4</v>
      </c>
      <c r="L17" s="15" t="s">
        <v>14</v>
      </c>
      <c r="M17" s="14">
        <v>0.1</v>
      </c>
      <c r="N17" s="9" t="s">
        <v>1</v>
      </c>
      <c r="O17" s="8" t="s">
        <v>30</v>
      </c>
      <c r="Q17" s="37">
        <f t="shared" si="8"/>
        <v>0</v>
      </c>
      <c r="R17" s="38">
        <f t="shared" si="8"/>
        <v>0</v>
      </c>
      <c r="S17" s="38">
        <f t="shared" si="8"/>
        <v>0</v>
      </c>
      <c r="T17" s="57">
        <f t="shared" si="9"/>
        <v>1</v>
      </c>
      <c r="U17" s="57">
        <f t="shared" si="9"/>
        <v>0</v>
      </c>
      <c r="V17" s="57">
        <f t="shared" si="9"/>
        <v>0</v>
      </c>
      <c r="W17" s="37">
        <f t="shared" si="10"/>
        <v>0</v>
      </c>
      <c r="X17" s="57">
        <f t="shared" si="11"/>
        <v>0</v>
      </c>
      <c r="Y17" s="57">
        <f t="shared" si="11"/>
        <v>1</v>
      </c>
      <c r="Z17" s="37">
        <f t="shared" si="12"/>
        <v>1</v>
      </c>
      <c r="AA17" s="38">
        <f t="shared" si="4"/>
        <v>0</v>
      </c>
      <c r="AB17" s="38">
        <f t="shared" si="4"/>
        <v>0</v>
      </c>
      <c r="AC17" s="38">
        <f t="shared" si="4"/>
        <v>0</v>
      </c>
      <c r="AD17" s="38">
        <f t="shared" si="4"/>
        <v>0</v>
      </c>
      <c r="AE17" s="38">
        <f t="shared" si="4"/>
        <v>0</v>
      </c>
      <c r="AF17" s="38">
        <f t="shared" si="4"/>
        <v>0</v>
      </c>
      <c r="AG17" s="38">
        <f t="shared" si="4"/>
        <v>0</v>
      </c>
      <c r="AH17" s="57">
        <f t="shared" si="13"/>
        <v>1</v>
      </c>
      <c r="AI17" s="57">
        <f t="shared" si="13"/>
        <v>0</v>
      </c>
      <c r="AJ17" s="37">
        <f t="shared" si="14"/>
        <v>1</v>
      </c>
      <c r="AK17" s="37">
        <f t="shared" si="5"/>
        <v>0</v>
      </c>
      <c r="AL17" s="37">
        <f t="shared" si="5"/>
        <v>0</v>
      </c>
      <c r="AM17" s="57">
        <f t="shared" si="15"/>
        <v>0</v>
      </c>
      <c r="AN17" s="58">
        <f t="shared" si="16"/>
        <v>1</v>
      </c>
      <c r="AO17" s="58">
        <f t="shared" si="6"/>
        <v>0</v>
      </c>
      <c r="AP17" s="57">
        <f t="shared" si="17"/>
        <v>0</v>
      </c>
      <c r="AQ17" s="57">
        <f t="shared" si="17"/>
        <v>0</v>
      </c>
      <c r="AR17" s="58">
        <f t="shared" si="18"/>
        <v>1</v>
      </c>
      <c r="AS17" s="57">
        <f t="shared" si="19"/>
        <v>0</v>
      </c>
      <c r="AT17" s="57">
        <f t="shared" si="7"/>
        <v>0</v>
      </c>
      <c r="AU17" s="57">
        <f t="shared" si="7"/>
        <v>0</v>
      </c>
      <c r="AV17" s="55">
        <f>C17</f>
        <v>6</v>
      </c>
      <c r="AW17" s="55">
        <f t="shared" si="20"/>
        <v>25</v>
      </c>
      <c r="AX17" s="53">
        <v>24.525147103036552</v>
      </c>
    </row>
    <row r="18" spans="3:50" x14ac:dyDescent="0.25">
      <c r="C18" s="13">
        <v>7</v>
      </c>
      <c r="D18" s="12" t="s">
        <v>32</v>
      </c>
      <c r="E18" s="11" t="s">
        <v>10</v>
      </c>
      <c r="F18" s="10" t="s">
        <v>9</v>
      </c>
      <c r="G18" s="10" t="s">
        <v>19</v>
      </c>
      <c r="H18" t="s">
        <v>53</v>
      </c>
      <c r="I18" t="s">
        <v>17</v>
      </c>
      <c r="J18" s="8" t="s">
        <v>16</v>
      </c>
      <c r="K18" t="s">
        <v>4</v>
      </c>
      <c r="L18" s="15" t="s">
        <v>14</v>
      </c>
      <c r="M18" s="14">
        <v>0.1</v>
      </c>
      <c r="N18" s="9" t="s">
        <v>38</v>
      </c>
      <c r="O18" s="8" t="s">
        <v>30</v>
      </c>
      <c r="Q18" s="37">
        <f t="shared" si="8"/>
        <v>0</v>
      </c>
      <c r="R18" s="38">
        <f t="shared" si="8"/>
        <v>0</v>
      </c>
      <c r="S18" s="38">
        <f t="shared" si="8"/>
        <v>1</v>
      </c>
      <c r="T18" s="57">
        <f t="shared" si="9"/>
        <v>0</v>
      </c>
      <c r="U18" s="57">
        <f t="shared" si="9"/>
        <v>0</v>
      </c>
      <c r="V18" s="57">
        <f t="shared" si="9"/>
        <v>0</v>
      </c>
      <c r="W18" s="37">
        <f t="shared" si="10"/>
        <v>0</v>
      </c>
      <c r="X18" s="57">
        <f t="shared" si="11"/>
        <v>0</v>
      </c>
      <c r="Y18" s="57">
        <f t="shared" si="11"/>
        <v>0</v>
      </c>
      <c r="Z18" s="37">
        <f t="shared" si="12"/>
        <v>0</v>
      </c>
      <c r="AA18" s="38">
        <f t="shared" si="4"/>
        <v>0</v>
      </c>
      <c r="AB18" s="38">
        <f t="shared" si="4"/>
        <v>0</v>
      </c>
      <c r="AC18" s="38">
        <f t="shared" si="4"/>
        <v>1</v>
      </c>
      <c r="AD18" s="38">
        <f t="shared" si="4"/>
        <v>0</v>
      </c>
      <c r="AE18" s="38">
        <f t="shared" si="4"/>
        <v>0</v>
      </c>
      <c r="AF18" s="38">
        <f t="shared" si="4"/>
        <v>0</v>
      </c>
      <c r="AG18" s="38">
        <f t="shared" si="4"/>
        <v>0</v>
      </c>
      <c r="AH18" s="57">
        <f t="shared" si="13"/>
        <v>0</v>
      </c>
      <c r="AI18" s="57">
        <f t="shared" si="13"/>
        <v>0</v>
      </c>
      <c r="AJ18" s="37">
        <f t="shared" si="14"/>
        <v>0</v>
      </c>
      <c r="AK18" s="37">
        <f t="shared" si="5"/>
        <v>0</v>
      </c>
      <c r="AL18" s="37">
        <f t="shared" si="5"/>
        <v>0</v>
      </c>
      <c r="AM18" s="57">
        <f t="shared" si="15"/>
        <v>0</v>
      </c>
      <c r="AN18" s="58">
        <f t="shared" si="16"/>
        <v>1</v>
      </c>
      <c r="AO18" s="58">
        <f t="shared" si="6"/>
        <v>0</v>
      </c>
      <c r="AP18" s="57">
        <f t="shared" si="17"/>
        <v>0</v>
      </c>
      <c r="AQ18" s="57">
        <f t="shared" si="17"/>
        <v>0</v>
      </c>
      <c r="AR18" s="58">
        <f t="shared" si="18"/>
        <v>0</v>
      </c>
      <c r="AS18" s="57">
        <f t="shared" si="19"/>
        <v>0</v>
      </c>
      <c r="AT18" s="57">
        <f t="shared" si="7"/>
        <v>0</v>
      </c>
      <c r="AU18" s="57">
        <f t="shared" si="7"/>
        <v>0</v>
      </c>
      <c r="AV18" s="55">
        <f>C18</f>
        <v>7</v>
      </c>
      <c r="AW18" s="55">
        <f t="shared" si="20"/>
        <v>24</v>
      </c>
      <c r="AX18" s="53">
        <v>23.999999999999989</v>
      </c>
    </row>
    <row r="19" spans="3:50" x14ac:dyDescent="0.25">
      <c r="C19" s="13">
        <v>8</v>
      </c>
      <c r="D19" s="12" t="s">
        <v>32</v>
      </c>
      <c r="E19" s="11" t="s">
        <v>20</v>
      </c>
      <c r="F19" s="10" t="s">
        <v>9</v>
      </c>
      <c r="G19" s="10" t="s">
        <v>24</v>
      </c>
      <c r="H19" t="s">
        <v>51</v>
      </c>
      <c r="I19" t="s">
        <v>17</v>
      </c>
      <c r="J19" s="8" t="s">
        <v>16</v>
      </c>
      <c r="K19" t="s">
        <v>4</v>
      </c>
      <c r="L19" s="15" t="s">
        <v>14</v>
      </c>
      <c r="M19" s="9" t="s">
        <v>2</v>
      </c>
      <c r="N19" s="9" t="s">
        <v>38</v>
      </c>
      <c r="O19" s="8" t="s">
        <v>0</v>
      </c>
      <c r="Q19" s="37">
        <f t="shared" si="8"/>
        <v>0</v>
      </c>
      <c r="R19" s="38">
        <f t="shared" si="8"/>
        <v>0</v>
      </c>
      <c r="S19" s="38">
        <f t="shared" si="8"/>
        <v>1</v>
      </c>
      <c r="T19" s="57">
        <f t="shared" si="9"/>
        <v>0</v>
      </c>
      <c r="U19" s="57">
        <f t="shared" si="9"/>
        <v>1</v>
      </c>
      <c r="V19" s="57">
        <f t="shared" si="9"/>
        <v>0</v>
      </c>
      <c r="W19" s="37">
        <f t="shared" si="10"/>
        <v>0</v>
      </c>
      <c r="X19" s="57">
        <f t="shared" si="11"/>
        <v>0</v>
      </c>
      <c r="Y19" s="57">
        <f t="shared" si="11"/>
        <v>1</v>
      </c>
      <c r="Z19" s="37">
        <f t="shared" si="12"/>
        <v>0</v>
      </c>
      <c r="AA19" s="38">
        <f t="shared" si="4"/>
        <v>0</v>
      </c>
      <c r="AB19" s="38">
        <f t="shared" si="4"/>
        <v>0</v>
      </c>
      <c r="AC19" s="38">
        <f t="shared" si="4"/>
        <v>0</v>
      </c>
      <c r="AD19" s="38">
        <f t="shared" si="4"/>
        <v>1</v>
      </c>
      <c r="AE19" s="38">
        <f t="shared" si="4"/>
        <v>0</v>
      </c>
      <c r="AF19" s="38">
        <f t="shared" si="4"/>
        <v>0</v>
      </c>
      <c r="AG19" s="38">
        <f t="shared" si="4"/>
        <v>0</v>
      </c>
      <c r="AH19" s="57">
        <f t="shared" si="13"/>
        <v>0</v>
      </c>
      <c r="AI19" s="57">
        <f t="shared" si="13"/>
        <v>0</v>
      </c>
      <c r="AJ19" s="37">
        <f t="shared" si="14"/>
        <v>0</v>
      </c>
      <c r="AK19" s="37">
        <f t="shared" si="5"/>
        <v>0</v>
      </c>
      <c r="AL19" s="37">
        <f t="shared" si="5"/>
        <v>0</v>
      </c>
      <c r="AM19" s="57">
        <f t="shared" si="15"/>
        <v>0</v>
      </c>
      <c r="AN19" s="58">
        <f t="shared" si="16"/>
        <v>1</v>
      </c>
      <c r="AO19" s="58">
        <f t="shared" si="6"/>
        <v>0</v>
      </c>
      <c r="AP19" s="57">
        <f t="shared" si="17"/>
        <v>1</v>
      </c>
      <c r="AQ19" s="57">
        <f t="shared" si="17"/>
        <v>0</v>
      </c>
      <c r="AR19" s="58">
        <f t="shared" si="18"/>
        <v>0</v>
      </c>
      <c r="AS19" s="57">
        <f t="shared" si="19"/>
        <v>0</v>
      </c>
      <c r="AT19" s="57">
        <f t="shared" si="7"/>
        <v>0</v>
      </c>
      <c r="AU19" s="57">
        <f t="shared" si="7"/>
        <v>1</v>
      </c>
      <c r="AV19" s="55">
        <f>C19</f>
        <v>8</v>
      </c>
      <c r="AW19" s="55">
        <f t="shared" si="20"/>
        <v>23</v>
      </c>
      <c r="AX19" s="53">
        <v>22.525147103036552</v>
      </c>
    </row>
    <row r="20" spans="3:50" x14ac:dyDescent="0.25">
      <c r="C20" s="13">
        <v>9</v>
      </c>
      <c r="D20" s="12" t="s">
        <v>32</v>
      </c>
      <c r="E20" s="11" t="s">
        <v>20</v>
      </c>
      <c r="F20" s="10" t="s">
        <v>9</v>
      </c>
      <c r="G20" s="10" t="s">
        <v>24</v>
      </c>
      <c r="H20" t="s">
        <v>31</v>
      </c>
      <c r="I20" t="s">
        <v>17</v>
      </c>
      <c r="J20" s="8" t="s">
        <v>16</v>
      </c>
      <c r="K20" t="s">
        <v>4</v>
      </c>
      <c r="L20" s="15" t="s">
        <v>14</v>
      </c>
      <c r="M20" s="9" t="s">
        <v>2</v>
      </c>
      <c r="N20" s="9" t="s">
        <v>38</v>
      </c>
      <c r="O20" s="8" t="s">
        <v>30</v>
      </c>
      <c r="Q20" s="37">
        <f t="shared" si="8"/>
        <v>0</v>
      </c>
      <c r="R20" s="38">
        <f t="shared" si="8"/>
        <v>0</v>
      </c>
      <c r="S20" s="38">
        <f t="shared" si="8"/>
        <v>1</v>
      </c>
      <c r="T20" s="57">
        <f t="shared" si="9"/>
        <v>0</v>
      </c>
      <c r="U20" s="57">
        <f t="shared" si="9"/>
        <v>1</v>
      </c>
      <c r="V20" s="57">
        <f t="shared" si="9"/>
        <v>0</v>
      </c>
      <c r="W20" s="37">
        <f t="shared" si="10"/>
        <v>0</v>
      </c>
      <c r="X20" s="57">
        <f t="shared" si="11"/>
        <v>0</v>
      </c>
      <c r="Y20" s="57">
        <f t="shared" si="11"/>
        <v>1</v>
      </c>
      <c r="Z20" s="37">
        <f t="shared" si="12"/>
        <v>0</v>
      </c>
      <c r="AA20" s="38">
        <f t="shared" si="4"/>
        <v>0</v>
      </c>
      <c r="AB20" s="38">
        <f t="shared" si="4"/>
        <v>1</v>
      </c>
      <c r="AC20" s="38">
        <f t="shared" si="4"/>
        <v>0</v>
      </c>
      <c r="AD20" s="38">
        <f t="shared" si="4"/>
        <v>0</v>
      </c>
      <c r="AE20" s="38">
        <f t="shared" si="4"/>
        <v>0</v>
      </c>
      <c r="AF20" s="38">
        <f t="shared" si="4"/>
        <v>0</v>
      </c>
      <c r="AG20" s="38">
        <f t="shared" si="4"/>
        <v>0</v>
      </c>
      <c r="AH20" s="57">
        <f t="shared" si="13"/>
        <v>0</v>
      </c>
      <c r="AI20" s="57">
        <f t="shared" si="13"/>
        <v>0</v>
      </c>
      <c r="AJ20" s="37">
        <f t="shared" si="14"/>
        <v>0</v>
      </c>
      <c r="AK20" s="37">
        <f t="shared" si="5"/>
        <v>0</v>
      </c>
      <c r="AL20" s="37">
        <f t="shared" si="5"/>
        <v>0</v>
      </c>
      <c r="AM20" s="57">
        <f t="shared" si="15"/>
        <v>0</v>
      </c>
      <c r="AN20" s="58">
        <f t="shared" si="16"/>
        <v>1</v>
      </c>
      <c r="AO20" s="58">
        <f t="shared" si="6"/>
        <v>0</v>
      </c>
      <c r="AP20" s="57">
        <f t="shared" si="17"/>
        <v>1</v>
      </c>
      <c r="AQ20" s="57">
        <f t="shared" si="17"/>
        <v>0</v>
      </c>
      <c r="AR20" s="58">
        <f t="shared" si="18"/>
        <v>0</v>
      </c>
      <c r="AS20" s="57">
        <f t="shared" si="19"/>
        <v>0</v>
      </c>
      <c r="AT20" s="57">
        <f t="shared" si="7"/>
        <v>0</v>
      </c>
      <c r="AU20" s="57">
        <f t="shared" si="7"/>
        <v>0</v>
      </c>
      <c r="AV20" s="55">
        <f>C20</f>
        <v>9</v>
      </c>
      <c r="AW20" s="55">
        <f t="shared" si="20"/>
        <v>22</v>
      </c>
      <c r="AX20" s="53">
        <v>20.818837778636773</v>
      </c>
    </row>
    <row r="21" spans="3:50" x14ac:dyDescent="0.25">
      <c r="C21" s="13">
        <v>10</v>
      </c>
      <c r="D21" s="12" t="s">
        <v>21</v>
      </c>
      <c r="E21" s="11" t="s">
        <v>10</v>
      </c>
      <c r="F21" s="10" t="s">
        <v>9</v>
      </c>
      <c r="G21" s="10" t="s">
        <v>19</v>
      </c>
      <c r="H21" t="s">
        <v>18</v>
      </c>
      <c r="I21" t="s">
        <v>17</v>
      </c>
      <c r="J21" s="8" t="s">
        <v>16</v>
      </c>
      <c r="K21" t="s">
        <v>4</v>
      </c>
      <c r="L21" s="15" t="s">
        <v>33</v>
      </c>
      <c r="M21" s="14">
        <v>0.1</v>
      </c>
      <c r="N21" s="9" t="s">
        <v>38</v>
      </c>
      <c r="O21" s="8" t="s">
        <v>30</v>
      </c>
      <c r="Q21" s="37">
        <f t="shared" si="8"/>
        <v>0</v>
      </c>
      <c r="R21" s="38">
        <f t="shared" si="8"/>
        <v>0</v>
      </c>
      <c r="S21" s="38">
        <f t="shared" si="8"/>
        <v>0</v>
      </c>
      <c r="T21" s="57">
        <f t="shared" si="9"/>
        <v>0</v>
      </c>
      <c r="U21" s="57">
        <f t="shared" si="9"/>
        <v>0</v>
      </c>
      <c r="V21" s="57">
        <f t="shared" si="9"/>
        <v>0</v>
      </c>
      <c r="W21" s="37">
        <f t="shared" si="10"/>
        <v>0</v>
      </c>
      <c r="X21" s="57">
        <f t="shared" si="11"/>
        <v>0</v>
      </c>
      <c r="Y21" s="57">
        <f t="shared" si="11"/>
        <v>0</v>
      </c>
      <c r="Z21" s="37">
        <f t="shared" si="12"/>
        <v>1</v>
      </c>
      <c r="AA21" s="38">
        <f t="shared" si="4"/>
        <v>0</v>
      </c>
      <c r="AB21" s="38">
        <f t="shared" si="4"/>
        <v>0</v>
      </c>
      <c r="AC21" s="38">
        <f t="shared" si="4"/>
        <v>0</v>
      </c>
      <c r="AD21" s="38">
        <f t="shared" si="4"/>
        <v>0</v>
      </c>
      <c r="AE21" s="38">
        <f t="shared" si="4"/>
        <v>0</v>
      </c>
      <c r="AF21" s="38">
        <f t="shared" si="4"/>
        <v>0</v>
      </c>
      <c r="AG21" s="38">
        <f t="shared" si="4"/>
        <v>0</v>
      </c>
      <c r="AH21" s="57">
        <f t="shared" si="13"/>
        <v>0</v>
      </c>
      <c r="AI21" s="57">
        <f t="shared" si="13"/>
        <v>0</v>
      </c>
      <c r="AJ21" s="37">
        <f t="shared" si="14"/>
        <v>0</v>
      </c>
      <c r="AK21" s="37">
        <f t="shared" si="5"/>
        <v>0</v>
      </c>
      <c r="AL21" s="37">
        <f t="shared" si="5"/>
        <v>0</v>
      </c>
      <c r="AM21" s="57">
        <f t="shared" si="15"/>
        <v>0</v>
      </c>
      <c r="AN21" s="58">
        <f t="shared" si="16"/>
        <v>0</v>
      </c>
      <c r="AO21" s="58">
        <f t="shared" si="6"/>
        <v>0</v>
      </c>
      <c r="AP21" s="57">
        <f t="shared" si="17"/>
        <v>0</v>
      </c>
      <c r="AQ21" s="57">
        <f t="shared" si="17"/>
        <v>0</v>
      </c>
      <c r="AR21" s="58">
        <f t="shared" si="18"/>
        <v>0</v>
      </c>
      <c r="AS21" s="57">
        <f t="shared" si="19"/>
        <v>0</v>
      </c>
      <c r="AT21" s="57">
        <f t="shared" si="7"/>
        <v>0</v>
      </c>
      <c r="AU21" s="57">
        <f t="shared" si="7"/>
        <v>0</v>
      </c>
      <c r="AV21" s="55">
        <f>C21</f>
        <v>10</v>
      </c>
      <c r="AW21" s="55">
        <f t="shared" si="20"/>
        <v>21</v>
      </c>
      <c r="AX21" s="53">
        <v>21.512133316153406</v>
      </c>
    </row>
    <row r="22" spans="3:50" x14ac:dyDescent="0.25">
      <c r="C22" s="13">
        <v>11</v>
      </c>
      <c r="D22" s="12" t="s">
        <v>21</v>
      </c>
      <c r="E22" s="11" t="s">
        <v>10</v>
      </c>
      <c r="F22" s="10" t="s">
        <v>9</v>
      </c>
      <c r="G22" s="10" t="s">
        <v>19</v>
      </c>
      <c r="H22" t="s">
        <v>35</v>
      </c>
      <c r="I22" t="s">
        <v>17</v>
      </c>
      <c r="J22" s="8" t="s">
        <v>16</v>
      </c>
      <c r="K22" t="s">
        <v>4</v>
      </c>
      <c r="L22" s="15" t="s">
        <v>33</v>
      </c>
      <c r="M22" s="14">
        <v>0.1</v>
      </c>
      <c r="N22" s="9" t="s">
        <v>38</v>
      </c>
      <c r="O22" s="8" t="s">
        <v>0</v>
      </c>
      <c r="Q22" s="37">
        <f t="shared" si="8"/>
        <v>0</v>
      </c>
      <c r="R22" s="38">
        <f t="shared" si="8"/>
        <v>0</v>
      </c>
      <c r="S22" s="38">
        <f t="shared" si="8"/>
        <v>0</v>
      </c>
      <c r="T22" s="57">
        <f t="shared" si="9"/>
        <v>0</v>
      </c>
      <c r="U22" s="57">
        <f t="shared" si="9"/>
        <v>0</v>
      </c>
      <c r="V22" s="57">
        <f t="shared" si="9"/>
        <v>0</v>
      </c>
      <c r="W22" s="37">
        <f t="shared" si="10"/>
        <v>0</v>
      </c>
      <c r="X22" s="57">
        <f t="shared" si="11"/>
        <v>0</v>
      </c>
      <c r="Y22" s="57">
        <f t="shared" si="11"/>
        <v>0</v>
      </c>
      <c r="Z22" s="37">
        <f t="shared" si="12"/>
        <v>0</v>
      </c>
      <c r="AA22" s="38">
        <f t="shared" si="4"/>
        <v>0</v>
      </c>
      <c r="AB22" s="38">
        <f t="shared" si="4"/>
        <v>0</v>
      </c>
      <c r="AC22" s="38">
        <f t="shared" si="4"/>
        <v>0</v>
      </c>
      <c r="AD22" s="38">
        <f t="shared" si="4"/>
        <v>0</v>
      </c>
      <c r="AE22" s="38">
        <f t="shared" si="4"/>
        <v>1</v>
      </c>
      <c r="AF22" s="38">
        <f t="shared" si="4"/>
        <v>0</v>
      </c>
      <c r="AG22" s="38">
        <f t="shared" si="4"/>
        <v>0</v>
      </c>
      <c r="AH22" s="57">
        <f t="shared" si="13"/>
        <v>0</v>
      </c>
      <c r="AI22" s="57">
        <f t="shared" si="13"/>
        <v>0</v>
      </c>
      <c r="AJ22" s="37">
        <f t="shared" si="14"/>
        <v>0</v>
      </c>
      <c r="AK22" s="37">
        <f t="shared" si="5"/>
        <v>0</v>
      </c>
      <c r="AL22" s="37">
        <f t="shared" si="5"/>
        <v>0</v>
      </c>
      <c r="AM22" s="57">
        <f t="shared" si="15"/>
        <v>0</v>
      </c>
      <c r="AN22" s="58">
        <f t="shared" si="16"/>
        <v>0</v>
      </c>
      <c r="AO22" s="58">
        <f t="shared" si="6"/>
        <v>0</v>
      </c>
      <c r="AP22" s="57">
        <f t="shared" si="17"/>
        <v>0</v>
      </c>
      <c r="AQ22" s="57">
        <f t="shared" si="17"/>
        <v>0</v>
      </c>
      <c r="AR22" s="58">
        <f t="shared" si="18"/>
        <v>0</v>
      </c>
      <c r="AS22" s="57">
        <f t="shared" si="19"/>
        <v>0</v>
      </c>
      <c r="AT22" s="57">
        <f t="shared" si="7"/>
        <v>0</v>
      </c>
      <c r="AU22" s="57">
        <f t="shared" si="7"/>
        <v>1</v>
      </c>
      <c r="AV22" s="55">
        <f>C22</f>
        <v>11</v>
      </c>
      <c r="AW22" s="55">
        <f t="shared" si="20"/>
        <v>20</v>
      </c>
      <c r="AX22" s="53">
        <v>20.812137611132584</v>
      </c>
    </row>
    <row r="23" spans="3:50" x14ac:dyDescent="0.25">
      <c r="C23" s="13">
        <v>12</v>
      </c>
      <c r="D23" s="12" t="s">
        <v>21</v>
      </c>
      <c r="E23" s="11" t="s">
        <v>10</v>
      </c>
      <c r="F23" s="10" t="s">
        <v>9</v>
      </c>
      <c r="G23" s="10" t="s">
        <v>19</v>
      </c>
      <c r="H23" t="s">
        <v>45</v>
      </c>
      <c r="I23" t="s">
        <v>17</v>
      </c>
      <c r="J23" s="8" t="s">
        <v>16</v>
      </c>
      <c r="K23" t="s">
        <v>4</v>
      </c>
      <c r="L23" s="15" t="s">
        <v>33</v>
      </c>
      <c r="M23" s="14">
        <v>0.1</v>
      </c>
      <c r="N23" s="9" t="s">
        <v>38</v>
      </c>
      <c r="O23" s="8" t="s">
        <v>30</v>
      </c>
      <c r="Q23" s="37">
        <f t="shared" si="8"/>
        <v>0</v>
      </c>
      <c r="R23" s="38">
        <f t="shared" si="8"/>
        <v>0</v>
      </c>
      <c r="S23" s="38">
        <f t="shared" si="8"/>
        <v>0</v>
      </c>
      <c r="T23" s="57">
        <f t="shared" si="9"/>
        <v>0</v>
      </c>
      <c r="U23" s="57">
        <f t="shared" si="9"/>
        <v>0</v>
      </c>
      <c r="V23" s="57">
        <f t="shared" si="9"/>
        <v>0</v>
      </c>
      <c r="W23" s="37">
        <f t="shared" si="10"/>
        <v>0</v>
      </c>
      <c r="X23" s="57">
        <f t="shared" si="11"/>
        <v>0</v>
      </c>
      <c r="Y23" s="57">
        <f t="shared" si="11"/>
        <v>0</v>
      </c>
      <c r="Z23" s="37">
        <f t="shared" si="12"/>
        <v>0</v>
      </c>
      <c r="AA23" s="38">
        <f t="shared" si="4"/>
        <v>0</v>
      </c>
      <c r="AB23" s="38">
        <f t="shared" si="4"/>
        <v>0</v>
      </c>
      <c r="AC23" s="38">
        <f t="shared" si="4"/>
        <v>0</v>
      </c>
      <c r="AD23" s="38">
        <f t="shared" si="4"/>
        <v>0</v>
      </c>
      <c r="AE23" s="38">
        <f t="shared" si="4"/>
        <v>0</v>
      </c>
      <c r="AF23" s="38">
        <f t="shared" si="4"/>
        <v>0</v>
      </c>
      <c r="AG23" s="38">
        <f t="shared" si="4"/>
        <v>0</v>
      </c>
      <c r="AH23" s="57">
        <f t="shared" si="13"/>
        <v>0</v>
      </c>
      <c r="AI23" s="57">
        <f t="shared" si="13"/>
        <v>0</v>
      </c>
      <c r="AJ23" s="37">
        <f t="shared" si="14"/>
        <v>0</v>
      </c>
      <c r="AK23" s="37">
        <f t="shared" si="5"/>
        <v>0</v>
      </c>
      <c r="AL23" s="37">
        <f t="shared" si="5"/>
        <v>0</v>
      </c>
      <c r="AM23" s="57">
        <f t="shared" si="15"/>
        <v>0</v>
      </c>
      <c r="AN23" s="58">
        <f t="shared" si="16"/>
        <v>0</v>
      </c>
      <c r="AO23" s="58">
        <f t="shared" si="6"/>
        <v>0</v>
      </c>
      <c r="AP23" s="57">
        <f t="shared" si="17"/>
        <v>0</v>
      </c>
      <c r="AQ23" s="57">
        <f t="shared" si="17"/>
        <v>0</v>
      </c>
      <c r="AR23" s="58">
        <f t="shared" si="18"/>
        <v>0</v>
      </c>
      <c r="AS23" s="57">
        <f t="shared" si="19"/>
        <v>0</v>
      </c>
      <c r="AT23" s="57">
        <f t="shared" si="7"/>
        <v>0</v>
      </c>
      <c r="AU23" s="57">
        <f t="shared" si="7"/>
        <v>0</v>
      </c>
      <c r="AV23" s="55">
        <f>C23</f>
        <v>12</v>
      </c>
      <c r="AW23" s="55">
        <f t="shared" si="20"/>
        <v>19</v>
      </c>
      <c r="AX23" s="53">
        <v>16.831851565519905</v>
      </c>
    </row>
    <row r="24" spans="3:50" x14ac:dyDescent="0.25">
      <c r="C24" s="13">
        <v>13</v>
      </c>
      <c r="D24" s="12" t="s">
        <v>21</v>
      </c>
      <c r="E24" s="11" t="s">
        <v>20</v>
      </c>
      <c r="F24" s="10" t="s">
        <v>9</v>
      </c>
      <c r="G24" s="10" t="s">
        <v>19</v>
      </c>
      <c r="H24" t="s">
        <v>35</v>
      </c>
      <c r="I24" t="s">
        <v>17</v>
      </c>
      <c r="J24" s="8" t="s">
        <v>16</v>
      </c>
      <c r="K24" t="s">
        <v>4</v>
      </c>
      <c r="L24" s="15" t="s">
        <v>14</v>
      </c>
      <c r="M24" s="9" t="s">
        <v>2</v>
      </c>
      <c r="N24" s="9" t="s">
        <v>38</v>
      </c>
      <c r="O24" s="8" t="s">
        <v>48</v>
      </c>
      <c r="Q24" s="37">
        <f t="shared" si="8"/>
        <v>0</v>
      </c>
      <c r="R24" s="38">
        <f t="shared" si="8"/>
        <v>0</v>
      </c>
      <c r="S24" s="38">
        <f t="shared" si="8"/>
        <v>0</v>
      </c>
      <c r="T24" s="57">
        <f t="shared" si="9"/>
        <v>0</v>
      </c>
      <c r="U24" s="57">
        <f t="shared" si="9"/>
        <v>1</v>
      </c>
      <c r="V24" s="57">
        <f t="shared" si="9"/>
        <v>0</v>
      </c>
      <c r="W24" s="37">
        <f t="shared" si="10"/>
        <v>0</v>
      </c>
      <c r="X24" s="57">
        <f t="shared" si="11"/>
        <v>0</v>
      </c>
      <c r="Y24" s="57">
        <f t="shared" si="11"/>
        <v>0</v>
      </c>
      <c r="Z24" s="37">
        <f t="shared" si="12"/>
        <v>0</v>
      </c>
      <c r="AA24" s="38">
        <f t="shared" si="4"/>
        <v>0</v>
      </c>
      <c r="AB24" s="38">
        <f t="shared" si="4"/>
        <v>0</v>
      </c>
      <c r="AC24" s="38">
        <f t="shared" si="4"/>
        <v>0</v>
      </c>
      <c r="AD24" s="38">
        <f t="shared" si="4"/>
        <v>0</v>
      </c>
      <c r="AE24" s="38">
        <f t="shared" si="4"/>
        <v>1</v>
      </c>
      <c r="AF24" s="38">
        <f t="shared" si="4"/>
        <v>0</v>
      </c>
      <c r="AG24" s="38">
        <f t="shared" si="4"/>
        <v>0</v>
      </c>
      <c r="AH24" s="57">
        <f t="shared" si="13"/>
        <v>0</v>
      </c>
      <c r="AI24" s="57">
        <f t="shared" si="13"/>
        <v>0</v>
      </c>
      <c r="AJ24" s="37">
        <f t="shared" si="14"/>
        <v>0</v>
      </c>
      <c r="AK24" s="37">
        <f t="shared" si="5"/>
        <v>0</v>
      </c>
      <c r="AL24" s="37">
        <f t="shared" si="5"/>
        <v>0</v>
      </c>
      <c r="AM24" s="57">
        <f t="shared" si="15"/>
        <v>0</v>
      </c>
      <c r="AN24" s="58">
        <f t="shared" si="16"/>
        <v>1</v>
      </c>
      <c r="AO24" s="58">
        <f t="shared" si="6"/>
        <v>0</v>
      </c>
      <c r="AP24" s="57">
        <f t="shared" si="17"/>
        <v>1</v>
      </c>
      <c r="AQ24" s="57">
        <f t="shared" si="17"/>
        <v>0</v>
      </c>
      <c r="AR24" s="58">
        <f t="shared" si="18"/>
        <v>0</v>
      </c>
      <c r="AS24" s="57">
        <f t="shared" si="19"/>
        <v>0</v>
      </c>
      <c r="AT24" s="57">
        <f t="shared" si="7"/>
        <v>1</v>
      </c>
      <c r="AU24" s="57">
        <f t="shared" si="7"/>
        <v>0</v>
      </c>
      <c r="AV24" s="55">
        <f>C24</f>
        <v>13</v>
      </c>
      <c r="AW24" s="55">
        <f t="shared" si="20"/>
        <v>18</v>
      </c>
      <c r="AX24" s="53">
        <v>17.477301035089976</v>
      </c>
    </row>
    <row r="25" spans="3:50" x14ac:dyDescent="0.25">
      <c r="C25" s="13">
        <v>14</v>
      </c>
      <c r="D25" s="12" t="s">
        <v>21</v>
      </c>
      <c r="E25" s="11" t="s">
        <v>20</v>
      </c>
      <c r="F25" s="10" t="s">
        <v>9</v>
      </c>
      <c r="G25" s="10" t="s">
        <v>19</v>
      </c>
      <c r="H25" t="s">
        <v>42</v>
      </c>
      <c r="I25" t="s">
        <v>17</v>
      </c>
      <c r="J25" s="8" t="s">
        <v>16</v>
      </c>
      <c r="K25" t="s">
        <v>4</v>
      </c>
      <c r="L25" s="15" t="s">
        <v>14</v>
      </c>
      <c r="M25" s="9" t="s">
        <v>2</v>
      </c>
      <c r="N25" s="9" t="s">
        <v>38</v>
      </c>
      <c r="O25" s="8" t="s">
        <v>30</v>
      </c>
      <c r="Q25" s="37">
        <f t="shared" si="8"/>
        <v>0</v>
      </c>
      <c r="R25" s="38">
        <f t="shared" si="8"/>
        <v>0</v>
      </c>
      <c r="S25" s="38">
        <f t="shared" si="8"/>
        <v>0</v>
      </c>
      <c r="T25" s="57">
        <f t="shared" si="9"/>
        <v>0</v>
      </c>
      <c r="U25" s="57">
        <f t="shared" si="9"/>
        <v>1</v>
      </c>
      <c r="V25" s="57">
        <f t="shared" si="9"/>
        <v>0</v>
      </c>
      <c r="W25" s="37">
        <f t="shared" si="10"/>
        <v>0</v>
      </c>
      <c r="X25" s="57">
        <f t="shared" si="11"/>
        <v>0</v>
      </c>
      <c r="Y25" s="57">
        <f t="shared" si="11"/>
        <v>0</v>
      </c>
      <c r="Z25" s="37">
        <f t="shared" si="12"/>
        <v>0</v>
      </c>
      <c r="AA25" s="38">
        <f t="shared" si="4"/>
        <v>0</v>
      </c>
      <c r="AB25" s="38">
        <f t="shared" si="4"/>
        <v>0</v>
      </c>
      <c r="AC25" s="38">
        <f t="shared" si="4"/>
        <v>0</v>
      </c>
      <c r="AD25" s="38">
        <f t="shared" si="4"/>
        <v>0</v>
      </c>
      <c r="AE25" s="38">
        <f t="shared" si="4"/>
        <v>0</v>
      </c>
      <c r="AF25" s="38">
        <f t="shared" si="4"/>
        <v>1</v>
      </c>
      <c r="AG25" s="38">
        <f t="shared" si="4"/>
        <v>0</v>
      </c>
      <c r="AH25" s="57">
        <f t="shared" si="13"/>
        <v>0</v>
      </c>
      <c r="AI25" s="57">
        <f t="shared" si="13"/>
        <v>0</v>
      </c>
      <c r="AJ25" s="37">
        <f t="shared" si="14"/>
        <v>0</v>
      </c>
      <c r="AK25" s="37">
        <f t="shared" si="5"/>
        <v>0</v>
      </c>
      <c r="AL25" s="37">
        <f t="shared" si="5"/>
        <v>0</v>
      </c>
      <c r="AM25" s="57">
        <f t="shared" si="15"/>
        <v>0</v>
      </c>
      <c r="AN25" s="58">
        <f t="shared" si="16"/>
        <v>1</v>
      </c>
      <c r="AO25" s="58">
        <f t="shared" si="6"/>
        <v>0</v>
      </c>
      <c r="AP25" s="57">
        <f t="shared" si="17"/>
        <v>1</v>
      </c>
      <c r="AQ25" s="57">
        <f t="shared" si="17"/>
        <v>0</v>
      </c>
      <c r="AR25" s="58">
        <f t="shared" si="18"/>
        <v>0</v>
      </c>
      <c r="AS25" s="57">
        <f t="shared" si="19"/>
        <v>0</v>
      </c>
      <c r="AT25" s="57">
        <f t="shared" si="7"/>
        <v>0</v>
      </c>
      <c r="AU25" s="57">
        <f t="shared" si="7"/>
        <v>0</v>
      </c>
      <c r="AV25" s="55">
        <f>C25</f>
        <v>14</v>
      </c>
      <c r="AW25" s="55">
        <f t="shared" si="20"/>
        <v>17</v>
      </c>
      <c r="AX25" s="53">
        <v>20.032212343770134</v>
      </c>
    </row>
    <row r="26" spans="3:50" x14ac:dyDescent="0.25">
      <c r="C26" s="13">
        <v>15</v>
      </c>
      <c r="D26" s="12" t="s">
        <v>21</v>
      </c>
      <c r="E26" s="11" t="s">
        <v>20</v>
      </c>
      <c r="F26" s="10" t="s">
        <v>9</v>
      </c>
      <c r="G26" s="10" t="s">
        <v>19</v>
      </c>
      <c r="H26" t="s">
        <v>42</v>
      </c>
      <c r="I26" t="s">
        <v>17</v>
      </c>
      <c r="J26" s="8" t="s">
        <v>16</v>
      </c>
      <c r="K26" t="s">
        <v>4</v>
      </c>
      <c r="L26" s="15" t="s">
        <v>14</v>
      </c>
      <c r="M26" s="14">
        <v>0.1</v>
      </c>
      <c r="N26" s="9" t="s">
        <v>38</v>
      </c>
      <c r="O26" s="8" t="s">
        <v>0</v>
      </c>
      <c r="Q26" s="37">
        <f t="shared" si="8"/>
        <v>0</v>
      </c>
      <c r="R26" s="38">
        <f t="shared" si="8"/>
        <v>0</v>
      </c>
      <c r="S26" s="38">
        <f t="shared" si="8"/>
        <v>0</v>
      </c>
      <c r="T26" s="57">
        <f t="shared" si="9"/>
        <v>0</v>
      </c>
      <c r="U26" s="57">
        <f t="shared" si="9"/>
        <v>1</v>
      </c>
      <c r="V26" s="57">
        <f t="shared" si="9"/>
        <v>0</v>
      </c>
      <c r="W26" s="37">
        <f t="shared" si="10"/>
        <v>0</v>
      </c>
      <c r="X26" s="57">
        <f t="shared" si="11"/>
        <v>0</v>
      </c>
      <c r="Y26" s="57">
        <f t="shared" si="11"/>
        <v>0</v>
      </c>
      <c r="Z26" s="37">
        <f t="shared" si="12"/>
        <v>0</v>
      </c>
      <c r="AA26" s="38">
        <f t="shared" si="4"/>
        <v>0</v>
      </c>
      <c r="AB26" s="38">
        <f t="shared" si="4"/>
        <v>0</v>
      </c>
      <c r="AC26" s="38">
        <f t="shared" si="4"/>
        <v>0</v>
      </c>
      <c r="AD26" s="38">
        <f t="shared" si="4"/>
        <v>0</v>
      </c>
      <c r="AE26" s="38">
        <f t="shared" si="4"/>
        <v>0</v>
      </c>
      <c r="AF26" s="38">
        <f t="shared" si="4"/>
        <v>1</v>
      </c>
      <c r="AG26" s="38">
        <f t="shared" si="4"/>
        <v>0</v>
      </c>
      <c r="AH26" s="57">
        <f t="shared" si="13"/>
        <v>0</v>
      </c>
      <c r="AI26" s="57">
        <f t="shared" si="13"/>
        <v>0</v>
      </c>
      <c r="AJ26" s="37">
        <f t="shared" si="14"/>
        <v>0</v>
      </c>
      <c r="AK26" s="37">
        <f t="shared" si="5"/>
        <v>0</v>
      </c>
      <c r="AL26" s="37">
        <f t="shared" si="5"/>
        <v>0</v>
      </c>
      <c r="AM26" s="57">
        <f t="shared" si="15"/>
        <v>0</v>
      </c>
      <c r="AN26" s="58">
        <f t="shared" si="16"/>
        <v>1</v>
      </c>
      <c r="AO26" s="58">
        <f t="shared" si="6"/>
        <v>0</v>
      </c>
      <c r="AP26" s="57">
        <f t="shared" si="17"/>
        <v>0</v>
      </c>
      <c r="AQ26" s="57">
        <f t="shared" si="17"/>
        <v>0</v>
      </c>
      <c r="AR26" s="58">
        <f t="shared" si="18"/>
        <v>0</v>
      </c>
      <c r="AS26" s="57">
        <f t="shared" si="19"/>
        <v>0</v>
      </c>
      <c r="AT26" s="57">
        <f t="shared" si="7"/>
        <v>0</v>
      </c>
      <c r="AU26" s="57">
        <f t="shared" si="7"/>
        <v>1</v>
      </c>
      <c r="AV26" s="55">
        <f>C26</f>
        <v>15</v>
      </c>
      <c r="AW26" s="55">
        <f t="shared" si="20"/>
        <v>16</v>
      </c>
      <c r="AX26" s="53">
        <v>12.967787656229866</v>
      </c>
    </row>
    <row r="27" spans="3:50" x14ac:dyDescent="0.25">
      <c r="C27" s="13">
        <v>16</v>
      </c>
      <c r="D27" s="12" t="s">
        <v>32</v>
      </c>
      <c r="E27" s="11" t="s">
        <v>20</v>
      </c>
      <c r="F27" s="10" t="s">
        <v>9</v>
      </c>
      <c r="G27" s="10" t="s">
        <v>24</v>
      </c>
      <c r="H27" t="s">
        <v>51</v>
      </c>
      <c r="I27" t="s">
        <v>17</v>
      </c>
      <c r="J27" s="8" t="s">
        <v>16</v>
      </c>
      <c r="K27" t="s">
        <v>4</v>
      </c>
      <c r="L27" s="15" t="s">
        <v>14</v>
      </c>
      <c r="M27" s="14">
        <v>0.1</v>
      </c>
      <c r="N27" s="9" t="s">
        <v>1</v>
      </c>
      <c r="O27" s="8" t="s">
        <v>30</v>
      </c>
      <c r="Q27" s="37">
        <f t="shared" si="8"/>
        <v>0</v>
      </c>
      <c r="R27" s="38">
        <f t="shared" si="8"/>
        <v>0</v>
      </c>
      <c r="S27" s="38">
        <f t="shared" si="8"/>
        <v>1</v>
      </c>
      <c r="T27" s="57">
        <f t="shared" si="9"/>
        <v>0</v>
      </c>
      <c r="U27" s="57">
        <f t="shared" si="9"/>
        <v>1</v>
      </c>
      <c r="V27" s="57">
        <f t="shared" si="9"/>
        <v>0</v>
      </c>
      <c r="W27" s="37">
        <f t="shared" si="10"/>
        <v>0</v>
      </c>
      <c r="X27" s="57">
        <f t="shared" si="11"/>
        <v>0</v>
      </c>
      <c r="Y27" s="57">
        <f t="shared" si="11"/>
        <v>1</v>
      </c>
      <c r="Z27" s="37">
        <f t="shared" si="12"/>
        <v>0</v>
      </c>
      <c r="AA27" s="38">
        <f t="shared" si="4"/>
        <v>0</v>
      </c>
      <c r="AB27" s="38">
        <f t="shared" si="4"/>
        <v>0</v>
      </c>
      <c r="AC27" s="38">
        <f t="shared" si="4"/>
        <v>0</v>
      </c>
      <c r="AD27" s="38">
        <f t="shared" si="4"/>
        <v>1</v>
      </c>
      <c r="AE27" s="38">
        <f t="shared" si="4"/>
        <v>0</v>
      </c>
      <c r="AF27" s="38">
        <f t="shared" si="4"/>
        <v>0</v>
      </c>
      <c r="AG27" s="38">
        <f t="shared" si="4"/>
        <v>0</v>
      </c>
      <c r="AH27" s="57">
        <f t="shared" si="13"/>
        <v>0</v>
      </c>
      <c r="AI27" s="57">
        <f t="shared" si="13"/>
        <v>0</v>
      </c>
      <c r="AJ27" s="37">
        <f t="shared" si="14"/>
        <v>0</v>
      </c>
      <c r="AK27" s="37">
        <f t="shared" si="5"/>
        <v>0</v>
      </c>
      <c r="AL27" s="37">
        <f t="shared" si="5"/>
        <v>0</v>
      </c>
      <c r="AM27" s="57">
        <f t="shared" si="15"/>
        <v>0</v>
      </c>
      <c r="AN27" s="58">
        <f t="shared" si="16"/>
        <v>1</v>
      </c>
      <c r="AO27" s="58">
        <f t="shared" si="6"/>
        <v>0</v>
      </c>
      <c r="AP27" s="57">
        <f t="shared" si="17"/>
        <v>0</v>
      </c>
      <c r="AQ27" s="57">
        <f t="shared" si="17"/>
        <v>0</v>
      </c>
      <c r="AR27" s="58">
        <f t="shared" si="18"/>
        <v>1</v>
      </c>
      <c r="AS27" s="57">
        <f t="shared" si="19"/>
        <v>0</v>
      </c>
      <c r="AT27" s="57">
        <f t="shared" si="7"/>
        <v>0</v>
      </c>
      <c r="AU27" s="57">
        <f t="shared" si="7"/>
        <v>0</v>
      </c>
      <c r="AV27" s="55">
        <f>C27</f>
        <v>16</v>
      </c>
      <c r="AW27" s="55">
        <f t="shared" si="20"/>
        <v>15</v>
      </c>
      <c r="AX27" s="53">
        <v>15.474852896963448</v>
      </c>
    </row>
    <row r="28" spans="3:50" x14ac:dyDescent="0.25">
      <c r="C28" s="13">
        <v>17</v>
      </c>
      <c r="D28" s="12" t="s">
        <v>32</v>
      </c>
      <c r="E28" s="11" t="s">
        <v>43</v>
      </c>
      <c r="F28" s="10" t="s">
        <v>9</v>
      </c>
      <c r="G28" s="10" t="s">
        <v>19</v>
      </c>
      <c r="H28" t="s">
        <v>18</v>
      </c>
      <c r="I28" t="s">
        <v>17</v>
      </c>
      <c r="J28" s="8" t="s">
        <v>34</v>
      </c>
      <c r="K28" t="s">
        <v>4</v>
      </c>
      <c r="L28" s="15" t="s">
        <v>33</v>
      </c>
      <c r="M28" s="14">
        <v>0.1</v>
      </c>
      <c r="N28" s="9" t="s">
        <v>38</v>
      </c>
      <c r="O28" s="8" t="s">
        <v>0</v>
      </c>
      <c r="Q28" s="37">
        <f t="shared" si="8"/>
        <v>0</v>
      </c>
      <c r="R28" s="38">
        <f t="shared" si="8"/>
        <v>0</v>
      </c>
      <c r="S28" s="38">
        <f t="shared" si="8"/>
        <v>1</v>
      </c>
      <c r="T28" s="57">
        <f t="shared" si="9"/>
        <v>0</v>
      </c>
      <c r="U28" s="57">
        <f t="shared" si="9"/>
        <v>0</v>
      </c>
      <c r="V28" s="57">
        <f t="shared" si="9"/>
        <v>1</v>
      </c>
      <c r="W28" s="37">
        <f t="shared" si="10"/>
        <v>0</v>
      </c>
      <c r="X28" s="57">
        <f t="shared" si="11"/>
        <v>0</v>
      </c>
      <c r="Y28" s="57">
        <f t="shared" si="11"/>
        <v>0</v>
      </c>
      <c r="Z28" s="37">
        <f t="shared" si="12"/>
        <v>1</v>
      </c>
      <c r="AA28" s="38">
        <f t="shared" si="12"/>
        <v>0</v>
      </c>
      <c r="AB28" s="38">
        <f t="shared" si="12"/>
        <v>0</v>
      </c>
      <c r="AC28" s="38">
        <f t="shared" si="12"/>
        <v>0</v>
      </c>
      <c r="AD28" s="38">
        <f t="shared" si="12"/>
        <v>0</v>
      </c>
      <c r="AE28" s="38">
        <f t="shared" si="12"/>
        <v>0</v>
      </c>
      <c r="AF28" s="38">
        <f t="shared" si="12"/>
        <v>0</v>
      </c>
      <c r="AG28" s="38">
        <f t="shared" si="12"/>
        <v>0</v>
      </c>
      <c r="AH28" s="57">
        <f t="shared" si="13"/>
        <v>0</v>
      </c>
      <c r="AI28" s="57">
        <f t="shared" si="13"/>
        <v>0</v>
      </c>
      <c r="AJ28" s="37">
        <f t="shared" si="14"/>
        <v>0</v>
      </c>
      <c r="AK28" s="37">
        <f t="shared" si="14"/>
        <v>0</v>
      </c>
      <c r="AL28" s="37">
        <f t="shared" si="14"/>
        <v>1</v>
      </c>
      <c r="AM28" s="57">
        <f t="shared" si="15"/>
        <v>0</v>
      </c>
      <c r="AN28" s="58">
        <f t="shared" si="16"/>
        <v>0</v>
      </c>
      <c r="AO28" s="58">
        <f t="shared" si="16"/>
        <v>0</v>
      </c>
      <c r="AP28" s="57">
        <f t="shared" si="17"/>
        <v>0</v>
      </c>
      <c r="AQ28" s="57">
        <f t="shared" si="17"/>
        <v>0</v>
      </c>
      <c r="AR28" s="58">
        <f t="shared" si="18"/>
        <v>0</v>
      </c>
      <c r="AS28" s="57">
        <f t="shared" si="19"/>
        <v>0</v>
      </c>
      <c r="AT28" s="57">
        <f t="shared" si="19"/>
        <v>0</v>
      </c>
      <c r="AU28" s="57">
        <f t="shared" si="19"/>
        <v>1</v>
      </c>
      <c r="AV28" s="55">
        <f>C28</f>
        <v>17</v>
      </c>
      <c r="AW28" s="55">
        <f t="shared" si="20"/>
        <v>14</v>
      </c>
      <c r="AX28" s="53">
        <v>11.784005497573329</v>
      </c>
    </row>
    <row r="29" spans="3:50" x14ac:dyDescent="0.25">
      <c r="C29" s="13">
        <v>18</v>
      </c>
      <c r="D29" s="12" t="s">
        <v>32</v>
      </c>
      <c r="E29" s="11" t="s">
        <v>43</v>
      </c>
      <c r="F29" s="10" t="s">
        <v>9</v>
      </c>
      <c r="G29" s="10" t="s">
        <v>19</v>
      </c>
      <c r="H29" t="s">
        <v>35</v>
      </c>
      <c r="I29" t="s">
        <v>17</v>
      </c>
      <c r="J29" s="8" t="s">
        <v>34</v>
      </c>
      <c r="K29" t="s">
        <v>4</v>
      </c>
      <c r="L29" s="15" t="s">
        <v>33</v>
      </c>
      <c r="M29" s="9" t="s">
        <v>2</v>
      </c>
      <c r="N29" s="9" t="s">
        <v>38</v>
      </c>
      <c r="O29" s="8" t="s">
        <v>48</v>
      </c>
      <c r="Q29" s="37">
        <f t="shared" si="8"/>
        <v>0</v>
      </c>
      <c r="R29" s="38">
        <f t="shared" si="8"/>
        <v>0</v>
      </c>
      <c r="S29" s="38">
        <f t="shared" si="8"/>
        <v>1</v>
      </c>
      <c r="T29" s="57">
        <f t="shared" si="9"/>
        <v>0</v>
      </c>
      <c r="U29" s="57">
        <f t="shared" si="9"/>
        <v>0</v>
      </c>
      <c r="V29" s="57">
        <f t="shared" si="9"/>
        <v>1</v>
      </c>
      <c r="W29" s="37">
        <f t="shared" si="10"/>
        <v>0</v>
      </c>
      <c r="X29" s="57">
        <f t="shared" si="11"/>
        <v>0</v>
      </c>
      <c r="Y29" s="57">
        <f t="shared" si="11"/>
        <v>0</v>
      </c>
      <c r="Z29" s="37">
        <f t="shared" si="12"/>
        <v>0</v>
      </c>
      <c r="AA29" s="38">
        <f t="shared" si="12"/>
        <v>0</v>
      </c>
      <c r="AB29" s="38">
        <f t="shared" si="12"/>
        <v>0</v>
      </c>
      <c r="AC29" s="38">
        <f t="shared" si="12"/>
        <v>0</v>
      </c>
      <c r="AD29" s="38">
        <f t="shared" si="12"/>
        <v>0</v>
      </c>
      <c r="AE29" s="38">
        <f t="shared" si="12"/>
        <v>1</v>
      </c>
      <c r="AF29" s="38">
        <f t="shared" si="12"/>
        <v>0</v>
      </c>
      <c r="AG29" s="38">
        <f t="shared" si="12"/>
        <v>0</v>
      </c>
      <c r="AH29" s="57">
        <f t="shared" si="13"/>
        <v>0</v>
      </c>
      <c r="AI29" s="57">
        <f t="shared" si="13"/>
        <v>0</v>
      </c>
      <c r="AJ29" s="37">
        <f t="shared" si="14"/>
        <v>0</v>
      </c>
      <c r="AK29" s="37">
        <f t="shared" si="14"/>
        <v>0</v>
      </c>
      <c r="AL29" s="37">
        <f t="shared" si="14"/>
        <v>1</v>
      </c>
      <c r="AM29" s="57">
        <f t="shared" si="15"/>
        <v>0</v>
      </c>
      <c r="AN29" s="58">
        <f t="shared" si="16"/>
        <v>0</v>
      </c>
      <c r="AO29" s="58">
        <f t="shared" si="16"/>
        <v>0</v>
      </c>
      <c r="AP29" s="57">
        <f t="shared" si="17"/>
        <v>1</v>
      </c>
      <c r="AQ29" s="57">
        <f t="shared" si="17"/>
        <v>0</v>
      </c>
      <c r="AR29" s="58">
        <f t="shared" si="18"/>
        <v>0</v>
      </c>
      <c r="AS29" s="57">
        <f t="shared" si="19"/>
        <v>0</v>
      </c>
      <c r="AT29" s="57">
        <f t="shared" si="19"/>
        <v>1</v>
      </c>
      <c r="AU29" s="57">
        <f t="shared" si="19"/>
        <v>0</v>
      </c>
      <c r="AV29" s="55">
        <f>C29</f>
        <v>18</v>
      </c>
      <c r="AW29" s="55">
        <f t="shared" si="20"/>
        <v>13</v>
      </c>
      <c r="AX29" s="53">
        <v>13.047846067946566</v>
      </c>
    </row>
    <row r="30" spans="3:50" x14ac:dyDescent="0.25">
      <c r="C30" s="13">
        <v>19</v>
      </c>
      <c r="D30" s="12" t="s">
        <v>32</v>
      </c>
      <c r="E30" s="11" t="s">
        <v>43</v>
      </c>
      <c r="F30" s="10" t="s">
        <v>9</v>
      </c>
      <c r="G30" s="10" t="s">
        <v>19</v>
      </c>
      <c r="H30" t="s">
        <v>45</v>
      </c>
      <c r="I30" t="s">
        <v>17</v>
      </c>
      <c r="J30" s="8" t="s">
        <v>34</v>
      </c>
      <c r="K30" t="s">
        <v>4</v>
      </c>
      <c r="L30" s="15" t="s">
        <v>33</v>
      </c>
      <c r="M30" s="9" t="s">
        <v>2</v>
      </c>
      <c r="N30" s="9" t="s">
        <v>38</v>
      </c>
      <c r="O30" s="8" t="s">
        <v>30</v>
      </c>
      <c r="Q30" s="37">
        <f t="shared" si="8"/>
        <v>0</v>
      </c>
      <c r="R30" s="38">
        <f t="shared" si="8"/>
        <v>0</v>
      </c>
      <c r="S30" s="38">
        <f t="shared" si="8"/>
        <v>1</v>
      </c>
      <c r="T30" s="57">
        <f t="shared" si="9"/>
        <v>0</v>
      </c>
      <c r="U30" s="57">
        <f t="shared" si="9"/>
        <v>0</v>
      </c>
      <c r="V30" s="57">
        <f t="shared" si="9"/>
        <v>1</v>
      </c>
      <c r="W30" s="37">
        <f t="shared" si="10"/>
        <v>0</v>
      </c>
      <c r="X30" s="57">
        <f t="shared" si="11"/>
        <v>0</v>
      </c>
      <c r="Y30" s="57">
        <f t="shared" si="11"/>
        <v>0</v>
      </c>
      <c r="Z30" s="37">
        <f t="shared" si="12"/>
        <v>0</v>
      </c>
      <c r="AA30" s="38">
        <f t="shared" si="12"/>
        <v>0</v>
      </c>
      <c r="AB30" s="38">
        <f t="shared" si="12"/>
        <v>0</v>
      </c>
      <c r="AC30" s="38">
        <f t="shared" si="12"/>
        <v>0</v>
      </c>
      <c r="AD30" s="38">
        <f t="shared" si="12"/>
        <v>0</v>
      </c>
      <c r="AE30" s="38">
        <f t="shared" si="12"/>
        <v>0</v>
      </c>
      <c r="AF30" s="38">
        <f t="shared" si="12"/>
        <v>0</v>
      </c>
      <c r="AG30" s="38">
        <f t="shared" si="12"/>
        <v>0</v>
      </c>
      <c r="AH30" s="57">
        <f t="shared" si="13"/>
        <v>0</v>
      </c>
      <c r="AI30" s="57">
        <f t="shared" si="13"/>
        <v>0</v>
      </c>
      <c r="AJ30" s="37">
        <f t="shared" si="14"/>
        <v>0</v>
      </c>
      <c r="AK30" s="37">
        <f t="shared" si="14"/>
        <v>0</v>
      </c>
      <c r="AL30" s="37">
        <f t="shared" si="14"/>
        <v>1</v>
      </c>
      <c r="AM30" s="57">
        <f t="shared" si="15"/>
        <v>0</v>
      </c>
      <c r="AN30" s="58">
        <f t="shared" si="16"/>
        <v>0</v>
      </c>
      <c r="AO30" s="58">
        <f t="shared" si="16"/>
        <v>0</v>
      </c>
      <c r="AP30" s="57">
        <f t="shared" si="17"/>
        <v>1</v>
      </c>
      <c r="AQ30" s="57">
        <f t="shared" si="17"/>
        <v>0</v>
      </c>
      <c r="AR30" s="58">
        <f t="shared" si="18"/>
        <v>0</v>
      </c>
      <c r="AS30" s="57">
        <f t="shared" si="19"/>
        <v>0</v>
      </c>
      <c r="AT30" s="57">
        <f t="shared" si="19"/>
        <v>0</v>
      </c>
      <c r="AU30" s="57">
        <f t="shared" si="19"/>
        <v>0</v>
      </c>
      <c r="AV30" s="55">
        <f>C30</f>
        <v>19</v>
      </c>
      <c r="AW30" s="55">
        <f t="shared" si="20"/>
        <v>12</v>
      </c>
      <c r="AX30" s="53">
        <v>14.168148434480095</v>
      </c>
    </row>
    <row r="31" spans="3:50" x14ac:dyDescent="0.25">
      <c r="C31" s="13">
        <v>20</v>
      </c>
      <c r="D31" s="12" t="s">
        <v>21</v>
      </c>
      <c r="E31" s="11" t="s">
        <v>43</v>
      </c>
      <c r="F31" s="10" t="s">
        <v>9</v>
      </c>
      <c r="G31" s="10" t="s">
        <v>19</v>
      </c>
      <c r="H31" t="s">
        <v>35</v>
      </c>
      <c r="I31" t="s">
        <v>17</v>
      </c>
      <c r="J31" s="8" t="s">
        <v>34</v>
      </c>
      <c r="K31" t="s">
        <v>4</v>
      </c>
      <c r="L31" s="15" t="s">
        <v>33</v>
      </c>
      <c r="M31" s="9" t="s">
        <v>2</v>
      </c>
      <c r="N31" s="9" t="s">
        <v>38</v>
      </c>
      <c r="O31" s="8" t="s">
        <v>30</v>
      </c>
      <c r="Q31" s="37">
        <f t="shared" si="8"/>
        <v>0</v>
      </c>
      <c r="R31" s="38">
        <f t="shared" si="8"/>
        <v>0</v>
      </c>
      <c r="S31" s="38">
        <f t="shared" si="8"/>
        <v>0</v>
      </c>
      <c r="T31" s="57">
        <f t="shared" si="9"/>
        <v>0</v>
      </c>
      <c r="U31" s="57">
        <f t="shared" si="9"/>
        <v>0</v>
      </c>
      <c r="V31" s="57">
        <f t="shared" si="9"/>
        <v>1</v>
      </c>
      <c r="W31" s="37">
        <f t="shared" si="10"/>
        <v>0</v>
      </c>
      <c r="X31" s="57">
        <f t="shared" si="11"/>
        <v>0</v>
      </c>
      <c r="Y31" s="57">
        <f t="shared" si="11"/>
        <v>0</v>
      </c>
      <c r="Z31" s="37">
        <f t="shared" si="12"/>
        <v>0</v>
      </c>
      <c r="AA31" s="38">
        <f t="shared" si="12"/>
        <v>0</v>
      </c>
      <c r="AB31" s="38">
        <f t="shared" si="12"/>
        <v>0</v>
      </c>
      <c r="AC31" s="38">
        <f t="shared" si="12"/>
        <v>0</v>
      </c>
      <c r="AD31" s="38">
        <f t="shared" si="12"/>
        <v>0</v>
      </c>
      <c r="AE31" s="38">
        <f t="shared" si="12"/>
        <v>1</v>
      </c>
      <c r="AF31" s="38">
        <f t="shared" si="12"/>
        <v>0</v>
      </c>
      <c r="AG31" s="38">
        <f t="shared" si="12"/>
        <v>0</v>
      </c>
      <c r="AH31" s="57">
        <f t="shared" si="13"/>
        <v>0</v>
      </c>
      <c r="AI31" s="57">
        <f t="shared" si="13"/>
        <v>0</v>
      </c>
      <c r="AJ31" s="37">
        <f t="shared" si="14"/>
        <v>0</v>
      </c>
      <c r="AK31" s="37">
        <f t="shared" si="14"/>
        <v>0</v>
      </c>
      <c r="AL31" s="37">
        <f t="shared" si="14"/>
        <v>1</v>
      </c>
      <c r="AM31" s="57">
        <f t="shared" si="15"/>
        <v>0</v>
      </c>
      <c r="AN31" s="58">
        <f t="shared" si="16"/>
        <v>0</v>
      </c>
      <c r="AO31" s="58">
        <f t="shared" si="16"/>
        <v>0</v>
      </c>
      <c r="AP31" s="57">
        <f t="shared" si="17"/>
        <v>1</v>
      </c>
      <c r="AQ31" s="57">
        <f t="shared" si="17"/>
        <v>0</v>
      </c>
      <c r="AR31" s="58">
        <f t="shared" si="18"/>
        <v>0</v>
      </c>
      <c r="AS31" s="57">
        <f t="shared" si="19"/>
        <v>0</v>
      </c>
      <c r="AT31" s="57">
        <f t="shared" si="19"/>
        <v>0</v>
      </c>
      <c r="AU31" s="57">
        <f t="shared" si="19"/>
        <v>0</v>
      </c>
      <c r="AV31" s="55">
        <f>C31</f>
        <v>20</v>
      </c>
      <c r="AW31" s="55">
        <f t="shared" si="20"/>
        <v>11</v>
      </c>
      <c r="AX31" s="53">
        <v>11.000000000000009</v>
      </c>
    </row>
    <row r="32" spans="3:50" x14ac:dyDescent="0.25">
      <c r="C32" s="13">
        <v>21</v>
      </c>
      <c r="D32" s="12" t="s">
        <v>32</v>
      </c>
      <c r="E32" s="11" t="s">
        <v>20</v>
      </c>
      <c r="F32" s="10" t="s">
        <v>9</v>
      </c>
      <c r="G32" s="10" t="s">
        <v>19</v>
      </c>
      <c r="H32" t="s">
        <v>42</v>
      </c>
      <c r="I32" t="s">
        <v>17</v>
      </c>
      <c r="J32" s="8" t="s">
        <v>34</v>
      </c>
      <c r="K32" t="s">
        <v>4</v>
      </c>
      <c r="L32" s="15" t="s">
        <v>14</v>
      </c>
      <c r="M32" s="14">
        <v>0.12</v>
      </c>
      <c r="N32" s="9" t="s">
        <v>38</v>
      </c>
      <c r="O32" s="8" t="s">
        <v>41</v>
      </c>
      <c r="Q32" s="37">
        <f t="shared" si="8"/>
        <v>0</v>
      </c>
      <c r="R32" s="38">
        <f t="shared" si="8"/>
        <v>0</v>
      </c>
      <c r="S32" s="38">
        <f t="shared" si="8"/>
        <v>1</v>
      </c>
      <c r="T32" s="57">
        <f t="shared" si="9"/>
        <v>0</v>
      </c>
      <c r="U32" s="57">
        <f t="shared" si="9"/>
        <v>1</v>
      </c>
      <c r="V32" s="57">
        <f t="shared" si="9"/>
        <v>0</v>
      </c>
      <c r="W32" s="37">
        <f t="shared" si="10"/>
        <v>0</v>
      </c>
      <c r="X32" s="57">
        <f t="shared" si="11"/>
        <v>0</v>
      </c>
      <c r="Y32" s="57">
        <f t="shared" si="11"/>
        <v>0</v>
      </c>
      <c r="Z32" s="37">
        <f t="shared" si="12"/>
        <v>0</v>
      </c>
      <c r="AA32" s="38">
        <f t="shared" si="12"/>
        <v>0</v>
      </c>
      <c r="AB32" s="38">
        <f t="shared" si="12"/>
        <v>0</v>
      </c>
      <c r="AC32" s="38">
        <f t="shared" si="12"/>
        <v>0</v>
      </c>
      <c r="AD32" s="38">
        <f t="shared" si="12"/>
        <v>0</v>
      </c>
      <c r="AE32" s="38">
        <f t="shared" si="12"/>
        <v>0</v>
      </c>
      <c r="AF32" s="38">
        <f t="shared" si="12"/>
        <v>1</v>
      </c>
      <c r="AG32" s="38">
        <f t="shared" si="12"/>
        <v>0</v>
      </c>
      <c r="AH32" s="57">
        <f t="shared" si="13"/>
        <v>0</v>
      </c>
      <c r="AI32" s="57">
        <f t="shared" si="13"/>
        <v>0</v>
      </c>
      <c r="AJ32" s="37">
        <f t="shared" si="14"/>
        <v>0</v>
      </c>
      <c r="AK32" s="37">
        <f t="shared" si="14"/>
        <v>0</v>
      </c>
      <c r="AL32" s="37">
        <f t="shared" si="14"/>
        <v>1</v>
      </c>
      <c r="AM32" s="57">
        <f t="shared" si="15"/>
        <v>0</v>
      </c>
      <c r="AN32" s="58">
        <f t="shared" si="16"/>
        <v>1</v>
      </c>
      <c r="AO32" s="58">
        <f t="shared" si="16"/>
        <v>0</v>
      </c>
      <c r="AP32" s="57">
        <f t="shared" si="17"/>
        <v>0</v>
      </c>
      <c r="AQ32" s="57">
        <f t="shared" si="17"/>
        <v>1</v>
      </c>
      <c r="AR32" s="58">
        <f t="shared" si="18"/>
        <v>0</v>
      </c>
      <c r="AS32" s="57">
        <f t="shared" si="19"/>
        <v>1</v>
      </c>
      <c r="AT32" s="57">
        <f t="shared" si="19"/>
        <v>0</v>
      </c>
      <c r="AU32" s="57">
        <f t="shared" si="19"/>
        <v>0</v>
      </c>
      <c r="AV32" s="55">
        <f>C32</f>
        <v>21</v>
      </c>
      <c r="AW32" s="55">
        <f t="shared" si="20"/>
        <v>10</v>
      </c>
      <c r="AX32" s="53">
        <v>9.9999999999999929</v>
      </c>
    </row>
    <row r="33" spans="3:50" x14ac:dyDescent="0.25">
      <c r="C33" s="13">
        <v>22</v>
      </c>
      <c r="D33" s="12" t="s">
        <v>26</v>
      </c>
      <c r="E33" s="11" t="s">
        <v>20</v>
      </c>
      <c r="F33" s="10" t="s">
        <v>25</v>
      </c>
      <c r="G33" s="10" t="s">
        <v>24</v>
      </c>
      <c r="H33" t="s">
        <v>7</v>
      </c>
      <c r="I33" t="s">
        <v>17</v>
      </c>
      <c r="J33" s="8" t="s">
        <v>16</v>
      </c>
      <c r="K33" t="s">
        <v>4</v>
      </c>
      <c r="L33" s="15" t="s">
        <v>14</v>
      </c>
      <c r="M33" s="9" t="s">
        <v>2</v>
      </c>
      <c r="N33" s="9" t="s">
        <v>38</v>
      </c>
      <c r="O33" s="8" t="s">
        <v>30</v>
      </c>
      <c r="Q33" s="37">
        <f t="shared" si="8"/>
        <v>1</v>
      </c>
      <c r="R33" s="38">
        <f t="shared" si="8"/>
        <v>0</v>
      </c>
      <c r="S33" s="38">
        <f t="shared" si="8"/>
        <v>0</v>
      </c>
      <c r="T33" s="57">
        <f t="shared" si="9"/>
        <v>0</v>
      </c>
      <c r="U33" s="57">
        <f t="shared" si="9"/>
        <v>1</v>
      </c>
      <c r="V33" s="57">
        <f t="shared" si="9"/>
        <v>0</v>
      </c>
      <c r="W33" s="37">
        <f t="shared" si="10"/>
        <v>1</v>
      </c>
      <c r="X33" s="57">
        <f t="shared" si="11"/>
        <v>0</v>
      </c>
      <c r="Y33" s="57">
        <f t="shared" si="11"/>
        <v>1</v>
      </c>
      <c r="Z33" s="37">
        <f t="shared" si="12"/>
        <v>0</v>
      </c>
      <c r="AA33" s="38">
        <f t="shared" si="12"/>
        <v>0</v>
      </c>
      <c r="AB33" s="38">
        <f t="shared" si="12"/>
        <v>0</v>
      </c>
      <c r="AC33" s="38">
        <f t="shared" si="12"/>
        <v>0</v>
      </c>
      <c r="AD33" s="38">
        <f t="shared" si="12"/>
        <v>0</v>
      </c>
      <c r="AE33" s="38">
        <f t="shared" si="12"/>
        <v>0</v>
      </c>
      <c r="AF33" s="38">
        <f t="shared" si="12"/>
        <v>0</v>
      </c>
      <c r="AG33" s="38">
        <f t="shared" si="12"/>
        <v>1</v>
      </c>
      <c r="AH33" s="57">
        <f t="shared" si="13"/>
        <v>0</v>
      </c>
      <c r="AI33" s="57">
        <f t="shared" si="13"/>
        <v>0</v>
      </c>
      <c r="AJ33" s="37">
        <f t="shared" si="14"/>
        <v>0</v>
      </c>
      <c r="AK33" s="37">
        <f t="shared" si="14"/>
        <v>0</v>
      </c>
      <c r="AL33" s="37">
        <f t="shared" si="14"/>
        <v>0</v>
      </c>
      <c r="AM33" s="57">
        <f t="shared" si="15"/>
        <v>0</v>
      </c>
      <c r="AN33" s="58">
        <f t="shared" si="16"/>
        <v>1</v>
      </c>
      <c r="AO33" s="58">
        <f t="shared" si="16"/>
        <v>0</v>
      </c>
      <c r="AP33" s="57">
        <f t="shared" si="17"/>
        <v>1</v>
      </c>
      <c r="AQ33" s="57">
        <f t="shared" si="17"/>
        <v>0</v>
      </c>
      <c r="AR33" s="58">
        <f t="shared" si="18"/>
        <v>0</v>
      </c>
      <c r="AS33" s="57">
        <f t="shared" si="19"/>
        <v>0</v>
      </c>
      <c r="AT33" s="57">
        <f t="shared" si="19"/>
        <v>0</v>
      </c>
      <c r="AU33" s="57">
        <f t="shared" si="19"/>
        <v>0</v>
      </c>
      <c r="AV33" s="55">
        <f>C33</f>
        <v>22</v>
      </c>
      <c r="AW33" s="55">
        <f t="shared" si="20"/>
        <v>9</v>
      </c>
      <c r="AX33" s="53">
        <v>9.0000000000000053</v>
      </c>
    </row>
    <row r="34" spans="3:50" x14ac:dyDescent="0.25">
      <c r="C34" s="13">
        <v>23</v>
      </c>
      <c r="D34" s="12" t="s">
        <v>21</v>
      </c>
      <c r="E34" s="11" t="s">
        <v>20</v>
      </c>
      <c r="F34" s="10" t="s">
        <v>9</v>
      </c>
      <c r="G34" s="10" t="s">
        <v>19</v>
      </c>
      <c r="H34" t="s">
        <v>18</v>
      </c>
      <c r="I34" t="s">
        <v>17</v>
      </c>
      <c r="J34" s="8" t="s">
        <v>34</v>
      </c>
      <c r="K34" t="s">
        <v>4</v>
      </c>
      <c r="L34" s="15" t="s">
        <v>14</v>
      </c>
      <c r="M34" s="14">
        <v>0.1</v>
      </c>
      <c r="N34" s="9" t="s">
        <v>38</v>
      </c>
      <c r="O34" s="8" t="s">
        <v>0</v>
      </c>
      <c r="Q34" s="37">
        <f t="shared" si="8"/>
        <v>0</v>
      </c>
      <c r="R34" s="38">
        <f t="shared" si="8"/>
        <v>0</v>
      </c>
      <c r="S34" s="38">
        <f t="shared" si="8"/>
        <v>0</v>
      </c>
      <c r="T34" s="57">
        <f t="shared" si="9"/>
        <v>0</v>
      </c>
      <c r="U34" s="57">
        <f t="shared" si="9"/>
        <v>1</v>
      </c>
      <c r="V34" s="57">
        <f t="shared" si="9"/>
        <v>0</v>
      </c>
      <c r="W34" s="37">
        <f t="shared" si="10"/>
        <v>0</v>
      </c>
      <c r="X34" s="57">
        <f t="shared" si="11"/>
        <v>0</v>
      </c>
      <c r="Y34" s="57">
        <f t="shared" si="11"/>
        <v>0</v>
      </c>
      <c r="Z34" s="37">
        <f t="shared" si="12"/>
        <v>1</v>
      </c>
      <c r="AA34" s="38">
        <f t="shared" si="12"/>
        <v>0</v>
      </c>
      <c r="AB34" s="38">
        <f t="shared" si="12"/>
        <v>0</v>
      </c>
      <c r="AC34" s="38">
        <f t="shared" si="12"/>
        <v>0</v>
      </c>
      <c r="AD34" s="38">
        <f t="shared" si="12"/>
        <v>0</v>
      </c>
      <c r="AE34" s="38">
        <f t="shared" si="12"/>
        <v>0</v>
      </c>
      <c r="AF34" s="38">
        <f t="shared" si="12"/>
        <v>0</v>
      </c>
      <c r="AG34" s="38">
        <f t="shared" si="12"/>
        <v>0</v>
      </c>
      <c r="AH34" s="57">
        <f t="shared" si="13"/>
        <v>0</v>
      </c>
      <c r="AI34" s="57">
        <f t="shared" si="13"/>
        <v>0</v>
      </c>
      <c r="AJ34" s="37">
        <f t="shared" si="14"/>
        <v>0</v>
      </c>
      <c r="AK34" s="37">
        <f t="shared" si="14"/>
        <v>0</v>
      </c>
      <c r="AL34" s="37">
        <f t="shared" si="14"/>
        <v>1</v>
      </c>
      <c r="AM34" s="57">
        <f t="shared" si="15"/>
        <v>0</v>
      </c>
      <c r="AN34" s="58">
        <f t="shared" si="16"/>
        <v>1</v>
      </c>
      <c r="AO34" s="58">
        <f t="shared" si="16"/>
        <v>0</v>
      </c>
      <c r="AP34" s="57">
        <f t="shared" si="17"/>
        <v>0</v>
      </c>
      <c r="AQ34" s="57">
        <f t="shared" si="17"/>
        <v>0</v>
      </c>
      <c r="AR34" s="58">
        <f t="shared" si="18"/>
        <v>0</v>
      </c>
      <c r="AS34" s="57">
        <f t="shared" si="19"/>
        <v>0</v>
      </c>
      <c r="AT34" s="57">
        <f t="shared" si="19"/>
        <v>0</v>
      </c>
      <c r="AU34" s="57">
        <f t="shared" si="19"/>
        <v>1</v>
      </c>
      <c r="AV34" s="55">
        <f>C34</f>
        <v>23</v>
      </c>
      <c r="AW34" s="55">
        <f t="shared" si="20"/>
        <v>8</v>
      </c>
      <c r="AX34" s="53">
        <v>7.1561224928059062</v>
      </c>
    </row>
    <row r="35" spans="3:50" x14ac:dyDescent="0.25">
      <c r="C35" s="13">
        <v>24</v>
      </c>
      <c r="D35" s="12" t="s">
        <v>21</v>
      </c>
      <c r="E35" s="11" t="s">
        <v>10</v>
      </c>
      <c r="F35" s="10" t="s">
        <v>9</v>
      </c>
      <c r="G35" s="10" t="s">
        <v>19</v>
      </c>
      <c r="H35" t="s">
        <v>18</v>
      </c>
      <c r="I35" t="s">
        <v>17</v>
      </c>
      <c r="J35" s="8" t="s">
        <v>34</v>
      </c>
      <c r="K35" t="s">
        <v>4</v>
      </c>
      <c r="L35" s="15" t="s">
        <v>33</v>
      </c>
      <c r="M35" s="14">
        <v>0.1</v>
      </c>
      <c r="N35" s="9" t="s">
        <v>38</v>
      </c>
      <c r="O35" s="8" t="s">
        <v>0</v>
      </c>
      <c r="Q35" s="37">
        <f t="shared" si="8"/>
        <v>0</v>
      </c>
      <c r="R35" s="38">
        <f t="shared" si="8"/>
        <v>0</v>
      </c>
      <c r="S35" s="38">
        <f t="shared" si="8"/>
        <v>0</v>
      </c>
      <c r="T35" s="57">
        <f t="shared" si="9"/>
        <v>0</v>
      </c>
      <c r="U35" s="57">
        <f t="shared" si="9"/>
        <v>0</v>
      </c>
      <c r="V35" s="57">
        <f t="shared" si="9"/>
        <v>0</v>
      </c>
      <c r="W35" s="37">
        <f t="shared" si="10"/>
        <v>0</v>
      </c>
      <c r="X35" s="57">
        <f t="shared" si="11"/>
        <v>0</v>
      </c>
      <c r="Y35" s="57">
        <f t="shared" si="11"/>
        <v>0</v>
      </c>
      <c r="Z35" s="37">
        <f t="shared" si="12"/>
        <v>1</v>
      </c>
      <c r="AA35" s="38">
        <f t="shared" si="12"/>
        <v>0</v>
      </c>
      <c r="AB35" s="38">
        <f t="shared" si="12"/>
        <v>0</v>
      </c>
      <c r="AC35" s="38">
        <f t="shared" si="12"/>
        <v>0</v>
      </c>
      <c r="AD35" s="38">
        <f t="shared" si="12"/>
        <v>0</v>
      </c>
      <c r="AE35" s="38">
        <f t="shared" si="12"/>
        <v>0</v>
      </c>
      <c r="AF35" s="38">
        <f t="shared" si="12"/>
        <v>0</v>
      </c>
      <c r="AG35" s="38">
        <f t="shared" si="12"/>
        <v>0</v>
      </c>
      <c r="AH35" s="57">
        <f t="shared" si="13"/>
        <v>0</v>
      </c>
      <c r="AI35" s="57">
        <f t="shared" si="13"/>
        <v>0</v>
      </c>
      <c r="AJ35" s="37">
        <f t="shared" si="14"/>
        <v>0</v>
      </c>
      <c r="AK35" s="37">
        <f t="shared" si="14"/>
        <v>0</v>
      </c>
      <c r="AL35" s="37">
        <f t="shared" si="14"/>
        <v>1</v>
      </c>
      <c r="AM35" s="57">
        <f t="shared" si="15"/>
        <v>0</v>
      </c>
      <c r="AN35" s="58">
        <f t="shared" si="16"/>
        <v>0</v>
      </c>
      <c r="AO35" s="58">
        <f t="shared" si="16"/>
        <v>0</v>
      </c>
      <c r="AP35" s="57">
        <f t="shared" si="17"/>
        <v>0</v>
      </c>
      <c r="AQ35" s="57">
        <f t="shared" si="17"/>
        <v>0</v>
      </c>
      <c r="AR35" s="58">
        <f t="shared" si="18"/>
        <v>0</v>
      </c>
      <c r="AS35" s="57">
        <f t="shared" si="19"/>
        <v>0</v>
      </c>
      <c r="AT35" s="57">
        <f t="shared" si="19"/>
        <v>0</v>
      </c>
      <c r="AU35" s="57">
        <f t="shared" si="19"/>
        <v>1</v>
      </c>
      <c r="AV35" s="55">
        <f>C35</f>
        <v>24</v>
      </c>
      <c r="AW35" s="55">
        <f t="shared" si="20"/>
        <v>7</v>
      </c>
      <c r="AX35" s="53">
        <v>8.1811622213632109</v>
      </c>
    </row>
    <row r="36" spans="3:50" x14ac:dyDescent="0.25">
      <c r="C36" s="13">
        <v>25</v>
      </c>
      <c r="D36" s="12" t="s">
        <v>21</v>
      </c>
      <c r="E36" s="11" t="s">
        <v>10</v>
      </c>
      <c r="F36" s="10" t="s">
        <v>9</v>
      </c>
      <c r="G36" s="10" t="s">
        <v>19</v>
      </c>
      <c r="H36" t="s">
        <v>35</v>
      </c>
      <c r="I36" t="s">
        <v>17</v>
      </c>
      <c r="J36" s="8" t="s">
        <v>34</v>
      </c>
      <c r="K36" t="s">
        <v>4</v>
      </c>
      <c r="L36" s="15" t="s">
        <v>33</v>
      </c>
      <c r="M36" s="14">
        <v>0.1</v>
      </c>
      <c r="N36" s="9" t="s">
        <v>38</v>
      </c>
      <c r="O36" s="8" t="s">
        <v>0</v>
      </c>
      <c r="Q36" s="37">
        <f t="shared" si="8"/>
        <v>0</v>
      </c>
      <c r="R36" s="38">
        <f t="shared" si="8"/>
        <v>0</v>
      </c>
      <c r="S36" s="38">
        <f t="shared" si="8"/>
        <v>0</v>
      </c>
      <c r="T36" s="57">
        <f t="shared" si="9"/>
        <v>0</v>
      </c>
      <c r="U36" s="57">
        <f t="shared" si="9"/>
        <v>0</v>
      </c>
      <c r="V36" s="57">
        <f t="shared" si="9"/>
        <v>0</v>
      </c>
      <c r="W36" s="37">
        <f t="shared" si="10"/>
        <v>0</v>
      </c>
      <c r="X36" s="57">
        <f t="shared" si="11"/>
        <v>0</v>
      </c>
      <c r="Y36" s="57">
        <f t="shared" si="11"/>
        <v>0</v>
      </c>
      <c r="Z36" s="37">
        <f t="shared" si="12"/>
        <v>0</v>
      </c>
      <c r="AA36" s="38">
        <f t="shared" si="12"/>
        <v>0</v>
      </c>
      <c r="AB36" s="38">
        <f t="shared" si="12"/>
        <v>0</v>
      </c>
      <c r="AC36" s="38">
        <f t="shared" si="12"/>
        <v>0</v>
      </c>
      <c r="AD36" s="38">
        <f t="shared" si="12"/>
        <v>0</v>
      </c>
      <c r="AE36" s="38">
        <f t="shared" si="12"/>
        <v>1</v>
      </c>
      <c r="AF36" s="38">
        <f t="shared" si="12"/>
        <v>0</v>
      </c>
      <c r="AG36" s="38">
        <f t="shared" si="12"/>
        <v>0</v>
      </c>
      <c r="AH36" s="57">
        <f t="shared" si="13"/>
        <v>0</v>
      </c>
      <c r="AI36" s="57">
        <f t="shared" si="13"/>
        <v>0</v>
      </c>
      <c r="AJ36" s="37">
        <f t="shared" si="14"/>
        <v>0</v>
      </c>
      <c r="AK36" s="37">
        <f t="shared" si="14"/>
        <v>0</v>
      </c>
      <c r="AL36" s="37">
        <f t="shared" si="14"/>
        <v>1</v>
      </c>
      <c r="AM36" s="57">
        <f t="shared" si="15"/>
        <v>0</v>
      </c>
      <c r="AN36" s="58">
        <f t="shared" si="16"/>
        <v>0</v>
      </c>
      <c r="AO36" s="58">
        <f t="shared" si="16"/>
        <v>0</v>
      </c>
      <c r="AP36" s="57">
        <f t="shared" si="17"/>
        <v>0</v>
      </c>
      <c r="AQ36" s="57">
        <f t="shared" si="17"/>
        <v>0</v>
      </c>
      <c r="AR36" s="58">
        <f t="shared" si="18"/>
        <v>0</v>
      </c>
      <c r="AS36" s="57">
        <f t="shared" si="19"/>
        <v>0</v>
      </c>
      <c r="AT36" s="57">
        <f t="shared" si="19"/>
        <v>0</v>
      </c>
      <c r="AU36" s="57">
        <f t="shared" si="19"/>
        <v>1</v>
      </c>
      <c r="AV36" s="55">
        <f>C36</f>
        <v>25</v>
      </c>
      <c r="AW36" s="55">
        <f t="shared" si="20"/>
        <v>6</v>
      </c>
      <c r="AX36" s="53">
        <v>11.754799639221751</v>
      </c>
    </row>
    <row r="37" spans="3:50" x14ac:dyDescent="0.25">
      <c r="C37" s="13">
        <v>26</v>
      </c>
      <c r="D37" s="12" t="s">
        <v>21</v>
      </c>
      <c r="E37" s="11" t="s">
        <v>10</v>
      </c>
      <c r="F37" s="10" t="s">
        <v>9</v>
      </c>
      <c r="G37" s="10" t="s">
        <v>19</v>
      </c>
      <c r="H37" t="s">
        <v>35</v>
      </c>
      <c r="I37" t="s">
        <v>17</v>
      </c>
      <c r="J37" s="8" t="s">
        <v>34</v>
      </c>
      <c r="K37" t="s">
        <v>15</v>
      </c>
      <c r="L37" s="8" t="s">
        <v>33</v>
      </c>
      <c r="M37" s="9" t="s">
        <v>2</v>
      </c>
      <c r="N37" s="9" t="s">
        <v>1</v>
      </c>
      <c r="O37" s="8" t="s">
        <v>0</v>
      </c>
      <c r="Q37" s="37">
        <f t="shared" si="8"/>
        <v>0</v>
      </c>
      <c r="R37" s="38">
        <f t="shared" si="8"/>
        <v>0</v>
      </c>
      <c r="S37" s="38">
        <f t="shared" si="8"/>
        <v>0</v>
      </c>
      <c r="T37" s="57">
        <f t="shared" si="9"/>
        <v>0</v>
      </c>
      <c r="U37" s="57">
        <f t="shared" si="9"/>
        <v>0</v>
      </c>
      <c r="V37" s="57">
        <f t="shared" si="9"/>
        <v>0</v>
      </c>
      <c r="W37" s="37">
        <f t="shared" si="10"/>
        <v>0</v>
      </c>
      <c r="X37" s="57">
        <f t="shared" si="11"/>
        <v>0</v>
      </c>
      <c r="Y37" s="57">
        <f t="shared" si="11"/>
        <v>0</v>
      </c>
      <c r="Z37" s="37">
        <f t="shared" si="12"/>
        <v>0</v>
      </c>
      <c r="AA37" s="38">
        <f t="shared" si="12"/>
        <v>0</v>
      </c>
      <c r="AB37" s="38">
        <f t="shared" si="12"/>
        <v>0</v>
      </c>
      <c r="AC37" s="38">
        <f t="shared" si="12"/>
        <v>0</v>
      </c>
      <c r="AD37" s="38">
        <f t="shared" si="12"/>
        <v>0</v>
      </c>
      <c r="AE37" s="38">
        <f t="shared" si="12"/>
        <v>1</v>
      </c>
      <c r="AF37" s="38">
        <f t="shared" si="12"/>
        <v>0</v>
      </c>
      <c r="AG37" s="38">
        <f t="shared" si="12"/>
        <v>0</v>
      </c>
      <c r="AH37" s="57">
        <f t="shared" si="13"/>
        <v>0</v>
      </c>
      <c r="AI37" s="57">
        <f t="shared" si="13"/>
        <v>0</v>
      </c>
      <c r="AJ37" s="37">
        <f t="shared" si="14"/>
        <v>0</v>
      </c>
      <c r="AK37" s="37">
        <f t="shared" si="14"/>
        <v>0</v>
      </c>
      <c r="AL37" s="37">
        <f t="shared" si="14"/>
        <v>1</v>
      </c>
      <c r="AM37" s="57">
        <f t="shared" si="15"/>
        <v>1</v>
      </c>
      <c r="AN37" s="58">
        <f t="shared" si="16"/>
        <v>0</v>
      </c>
      <c r="AO37" s="58">
        <f t="shared" si="16"/>
        <v>0</v>
      </c>
      <c r="AP37" s="57">
        <f t="shared" si="17"/>
        <v>1</v>
      </c>
      <c r="AQ37" s="57">
        <f t="shared" si="17"/>
        <v>0</v>
      </c>
      <c r="AR37" s="58">
        <f t="shared" si="18"/>
        <v>1</v>
      </c>
      <c r="AS37" s="57">
        <f t="shared" si="19"/>
        <v>0</v>
      </c>
      <c r="AT37" s="57">
        <f t="shared" si="19"/>
        <v>0</v>
      </c>
      <c r="AU37" s="57">
        <f t="shared" si="19"/>
        <v>1</v>
      </c>
      <c r="AV37" s="55">
        <f>C37</f>
        <v>26</v>
      </c>
      <c r="AW37" s="55">
        <f t="shared" si="20"/>
        <v>5</v>
      </c>
      <c r="AX37" s="53">
        <v>-1.0920843533908808</v>
      </c>
    </row>
    <row r="38" spans="3:50" x14ac:dyDescent="0.25">
      <c r="C38" s="13">
        <v>27</v>
      </c>
      <c r="D38" s="12" t="s">
        <v>32</v>
      </c>
      <c r="E38" s="11" t="s">
        <v>20</v>
      </c>
      <c r="F38" s="10" t="s">
        <v>9</v>
      </c>
      <c r="G38" s="10" t="s">
        <v>24</v>
      </c>
      <c r="H38" t="s">
        <v>31</v>
      </c>
      <c r="I38" t="s">
        <v>17</v>
      </c>
      <c r="J38" s="8" t="s">
        <v>16</v>
      </c>
      <c r="K38" t="s">
        <v>15</v>
      </c>
      <c r="L38" s="8" t="s">
        <v>14</v>
      </c>
      <c r="M38" s="9" t="s">
        <v>2</v>
      </c>
      <c r="N38" s="9" t="s">
        <v>1</v>
      </c>
      <c r="O38" s="8" t="s">
        <v>30</v>
      </c>
      <c r="Q38" s="37">
        <f t="shared" si="8"/>
        <v>0</v>
      </c>
      <c r="R38" s="38">
        <f t="shared" si="8"/>
        <v>0</v>
      </c>
      <c r="S38" s="38">
        <f t="shared" si="8"/>
        <v>1</v>
      </c>
      <c r="T38" s="57">
        <f t="shared" si="9"/>
        <v>0</v>
      </c>
      <c r="U38" s="57">
        <f t="shared" si="9"/>
        <v>1</v>
      </c>
      <c r="V38" s="57">
        <f t="shared" si="9"/>
        <v>0</v>
      </c>
      <c r="W38" s="37">
        <f t="shared" si="10"/>
        <v>0</v>
      </c>
      <c r="X38" s="57">
        <f t="shared" si="11"/>
        <v>0</v>
      </c>
      <c r="Y38" s="57">
        <f t="shared" si="11"/>
        <v>1</v>
      </c>
      <c r="Z38" s="37">
        <f t="shared" si="12"/>
        <v>0</v>
      </c>
      <c r="AA38" s="38">
        <f t="shared" si="12"/>
        <v>0</v>
      </c>
      <c r="AB38" s="38">
        <f t="shared" si="12"/>
        <v>1</v>
      </c>
      <c r="AC38" s="38">
        <f t="shared" si="12"/>
        <v>0</v>
      </c>
      <c r="AD38" s="38">
        <f t="shared" si="12"/>
        <v>0</v>
      </c>
      <c r="AE38" s="38">
        <f t="shared" si="12"/>
        <v>0</v>
      </c>
      <c r="AF38" s="38">
        <f t="shared" si="12"/>
        <v>0</v>
      </c>
      <c r="AG38" s="38">
        <f t="shared" si="12"/>
        <v>0</v>
      </c>
      <c r="AH38" s="57">
        <f t="shared" si="13"/>
        <v>0</v>
      </c>
      <c r="AI38" s="57">
        <f t="shared" si="13"/>
        <v>0</v>
      </c>
      <c r="AJ38" s="37">
        <f t="shared" si="14"/>
        <v>0</v>
      </c>
      <c r="AK38" s="37">
        <f t="shared" si="14"/>
        <v>0</v>
      </c>
      <c r="AL38" s="37">
        <f t="shared" si="14"/>
        <v>0</v>
      </c>
      <c r="AM38" s="57">
        <f t="shared" si="15"/>
        <v>1</v>
      </c>
      <c r="AN38" s="58">
        <f t="shared" si="16"/>
        <v>1</v>
      </c>
      <c r="AO38" s="58">
        <f t="shared" si="16"/>
        <v>0</v>
      </c>
      <c r="AP38" s="57">
        <f t="shared" si="17"/>
        <v>1</v>
      </c>
      <c r="AQ38" s="57">
        <f t="shared" si="17"/>
        <v>0</v>
      </c>
      <c r="AR38" s="58">
        <f t="shared" si="18"/>
        <v>1</v>
      </c>
      <c r="AS38" s="57">
        <f t="shared" si="19"/>
        <v>0</v>
      </c>
      <c r="AT38" s="57">
        <f t="shared" si="19"/>
        <v>0</v>
      </c>
      <c r="AU38" s="57">
        <f t="shared" si="19"/>
        <v>0</v>
      </c>
      <c r="AV38" s="55">
        <f>C38</f>
        <v>27</v>
      </c>
      <c r="AW38" s="55">
        <f t="shared" si="20"/>
        <v>4</v>
      </c>
      <c r="AX38" s="53">
        <v>5.1811622213632358</v>
      </c>
    </row>
    <row r="39" spans="3:50" x14ac:dyDescent="0.25">
      <c r="C39" s="13">
        <v>28</v>
      </c>
      <c r="D39" s="12" t="s">
        <v>26</v>
      </c>
      <c r="E39" s="11" t="s">
        <v>20</v>
      </c>
      <c r="F39" s="10" t="s">
        <v>25</v>
      </c>
      <c r="G39" s="10" t="s">
        <v>24</v>
      </c>
      <c r="H39" t="s">
        <v>18</v>
      </c>
      <c r="I39" t="s">
        <v>17</v>
      </c>
      <c r="J39" s="8" t="s">
        <v>16</v>
      </c>
      <c r="K39" t="s">
        <v>15</v>
      </c>
      <c r="L39" s="8" t="s">
        <v>14</v>
      </c>
      <c r="M39" s="9" t="s">
        <v>2</v>
      </c>
      <c r="N39" s="9" t="s">
        <v>1</v>
      </c>
      <c r="O39" s="8" t="s">
        <v>0</v>
      </c>
      <c r="Q39" s="37">
        <f t="shared" si="8"/>
        <v>1</v>
      </c>
      <c r="R39" s="38">
        <f t="shared" si="8"/>
        <v>0</v>
      </c>
      <c r="S39" s="38">
        <f t="shared" si="8"/>
        <v>0</v>
      </c>
      <c r="T39" s="57">
        <f t="shared" si="9"/>
        <v>0</v>
      </c>
      <c r="U39" s="57">
        <f t="shared" si="9"/>
        <v>1</v>
      </c>
      <c r="V39" s="57">
        <f t="shared" si="9"/>
        <v>0</v>
      </c>
      <c r="W39" s="37">
        <f t="shared" si="10"/>
        <v>1</v>
      </c>
      <c r="X39" s="57">
        <f t="shared" si="11"/>
        <v>0</v>
      </c>
      <c r="Y39" s="57">
        <f t="shared" si="11"/>
        <v>1</v>
      </c>
      <c r="Z39" s="37">
        <f t="shared" si="12"/>
        <v>1</v>
      </c>
      <c r="AA39" s="38">
        <f t="shared" si="12"/>
        <v>0</v>
      </c>
      <c r="AB39" s="38">
        <f t="shared" si="12"/>
        <v>0</v>
      </c>
      <c r="AC39" s="38">
        <f t="shared" si="12"/>
        <v>0</v>
      </c>
      <c r="AD39" s="38">
        <f t="shared" si="12"/>
        <v>0</v>
      </c>
      <c r="AE39" s="38">
        <f t="shared" si="12"/>
        <v>0</v>
      </c>
      <c r="AF39" s="38">
        <f t="shared" si="12"/>
        <v>0</v>
      </c>
      <c r="AG39" s="38">
        <f t="shared" si="12"/>
        <v>0</v>
      </c>
      <c r="AH39" s="57">
        <f t="shared" si="13"/>
        <v>0</v>
      </c>
      <c r="AI39" s="57">
        <f t="shared" si="13"/>
        <v>0</v>
      </c>
      <c r="AJ39" s="37">
        <f t="shared" si="14"/>
        <v>0</v>
      </c>
      <c r="AK39" s="37">
        <f t="shared" si="14"/>
        <v>0</v>
      </c>
      <c r="AL39" s="37">
        <f t="shared" si="14"/>
        <v>0</v>
      </c>
      <c r="AM39" s="57">
        <f t="shared" si="15"/>
        <v>1</v>
      </c>
      <c r="AN39" s="58">
        <f t="shared" si="16"/>
        <v>1</v>
      </c>
      <c r="AO39" s="58">
        <f t="shared" si="16"/>
        <v>0</v>
      </c>
      <c r="AP39" s="57">
        <f t="shared" si="17"/>
        <v>1</v>
      </c>
      <c r="AQ39" s="57">
        <f t="shared" si="17"/>
        <v>0</v>
      </c>
      <c r="AR39" s="58">
        <f t="shared" si="18"/>
        <v>1</v>
      </c>
      <c r="AS39" s="57">
        <f t="shared" si="19"/>
        <v>0</v>
      </c>
      <c r="AT39" s="57">
        <f t="shared" si="19"/>
        <v>0</v>
      </c>
      <c r="AU39" s="57">
        <f t="shared" si="19"/>
        <v>1</v>
      </c>
      <c r="AV39" s="55">
        <f>C39</f>
        <v>28</v>
      </c>
      <c r="AW39" s="55">
        <f t="shared" si="20"/>
        <v>3</v>
      </c>
      <c r="AX39" s="53">
        <v>6.5443456599235503</v>
      </c>
    </row>
    <row r="40" spans="3:50" x14ac:dyDescent="0.25">
      <c r="C40" s="13">
        <v>29</v>
      </c>
      <c r="D40" s="12" t="s">
        <v>21</v>
      </c>
      <c r="E40" s="11" t="s">
        <v>20</v>
      </c>
      <c r="F40" s="10" t="s">
        <v>9</v>
      </c>
      <c r="G40" s="10" t="s">
        <v>19</v>
      </c>
      <c r="H40" t="s">
        <v>18</v>
      </c>
      <c r="I40" t="s">
        <v>17</v>
      </c>
      <c r="J40" s="8" t="s">
        <v>16</v>
      </c>
      <c r="K40" t="s">
        <v>15</v>
      </c>
      <c r="L40" s="8" t="s">
        <v>14</v>
      </c>
      <c r="M40" s="9" t="s">
        <v>2</v>
      </c>
      <c r="N40" s="9" t="s">
        <v>1</v>
      </c>
      <c r="O40" s="8" t="s">
        <v>0</v>
      </c>
      <c r="Q40" s="37">
        <f t="shared" si="8"/>
        <v>0</v>
      </c>
      <c r="R40" s="38">
        <f t="shared" si="8"/>
        <v>0</v>
      </c>
      <c r="S40" s="38">
        <f t="shared" si="8"/>
        <v>0</v>
      </c>
      <c r="T40" s="57">
        <f t="shared" si="9"/>
        <v>0</v>
      </c>
      <c r="U40" s="57">
        <f t="shared" si="9"/>
        <v>1</v>
      </c>
      <c r="V40" s="57">
        <f t="shared" si="9"/>
        <v>0</v>
      </c>
      <c r="W40" s="37">
        <f t="shared" si="10"/>
        <v>0</v>
      </c>
      <c r="X40" s="57">
        <f t="shared" si="11"/>
        <v>0</v>
      </c>
      <c r="Y40" s="57">
        <f t="shared" si="11"/>
        <v>0</v>
      </c>
      <c r="Z40" s="37">
        <f t="shared" si="12"/>
        <v>1</v>
      </c>
      <c r="AA40" s="38">
        <f t="shared" si="12"/>
        <v>0</v>
      </c>
      <c r="AB40" s="38">
        <f t="shared" si="12"/>
        <v>0</v>
      </c>
      <c r="AC40" s="38">
        <f t="shared" si="12"/>
        <v>0</v>
      </c>
      <c r="AD40" s="38">
        <f t="shared" si="12"/>
        <v>0</v>
      </c>
      <c r="AE40" s="38">
        <f t="shared" si="12"/>
        <v>0</v>
      </c>
      <c r="AF40" s="38">
        <f t="shared" si="12"/>
        <v>0</v>
      </c>
      <c r="AG40" s="38">
        <f t="shared" si="12"/>
        <v>0</v>
      </c>
      <c r="AH40" s="57">
        <f t="shared" si="13"/>
        <v>0</v>
      </c>
      <c r="AI40" s="57">
        <f t="shared" si="13"/>
        <v>0</v>
      </c>
      <c r="AJ40" s="37">
        <f t="shared" si="14"/>
        <v>0</v>
      </c>
      <c r="AK40" s="37">
        <f t="shared" si="14"/>
        <v>0</v>
      </c>
      <c r="AL40" s="37">
        <f t="shared" si="14"/>
        <v>0</v>
      </c>
      <c r="AM40" s="57">
        <f t="shared" si="15"/>
        <v>1</v>
      </c>
      <c r="AN40" s="58">
        <f t="shared" si="16"/>
        <v>1</v>
      </c>
      <c r="AO40" s="58">
        <f t="shared" si="16"/>
        <v>0</v>
      </c>
      <c r="AP40" s="57">
        <f t="shared" si="17"/>
        <v>1</v>
      </c>
      <c r="AQ40" s="57">
        <f t="shared" si="17"/>
        <v>0</v>
      </c>
      <c r="AR40" s="58">
        <f t="shared" si="18"/>
        <v>1</v>
      </c>
      <c r="AS40" s="57">
        <f t="shared" si="19"/>
        <v>0</v>
      </c>
      <c r="AT40" s="57">
        <f t="shared" si="19"/>
        <v>0</v>
      </c>
      <c r="AU40" s="57">
        <f t="shared" si="19"/>
        <v>1</v>
      </c>
      <c r="AV40" s="55">
        <f>C40</f>
        <v>29</v>
      </c>
      <c r="AW40" s="55">
        <f t="shared" si="20"/>
        <v>2</v>
      </c>
      <c r="AX40" s="53">
        <v>3.3665764721041072</v>
      </c>
    </row>
    <row r="41" spans="3:50" ht="15.75" thickBot="1" x14ac:dyDescent="0.3">
      <c r="C41" s="7">
        <v>30</v>
      </c>
      <c r="D41" s="6" t="s">
        <v>11</v>
      </c>
      <c r="E41" s="5" t="s">
        <v>10</v>
      </c>
      <c r="F41" s="4" t="s">
        <v>9</v>
      </c>
      <c r="G41" s="4" t="s">
        <v>8</v>
      </c>
      <c r="H41" s="3" t="s">
        <v>7</v>
      </c>
      <c r="I41" s="3" t="s">
        <v>6</v>
      </c>
      <c r="J41" s="1" t="s">
        <v>5</v>
      </c>
      <c r="K41" s="3" t="s">
        <v>4</v>
      </c>
      <c r="L41" s="1" t="s">
        <v>3</v>
      </c>
      <c r="M41" s="2" t="s">
        <v>2</v>
      </c>
      <c r="N41" s="2" t="s">
        <v>1</v>
      </c>
      <c r="O41" s="1" t="s">
        <v>0</v>
      </c>
      <c r="Q41" s="59">
        <f t="shared" si="8"/>
        <v>0</v>
      </c>
      <c r="R41" s="60">
        <f t="shared" si="8"/>
        <v>1</v>
      </c>
      <c r="S41" s="60">
        <f t="shared" si="8"/>
        <v>0</v>
      </c>
      <c r="T41" s="61">
        <f t="shared" si="9"/>
        <v>0</v>
      </c>
      <c r="U41" s="61">
        <f t="shared" si="9"/>
        <v>0</v>
      </c>
      <c r="V41" s="61">
        <f t="shared" si="9"/>
        <v>0</v>
      </c>
      <c r="W41" s="59">
        <f t="shared" si="10"/>
        <v>0</v>
      </c>
      <c r="X41" s="61">
        <f t="shared" si="11"/>
        <v>1</v>
      </c>
      <c r="Y41" s="61">
        <f t="shared" si="11"/>
        <v>0</v>
      </c>
      <c r="Z41" s="59">
        <f t="shared" si="12"/>
        <v>0</v>
      </c>
      <c r="AA41" s="60">
        <f t="shared" si="12"/>
        <v>0</v>
      </c>
      <c r="AB41" s="60">
        <f t="shared" si="12"/>
        <v>0</v>
      </c>
      <c r="AC41" s="60">
        <f t="shared" si="12"/>
        <v>0</v>
      </c>
      <c r="AD41" s="60">
        <f t="shared" si="12"/>
        <v>0</v>
      </c>
      <c r="AE41" s="60">
        <f t="shared" si="12"/>
        <v>0</v>
      </c>
      <c r="AF41" s="60">
        <f t="shared" si="12"/>
        <v>0</v>
      </c>
      <c r="AG41" s="60">
        <f t="shared" si="12"/>
        <v>1</v>
      </c>
      <c r="AH41" s="61">
        <f t="shared" si="13"/>
        <v>0</v>
      </c>
      <c r="AI41" s="61">
        <f t="shared" si="13"/>
        <v>1</v>
      </c>
      <c r="AJ41" s="59">
        <f t="shared" si="14"/>
        <v>0</v>
      </c>
      <c r="AK41" s="59">
        <f t="shared" si="14"/>
        <v>1</v>
      </c>
      <c r="AL41" s="59">
        <f t="shared" si="14"/>
        <v>0</v>
      </c>
      <c r="AM41" s="61">
        <f t="shared" si="15"/>
        <v>0</v>
      </c>
      <c r="AN41" s="62">
        <f t="shared" si="16"/>
        <v>0</v>
      </c>
      <c r="AO41" s="62">
        <f t="shared" si="16"/>
        <v>1</v>
      </c>
      <c r="AP41" s="61">
        <f t="shared" si="17"/>
        <v>1</v>
      </c>
      <c r="AQ41" s="61">
        <f t="shared" si="17"/>
        <v>0</v>
      </c>
      <c r="AR41" s="62">
        <f t="shared" si="18"/>
        <v>1</v>
      </c>
      <c r="AS41" s="61">
        <f t="shared" si="19"/>
        <v>0</v>
      </c>
      <c r="AT41" s="61">
        <f t="shared" si="19"/>
        <v>0</v>
      </c>
      <c r="AU41" s="61">
        <f t="shared" si="19"/>
        <v>1</v>
      </c>
      <c r="AV41" s="56">
        <f>C41</f>
        <v>30</v>
      </c>
      <c r="AW41" s="56">
        <f t="shared" si="20"/>
        <v>1</v>
      </c>
      <c r="AX41" s="54">
        <v>1.0000000000000107</v>
      </c>
    </row>
  </sheetData>
  <phoneticPr fontId="8" type="noConversion"/>
  <conditionalFormatting sqref="Q12:S41 AH12:AL41 AH6:AL7 AN12:AO41 AN6:AO7">
    <cfRule type="cellIs" dxfId="40" priority="43" operator="equal">
      <formula>1</formula>
    </cfRule>
  </conditionalFormatting>
  <conditionalFormatting sqref="T12:V41">
    <cfRule type="cellIs" dxfId="39" priority="42" operator="equal">
      <formula>1</formula>
    </cfRule>
  </conditionalFormatting>
  <conditionalFormatting sqref="W12:W41">
    <cfRule type="cellIs" dxfId="38" priority="41" operator="equal">
      <formula>1</formula>
    </cfRule>
  </conditionalFormatting>
  <conditionalFormatting sqref="X12:Y41">
    <cfRule type="cellIs" dxfId="37" priority="40" operator="equal">
      <formula>1</formula>
    </cfRule>
  </conditionalFormatting>
  <conditionalFormatting sqref="Z12:AG41">
    <cfRule type="cellIs" dxfId="36" priority="39" operator="equal">
      <formula>1</formula>
    </cfRule>
  </conditionalFormatting>
  <conditionalFormatting sqref="T6:V7">
    <cfRule type="cellIs" dxfId="35" priority="29" operator="equal">
      <formula>1</formula>
    </cfRule>
  </conditionalFormatting>
  <conditionalFormatting sqref="Q6:S7">
    <cfRule type="cellIs" dxfId="34" priority="30" operator="equal">
      <formula>1</formula>
    </cfRule>
  </conditionalFormatting>
  <conditionalFormatting sqref="X6:Y7">
    <cfRule type="cellIs" dxfId="33" priority="27" operator="equal">
      <formula>1</formula>
    </cfRule>
  </conditionalFormatting>
  <conditionalFormatting sqref="W6:W7">
    <cfRule type="cellIs" dxfId="32" priority="28" operator="equal">
      <formula>1</formula>
    </cfRule>
  </conditionalFormatting>
  <conditionalFormatting sqref="Z6:AG7">
    <cfRule type="cellIs" dxfId="31" priority="26" operator="equal">
      <formula>1</formula>
    </cfRule>
  </conditionalFormatting>
  <conditionalFormatting sqref="AM6:AM7">
    <cfRule type="cellIs" dxfId="30" priority="14" operator="equal">
      <formula>1</formula>
    </cfRule>
  </conditionalFormatting>
  <conditionalFormatting sqref="AM12:AM41">
    <cfRule type="cellIs" dxfId="29" priority="15" operator="equal">
      <formula>1</formula>
    </cfRule>
  </conditionalFormatting>
  <conditionalFormatting sqref="AP12:AP41">
    <cfRule type="cellIs" dxfId="28" priority="11" operator="equal">
      <formula>1</formula>
    </cfRule>
  </conditionalFormatting>
  <conditionalFormatting sqref="AP6:AP7">
    <cfRule type="cellIs" dxfId="27" priority="10" operator="equal">
      <formula>1</formula>
    </cfRule>
  </conditionalFormatting>
  <conditionalFormatting sqref="AQ12:AQ41">
    <cfRule type="cellIs" dxfId="26" priority="5" operator="equal">
      <formula>1</formula>
    </cfRule>
  </conditionalFormatting>
  <conditionalFormatting sqref="AQ6:AQ7">
    <cfRule type="cellIs" dxfId="25" priority="4" operator="equal">
      <formula>1</formula>
    </cfRule>
  </conditionalFormatting>
  <conditionalFormatting sqref="AR12:AR41 AR6:AR7">
    <cfRule type="cellIs" dxfId="24" priority="3" operator="equal">
      <formula>1</formula>
    </cfRule>
  </conditionalFormatting>
  <conditionalFormatting sqref="AS12:AU41">
    <cfRule type="cellIs" dxfId="23" priority="2" operator="equal">
      <formula>1</formula>
    </cfRule>
  </conditionalFormatting>
  <conditionalFormatting sqref="AS6:AU7">
    <cfRule type="cellIs" dxfId="22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4DC-A9FD-4120-9AA7-89314E43EEB8}">
  <dimension ref="B1:AN48"/>
  <sheetViews>
    <sheetView showGridLines="0" zoomScaleNormal="100" workbookViewId="0">
      <selection activeCell="P26" sqref="P26"/>
    </sheetView>
  </sheetViews>
  <sheetFormatPr defaultRowHeight="15" x14ac:dyDescent="0.25"/>
  <cols>
    <col min="1" max="1" width="2.140625" customWidth="1"/>
    <col min="2" max="2" width="2.28515625" customWidth="1"/>
    <col min="3" max="3" width="11.28515625" bestFit="1" customWidth="1"/>
    <col min="4" max="4" width="18.140625" bestFit="1" customWidth="1"/>
    <col min="5" max="5" width="12.140625" bestFit="1" customWidth="1"/>
    <col min="6" max="6" width="8.5703125" bestFit="1" customWidth="1"/>
    <col min="7" max="7" width="12.7109375" bestFit="1" customWidth="1"/>
    <col min="8" max="8" width="9.28515625" bestFit="1" customWidth="1"/>
    <col min="9" max="10" width="7.85546875" bestFit="1" customWidth="1"/>
    <col min="11" max="11" width="12.5703125" bestFit="1" customWidth="1"/>
    <col min="12" max="12" width="7.140625" bestFit="1" customWidth="1"/>
    <col min="13" max="13" width="8" bestFit="1" customWidth="1"/>
    <col min="14" max="14" width="7.42578125" customWidth="1"/>
    <col min="15" max="15" width="8" bestFit="1" customWidth="1"/>
    <col min="16" max="16" width="8" customWidth="1"/>
    <col min="17" max="17" width="13.42578125" bestFit="1" customWidth="1"/>
    <col min="18" max="18" width="8.5703125" customWidth="1"/>
    <col min="19" max="19" width="8" bestFit="1" customWidth="1"/>
    <col min="20" max="20" width="7.85546875" bestFit="1" customWidth="1"/>
    <col min="21" max="21" width="8" bestFit="1" customWidth="1"/>
  </cols>
  <sheetData>
    <row r="1" spans="2:40" ht="8.25" customHeight="1" x14ac:dyDescent="0.25"/>
    <row r="2" spans="2:40" ht="46.5" customHeight="1" thickBo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2:40" ht="8.25" customHeight="1" x14ac:dyDescent="0.25"/>
    <row r="4" spans="2:40" x14ac:dyDescent="0.25">
      <c r="E4" s="93" t="s">
        <v>132</v>
      </c>
      <c r="F4" s="93"/>
      <c r="G4" s="93"/>
      <c r="H4" s="93"/>
      <c r="I4" s="93"/>
      <c r="J4" s="93"/>
      <c r="K4" s="93"/>
      <c r="L4" s="93"/>
      <c r="M4" s="93"/>
      <c r="N4" s="93"/>
      <c r="O4" s="93"/>
      <c r="R4" s="94" t="str">
        <f>E5</f>
        <v>Magalu</v>
      </c>
      <c r="S4" s="95"/>
      <c r="T4" s="96" t="str">
        <f>F5</f>
        <v>Conc.1</v>
      </c>
      <c r="U4" s="97"/>
      <c r="V4" s="94" t="str">
        <f>G5</f>
        <v>Conc.2</v>
      </c>
      <c r="W4" s="95"/>
      <c r="X4" s="96" t="str">
        <f>H5</f>
        <v>Conc.3</v>
      </c>
      <c r="Y4" s="97"/>
      <c r="Z4" s="94" t="str">
        <f>I5</f>
        <v>Conc.4</v>
      </c>
      <c r="AA4" s="95"/>
      <c r="AB4" s="96" t="str">
        <f>J5</f>
        <v>Conc.5</v>
      </c>
      <c r="AC4" s="97"/>
      <c r="AD4" s="94" t="str">
        <f>K5</f>
        <v>Conc.6</v>
      </c>
      <c r="AE4" s="95"/>
      <c r="AF4" s="96" t="str">
        <f>L5</f>
        <v>Conc.7</v>
      </c>
      <c r="AG4" s="97"/>
      <c r="AH4" s="94" t="str">
        <f>M5</f>
        <v>Conc.8</v>
      </c>
      <c r="AI4" s="95"/>
      <c r="AJ4" s="96" t="str">
        <f>N5</f>
        <v>Conc.9</v>
      </c>
      <c r="AK4" s="97"/>
      <c r="AL4" s="94" t="str">
        <f>O5</f>
        <v>Conc.10</v>
      </c>
      <c r="AM4" s="95"/>
    </row>
    <row r="5" spans="2:40" x14ac:dyDescent="0.25">
      <c r="C5" s="98" t="s">
        <v>122</v>
      </c>
      <c r="D5" s="98" t="s">
        <v>124</v>
      </c>
      <c r="E5" s="99" t="s">
        <v>135</v>
      </c>
      <c r="F5" s="99" t="s">
        <v>136</v>
      </c>
      <c r="G5" s="99" t="s">
        <v>137</v>
      </c>
      <c r="H5" s="99" t="s">
        <v>138</v>
      </c>
      <c r="I5" s="99" t="s">
        <v>139</v>
      </c>
      <c r="J5" s="99" t="s">
        <v>140</v>
      </c>
      <c r="K5" s="99" t="s">
        <v>141</v>
      </c>
      <c r="L5" s="99" t="s">
        <v>142</v>
      </c>
      <c r="M5" s="99" t="s">
        <v>143</v>
      </c>
      <c r="N5" s="99" t="s">
        <v>144</v>
      </c>
      <c r="O5" s="99" t="s">
        <v>145</v>
      </c>
      <c r="Q5" s="120" t="s">
        <v>122</v>
      </c>
      <c r="R5" s="100" t="s">
        <v>133</v>
      </c>
      <c r="S5" s="100" t="s">
        <v>134</v>
      </c>
      <c r="T5" s="101" t="s">
        <v>133</v>
      </c>
      <c r="U5" s="101" t="s">
        <v>134</v>
      </c>
      <c r="V5" s="100" t="s">
        <v>133</v>
      </c>
      <c r="W5" s="100" t="s">
        <v>134</v>
      </c>
      <c r="X5" s="101" t="s">
        <v>133</v>
      </c>
      <c r="Y5" s="101" t="s">
        <v>134</v>
      </c>
      <c r="Z5" s="100" t="s">
        <v>133</v>
      </c>
      <c r="AA5" s="100" t="s">
        <v>134</v>
      </c>
      <c r="AB5" s="101" t="s">
        <v>133</v>
      </c>
      <c r="AC5" s="101" t="s">
        <v>134</v>
      </c>
      <c r="AD5" s="100" t="s">
        <v>133</v>
      </c>
      <c r="AE5" s="100" t="s">
        <v>134</v>
      </c>
      <c r="AF5" s="101" t="s">
        <v>133</v>
      </c>
      <c r="AG5" s="101" t="s">
        <v>134</v>
      </c>
      <c r="AH5" s="100" t="s">
        <v>133</v>
      </c>
      <c r="AI5" s="100" t="s">
        <v>134</v>
      </c>
      <c r="AJ5" s="101" t="s">
        <v>133</v>
      </c>
      <c r="AK5" s="101" t="s">
        <v>134</v>
      </c>
      <c r="AL5" s="100" t="s">
        <v>133</v>
      </c>
      <c r="AM5" s="100" t="s">
        <v>134</v>
      </c>
    </row>
    <row r="6" spans="2:40" x14ac:dyDescent="0.25">
      <c r="C6" s="112" t="str">
        <f>'Codificação Magazine Luiza'!D5</f>
        <v>Marca</v>
      </c>
      <c r="D6" s="112" t="s">
        <v>26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Q6" s="102" t="str">
        <f>C6</f>
        <v>Marca</v>
      </c>
      <c r="R6" s="103"/>
      <c r="S6" s="104"/>
      <c r="T6" s="105"/>
      <c r="U6" s="106"/>
      <c r="V6" s="103"/>
      <c r="W6" s="104"/>
      <c r="X6" s="105"/>
      <c r="Y6" s="106"/>
      <c r="Z6" s="103"/>
      <c r="AA6" s="104"/>
      <c r="AB6" s="105"/>
      <c r="AC6" s="106"/>
      <c r="AD6" s="103"/>
      <c r="AE6" s="104"/>
      <c r="AF6" s="105"/>
      <c r="AG6" s="106"/>
      <c r="AH6" s="103"/>
      <c r="AI6" s="104"/>
      <c r="AJ6" s="105"/>
      <c r="AK6" s="106"/>
      <c r="AL6" s="103"/>
      <c r="AM6" s="104"/>
    </row>
    <row r="7" spans="2:40" x14ac:dyDescent="0.25">
      <c r="C7" s="112"/>
      <c r="D7" s="112" t="s">
        <v>11</v>
      </c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Q7" s="102" t="str">
        <f>C10</f>
        <v>Memória</v>
      </c>
      <c r="R7" s="103"/>
      <c r="S7" s="104"/>
      <c r="T7" s="105"/>
      <c r="U7" s="106"/>
      <c r="V7" s="103"/>
      <c r="W7" s="104"/>
      <c r="X7" s="105"/>
      <c r="Y7" s="106"/>
      <c r="Z7" s="103"/>
      <c r="AA7" s="104"/>
      <c r="AB7" s="105"/>
      <c r="AC7" s="106"/>
      <c r="AD7" s="103"/>
      <c r="AE7" s="104"/>
      <c r="AF7" s="105"/>
      <c r="AG7" s="106"/>
      <c r="AH7" s="103"/>
      <c r="AI7" s="104"/>
      <c r="AJ7" s="105"/>
      <c r="AK7" s="106"/>
      <c r="AL7" s="103"/>
      <c r="AM7" s="104"/>
    </row>
    <row r="8" spans="2:40" x14ac:dyDescent="0.25">
      <c r="C8" s="112"/>
      <c r="D8" s="112" t="s">
        <v>32</v>
      </c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Q8" s="102" t="str">
        <f>C14</f>
        <v>Cartão</v>
      </c>
      <c r="R8" s="103"/>
      <c r="S8" s="104"/>
      <c r="T8" s="105"/>
      <c r="U8" s="106"/>
      <c r="V8" s="103"/>
      <c r="W8" s="104"/>
      <c r="X8" s="105"/>
      <c r="Y8" s="106"/>
      <c r="Z8" s="103"/>
      <c r="AA8" s="104"/>
      <c r="AB8" s="105"/>
      <c r="AC8" s="106"/>
      <c r="AD8" s="103"/>
      <c r="AE8" s="104"/>
      <c r="AF8" s="105"/>
      <c r="AG8" s="106"/>
      <c r="AH8" s="103"/>
      <c r="AI8" s="104"/>
      <c r="AJ8" s="105"/>
      <c r="AK8" s="106"/>
      <c r="AL8" s="103"/>
      <c r="AM8" s="104"/>
    </row>
    <row r="9" spans="2:40" x14ac:dyDescent="0.25">
      <c r="C9" s="112"/>
      <c r="D9" s="112" t="s">
        <v>21</v>
      </c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Q9" s="102" t="str">
        <f>C16</f>
        <v>Tela</v>
      </c>
      <c r="R9" s="103"/>
      <c r="S9" s="104"/>
      <c r="T9" s="105"/>
      <c r="U9" s="106"/>
      <c r="V9" s="103"/>
      <c r="W9" s="104"/>
      <c r="X9" s="105"/>
      <c r="Y9" s="106"/>
      <c r="Z9" s="103"/>
      <c r="AA9" s="104"/>
      <c r="AB9" s="105"/>
      <c r="AC9" s="106"/>
      <c r="AD9" s="103"/>
      <c r="AE9" s="104"/>
      <c r="AF9" s="105"/>
      <c r="AG9" s="106"/>
      <c r="AH9" s="103"/>
      <c r="AI9" s="104"/>
      <c r="AJ9" s="105"/>
      <c r="AK9" s="106"/>
      <c r="AL9" s="103"/>
      <c r="AM9" s="104"/>
    </row>
    <row r="10" spans="2:40" x14ac:dyDescent="0.25">
      <c r="C10" s="113" t="str">
        <f>'Codificação Magazine Luiza'!E5</f>
        <v>Memória</v>
      </c>
      <c r="D10" s="113" t="s">
        <v>20</v>
      </c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Q10" s="102" t="str">
        <f>C19</f>
        <v>Cor</v>
      </c>
      <c r="R10" s="103"/>
      <c r="S10" s="104"/>
      <c r="T10" s="105"/>
      <c r="U10" s="106"/>
      <c r="V10" s="103"/>
      <c r="W10" s="104"/>
      <c r="X10" s="105"/>
      <c r="Y10" s="106"/>
      <c r="Z10" s="103"/>
      <c r="AA10" s="104"/>
      <c r="AB10" s="105"/>
      <c r="AC10" s="106"/>
      <c r="AD10" s="103"/>
      <c r="AE10" s="104"/>
      <c r="AF10" s="105"/>
      <c r="AG10" s="106"/>
      <c r="AH10" s="103"/>
      <c r="AI10" s="104"/>
      <c r="AJ10" s="105"/>
      <c r="AK10" s="106"/>
      <c r="AL10" s="103"/>
      <c r="AM10" s="104"/>
    </row>
    <row r="11" spans="2:40" x14ac:dyDescent="0.25">
      <c r="C11" s="113"/>
      <c r="D11" s="113" t="s">
        <v>58</v>
      </c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Q11" s="102" t="str">
        <f>C28</f>
        <v>Processador</v>
      </c>
      <c r="R11" s="103"/>
      <c r="S11" s="104"/>
      <c r="T11" s="105"/>
      <c r="U11" s="106"/>
      <c r="V11" s="103"/>
      <c r="W11" s="104"/>
      <c r="X11" s="105"/>
      <c r="Y11" s="106"/>
      <c r="Z11" s="103"/>
      <c r="AA11" s="104"/>
      <c r="AB11" s="105"/>
      <c r="AC11" s="106"/>
      <c r="AD11" s="103"/>
      <c r="AE11" s="104"/>
      <c r="AF11" s="105"/>
      <c r="AG11" s="106"/>
      <c r="AH11" s="103"/>
      <c r="AI11" s="104"/>
      <c r="AJ11" s="105"/>
      <c r="AK11" s="106"/>
      <c r="AL11" s="103"/>
      <c r="AM11" s="104"/>
    </row>
    <row r="12" spans="2:40" x14ac:dyDescent="0.25">
      <c r="C12" s="113"/>
      <c r="D12" s="113" t="s">
        <v>10</v>
      </c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Q12" s="102" t="str">
        <f>C31</f>
        <v>Câmera</v>
      </c>
      <c r="R12" s="103"/>
      <c r="S12" s="104"/>
      <c r="T12" s="105"/>
      <c r="U12" s="106"/>
      <c r="V12" s="103"/>
      <c r="W12" s="104"/>
      <c r="X12" s="105"/>
      <c r="Y12" s="106"/>
      <c r="Z12" s="103"/>
      <c r="AA12" s="104"/>
      <c r="AB12" s="105"/>
      <c r="AC12" s="106"/>
      <c r="AD12" s="103"/>
      <c r="AE12" s="104"/>
      <c r="AF12" s="105"/>
      <c r="AG12" s="106"/>
      <c r="AH12" s="103"/>
      <c r="AI12" s="104"/>
      <c r="AJ12" s="105"/>
      <c r="AK12" s="106"/>
      <c r="AL12" s="103"/>
      <c r="AM12" s="104"/>
    </row>
    <row r="13" spans="2:40" x14ac:dyDescent="0.25">
      <c r="C13" s="113"/>
      <c r="D13" s="113" t="s">
        <v>43</v>
      </c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Q13" s="102" t="str">
        <f>C35</f>
        <v>Marketplace</v>
      </c>
      <c r="R13" s="103"/>
      <c r="S13" s="104"/>
      <c r="T13" s="105"/>
      <c r="U13" s="106"/>
      <c r="V13" s="103"/>
      <c r="W13" s="104"/>
      <c r="X13" s="105"/>
      <c r="Y13" s="106"/>
      <c r="Z13" s="103"/>
      <c r="AA13" s="104"/>
      <c r="AB13" s="105"/>
      <c r="AC13" s="106"/>
      <c r="AD13" s="103"/>
      <c r="AE13" s="104"/>
      <c r="AF13" s="105"/>
      <c r="AG13" s="106"/>
      <c r="AH13" s="103"/>
      <c r="AI13" s="104"/>
      <c r="AJ13" s="105"/>
      <c r="AK13" s="106"/>
      <c r="AL13" s="103"/>
      <c r="AM13" s="104"/>
    </row>
    <row r="14" spans="2:40" x14ac:dyDescent="0.25">
      <c r="C14" s="112" t="str">
        <f>'Codificação Magazine Luiza'!F5</f>
        <v>Cartão</v>
      </c>
      <c r="D14" s="112" t="s">
        <v>9</v>
      </c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Q14" s="102" t="str">
        <f>C37</f>
        <v>Preço</v>
      </c>
      <c r="R14" s="103"/>
      <c r="S14" s="104"/>
      <c r="T14" s="105"/>
      <c r="U14" s="106"/>
      <c r="V14" s="103"/>
      <c r="W14" s="104"/>
      <c r="X14" s="105"/>
      <c r="Y14" s="106"/>
      <c r="Z14" s="103"/>
      <c r="AA14" s="104"/>
      <c r="AB14" s="105"/>
      <c r="AC14" s="106"/>
      <c r="AD14" s="103"/>
      <c r="AE14" s="104"/>
      <c r="AF14" s="105"/>
      <c r="AG14" s="106"/>
      <c r="AH14" s="103"/>
      <c r="AI14" s="104"/>
      <c r="AJ14" s="105"/>
      <c r="AK14" s="106"/>
      <c r="AL14" s="103"/>
      <c r="AM14" s="104"/>
    </row>
    <row r="15" spans="2:40" x14ac:dyDescent="0.25">
      <c r="C15" s="112"/>
      <c r="D15" s="112" t="s">
        <v>25</v>
      </c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Q15" s="102" t="str">
        <f>C40</f>
        <v>Desconto</v>
      </c>
      <c r="R15" s="103"/>
      <c r="S15" s="104"/>
      <c r="T15" s="105"/>
      <c r="U15" s="106"/>
      <c r="V15" s="103"/>
      <c r="W15" s="104"/>
      <c r="X15" s="105"/>
      <c r="Y15" s="106"/>
      <c r="Z15" s="103"/>
      <c r="AA15" s="104"/>
      <c r="AB15" s="105"/>
      <c r="AC15" s="106"/>
      <c r="AD15" s="103"/>
      <c r="AE15" s="104"/>
      <c r="AF15" s="105"/>
      <c r="AG15" s="106"/>
      <c r="AH15" s="103"/>
      <c r="AI15" s="104"/>
      <c r="AJ15" s="105"/>
      <c r="AK15" s="106"/>
      <c r="AL15" s="103"/>
      <c r="AM15" s="104"/>
    </row>
    <row r="16" spans="2:40" x14ac:dyDescent="0.25">
      <c r="C16" s="115" t="str">
        <f>'Codificação Magazine Luiza'!G5</f>
        <v>Tela</v>
      </c>
      <c r="D16" s="115" t="s">
        <v>8</v>
      </c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Q16" s="102" t="str">
        <f>C43</f>
        <v>Vídeo</v>
      </c>
      <c r="R16" s="103"/>
      <c r="S16" s="104"/>
      <c r="T16" s="105"/>
      <c r="U16" s="106"/>
      <c r="V16" s="103"/>
      <c r="W16" s="104"/>
      <c r="X16" s="105"/>
      <c r="Y16" s="106"/>
      <c r="Z16" s="103"/>
      <c r="AA16" s="104"/>
      <c r="AB16" s="105"/>
      <c r="AC16" s="106"/>
      <c r="AD16" s="103"/>
      <c r="AE16" s="104"/>
      <c r="AF16" s="105"/>
      <c r="AG16" s="106"/>
      <c r="AH16" s="103"/>
      <c r="AI16" s="104"/>
      <c r="AJ16" s="105"/>
      <c r="AK16" s="106"/>
      <c r="AL16" s="103"/>
      <c r="AM16" s="104"/>
    </row>
    <row r="17" spans="3:39" ht="15.75" thickBot="1" x14ac:dyDescent="0.3">
      <c r="C17" s="115"/>
      <c r="D17" s="115" t="s">
        <v>24</v>
      </c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Q17" s="107" t="str">
        <f>C45</f>
        <v>Nota</v>
      </c>
      <c r="R17" s="108"/>
      <c r="S17" s="109"/>
      <c r="T17" s="110"/>
      <c r="U17" s="111"/>
      <c r="V17" s="108"/>
      <c r="W17" s="109"/>
      <c r="X17" s="110"/>
      <c r="Y17" s="111"/>
      <c r="Z17" s="108"/>
      <c r="AA17" s="109"/>
      <c r="AB17" s="110"/>
      <c r="AC17" s="111"/>
      <c r="AD17" s="108"/>
      <c r="AE17" s="109"/>
      <c r="AF17" s="110"/>
      <c r="AG17" s="111"/>
      <c r="AH17" s="108"/>
      <c r="AI17" s="109"/>
      <c r="AJ17" s="110"/>
      <c r="AK17" s="111"/>
      <c r="AL17" s="108"/>
      <c r="AM17" s="109"/>
    </row>
    <row r="18" spans="3:39" x14ac:dyDescent="0.25">
      <c r="C18" s="115"/>
      <c r="D18" s="115" t="s">
        <v>19</v>
      </c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</row>
    <row r="19" spans="3:39" x14ac:dyDescent="0.25">
      <c r="C19" s="112" t="str">
        <f>'Codificação Magazine Luiza'!H5</f>
        <v>Cor</v>
      </c>
      <c r="D19" s="97" t="s">
        <v>18</v>
      </c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</row>
    <row r="20" spans="3:39" x14ac:dyDescent="0.25">
      <c r="C20" s="112"/>
      <c r="D20" s="97" t="s">
        <v>62</v>
      </c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</row>
    <row r="21" spans="3:39" x14ac:dyDescent="0.25">
      <c r="C21" s="112"/>
      <c r="D21" s="97" t="s">
        <v>31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</row>
    <row r="22" spans="3:39" x14ac:dyDescent="0.25">
      <c r="C22" s="112"/>
      <c r="D22" s="97" t="s">
        <v>53</v>
      </c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</row>
    <row r="23" spans="3:39" x14ac:dyDescent="0.25">
      <c r="C23" s="112"/>
      <c r="D23" s="97" t="s">
        <v>51</v>
      </c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</row>
    <row r="24" spans="3:39" x14ac:dyDescent="0.25">
      <c r="C24" s="112"/>
      <c r="D24" s="97" t="s">
        <v>35</v>
      </c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</row>
    <row r="25" spans="3:39" x14ac:dyDescent="0.25">
      <c r="C25" s="112"/>
      <c r="D25" s="97" t="s">
        <v>45</v>
      </c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</row>
    <row r="26" spans="3:39" x14ac:dyDescent="0.25">
      <c r="C26" s="112"/>
      <c r="D26" s="97" t="s">
        <v>42</v>
      </c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</row>
    <row r="27" spans="3:39" x14ac:dyDescent="0.25">
      <c r="C27" s="112"/>
      <c r="D27" s="97" t="s">
        <v>7</v>
      </c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</row>
    <row r="28" spans="3:39" x14ac:dyDescent="0.25">
      <c r="C28" s="115" t="str">
        <f>'Codificação Magazine Luiza'!I5</f>
        <v>Processador</v>
      </c>
      <c r="D28" s="115" t="s">
        <v>17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</row>
    <row r="29" spans="3:39" x14ac:dyDescent="0.25">
      <c r="C29" s="115"/>
      <c r="D29" s="115" t="s">
        <v>57</v>
      </c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</row>
    <row r="30" spans="3:39" x14ac:dyDescent="0.25">
      <c r="C30" s="115"/>
      <c r="D30" s="115" t="s">
        <v>6</v>
      </c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</row>
    <row r="31" spans="3:39" x14ac:dyDescent="0.25">
      <c r="C31" s="112" t="str">
        <f>'Codificação Magazine Luiza'!J5</f>
        <v>Câmera</v>
      </c>
      <c r="D31" s="112" t="s">
        <v>56</v>
      </c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</row>
    <row r="32" spans="3:39" x14ac:dyDescent="0.25">
      <c r="C32" s="112"/>
      <c r="D32" s="112" t="s">
        <v>16</v>
      </c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</row>
    <row r="33" spans="3:15" x14ac:dyDescent="0.25">
      <c r="C33" s="112"/>
      <c r="D33" s="112" t="s">
        <v>5</v>
      </c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</row>
    <row r="34" spans="3:15" x14ac:dyDescent="0.25">
      <c r="C34" s="112"/>
      <c r="D34" s="112" t="s">
        <v>34</v>
      </c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</row>
    <row r="35" spans="3:15" x14ac:dyDescent="0.25">
      <c r="C35" s="115" t="str">
        <f>'Codificação Magazine Luiza'!K5</f>
        <v>Marketplace</v>
      </c>
      <c r="D35" s="115" t="s">
        <v>4</v>
      </c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</row>
    <row r="36" spans="3:15" x14ac:dyDescent="0.25">
      <c r="C36" s="115"/>
      <c r="D36" s="115" t="s">
        <v>15</v>
      </c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</row>
    <row r="37" spans="3:15" x14ac:dyDescent="0.25">
      <c r="C37" s="112" t="str">
        <f>'Codificação Magazine Luiza'!L11</f>
        <v>Preço</v>
      </c>
      <c r="D37" s="112" t="s">
        <v>14</v>
      </c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</row>
    <row r="38" spans="3:15" x14ac:dyDescent="0.25">
      <c r="C38" s="112"/>
      <c r="D38" s="112" t="s">
        <v>33</v>
      </c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</row>
    <row r="39" spans="3:15" x14ac:dyDescent="0.25">
      <c r="C39" s="112"/>
      <c r="D39" s="112" t="s">
        <v>3</v>
      </c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</row>
    <row r="40" spans="3:15" x14ac:dyDescent="0.25">
      <c r="C40" s="115" t="str">
        <f>'Codificação Magazine Luiza'!M5</f>
        <v>Desconto</v>
      </c>
      <c r="D40" s="114" t="s">
        <v>2</v>
      </c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3:15" x14ac:dyDescent="0.25">
      <c r="C41" s="115"/>
      <c r="D41" s="114">
        <v>0.1</v>
      </c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</row>
    <row r="42" spans="3:15" x14ac:dyDescent="0.25">
      <c r="C42" s="115"/>
      <c r="D42" s="114">
        <v>0.12</v>
      </c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</row>
    <row r="43" spans="3:15" x14ac:dyDescent="0.25">
      <c r="C43" s="112" t="str">
        <f>'Codificação Magazine Luiza'!N5</f>
        <v>Vídeo</v>
      </c>
      <c r="D43" s="112" t="s">
        <v>38</v>
      </c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</row>
    <row r="44" spans="3:15" x14ac:dyDescent="0.25">
      <c r="C44" s="112"/>
      <c r="D44" s="112" t="s">
        <v>1</v>
      </c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</row>
    <row r="45" spans="3:15" x14ac:dyDescent="0.25">
      <c r="C45" s="115" t="str">
        <f>'Codificação Magazine Luiza'!O5</f>
        <v>Nota</v>
      </c>
      <c r="D45" s="115" t="s">
        <v>41</v>
      </c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</row>
    <row r="46" spans="3:15" x14ac:dyDescent="0.25">
      <c r="C46" s="115"/>
      <c r="D46" s="115" t="s">
        <v>48</v>
      </c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</row>
    <row r="47" spans="3:15" x14ac:dyDescent="0.25">
      <c r="C47" s="115"/>
      <c r="D47" s="115" t="s">
        <v>30</v>
      </c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</row>
    <row r="48" spans="3:15" ht="15.75" thickBot="1" x14ac:dyDescent="0.3">
      <c r="C48" s="118"/>
      <c r="D48" s="118" t="s">
        <v>0</v>
      </c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</row>
  </sheetData>
  <phoneticPr fontId="8" type="noConversion"/>
  <conditionalFormatting sqref="S6:S17">
    <cfRule type="cellIs" dxfId="21" priority="12" operator="equal">
      <formula>1</formula>
    </cfRule>
  </conditionalFormatting>
  <conditionalFormatting sqref="U6:U17">
    <cfRule type="cellIs" dxfId="20" priority="11" operator="equal">
      <formula>1</formula>
    </cfRule>
  </conditionalFormatting>
  <conditionalFormatting sqref="W6:W17">
    <cfRule type="cellIs" dxfId="19" priority="10" operator="equal">
      <formula>1</formula>
    </cfRule>
  </conditionalFormatting>
  <conditionalFormatting sqref="Y6:Y17">
    <cfRule type="cellIs" dxfId="18" priority="9" operator="equal">
      <formula>1</formula>
    </cfRule>
  </conditionalFormatting>
  <conditionalFormatting sqref="AA6:AA17">
    <cfRule type="cellIs" dxfId="17" priority="8" operator="equal">
      <formula>1</formula>
    </cfRule>
  </conditionalFormatting>
  <conditionalFormatting sqref="AC6:AC17">
    <cfRule type="cellIs" dxfId="16" priority="7" operator="equal">
      <formula>1</formula>
    </cfRule>
  </conditionalFormatting>
  <conditionalFormatting sqref="AE6:AE17">
    <cfRule type="cellIs" dxfId="15" priority="6" operator="equal">
      <formula>1</formula>
    </cfRule>
  </conditionalFormatting>
  <conditionalFormatting sqref="AG6:AG17">
    <cfRule type="cellIs" dxfId="14" priority="5" operator="equal">
      <formula>1</formula>
    </cfRule>
  </conditionalFormatting>
  <conditionalFormatting sqref="AI6:AI17">
    <cfRule type="cellIs" dxfId="13" priority="4" operator="equal">
      <formula>1</formula>
    </cfRule>
  </conditionalFormatting>
  <conditionalFormatting sqref="AK6:AK17">
    <cfRule type="cellIs" dxfId="12" priority="3" operator="equal">
      <formula>1</formula>
    </cfRule>
  </conditionalFormatting>
  <conditionalFormatting sqref="AM6:AM17">
    <cfRule type="cellIs" dxfId="11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06D7-2136-4444-AA74-57F81F3F03FB}">
  <dimension ref="B1:AY26"/>
  <sheetViews>
    <sheetView showGridLines="0" zoomScaleNormal="100" workbookViewId="0">
      <selection activeCell="AQ26" sqref="AQ26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1.5703125" bestFit="1" customWidth="1"/>
    <col min="6" max="6" width="6.7109375" bestFit="1" customWidth="1"/>
    <col min="7" max="7" width="4.7109375" bestFit="1" customWidth="1"/>
    <col min="8" max="8" width="9.85546875" bestFit="1" customWidth="1"/>
    <col min="9" max="9" width="18.140625" bestFit="1" customWidth="1"/>
    <col min="10" max="10" width="7.85546875" bestFit="1" customWidth="1"/>
    <col min="11" max="11" width="14.140625" customWidth="1"/>
    <col min="12" max="12" width="7.42578125" bestFit="1" customWidth="1"/>
    <col min="13" max="13" width="9.28515625" bestFit="1" customWidth="1"/>
    <col min="14" max="14" width="6.140625" bestFit="1" customWidth="1"/>
    <col min="15" max="15" width="6.7109375" bestFit="1" customWidth="1"/>
    <col min="23" max="23" width="11.7109375" bestFit="1" customWidth="1"/>
    <col min="24" max="24" width="7.85546875" bestFit="1" customWidth="1"/>
    <col min="25" max="25" width="12" bestFit="1" customWidth="1"/>
    <col min="32" max="32" width="9.85546875" bestFit="1" customWidth="1"/>
    <col min="34" max="34" width="11.7109375" bestFit="1" customWidth="1"/>
    <col min="35" max="35" width="18.140625" bestFit="1" customWidth="1"/>
    <col min="39" max="39" width="12" bestFit="1" customWidth="1"/>
    <col min="48" max="48" width="15.7109375" bestFit="1" customWidth="1"/>
    <col min="49" max="49" width="12.28515625" bestFit="1" customWidth="1"/>
    <col min="50" max="50" width="9.85546875" bestFit="1" customWidth="1"/>
  </cols>
  <sheetData>
    <row r="1" spans="2:51" ht="8.25" customHeight="1" x14ac:dyDescent="0.25"/>
    <row r="2" spans="2:51" ht="46.5" customHeight="1" thickBo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</row>
    <row r="3" spans="2:51" ht="8.25" customHeight="1" x14ac:dyDescent="0.25"/>
    <row r="4" spans="2:51" x14ac:dyDescent="0.25">
      <c r="C4" s="30" t="s">
        <v>95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Q4" s="30" t="s">
        <v>100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X4" s="31" t="s">
        <v>100</v>
      </c>
    </row>
    <row r="5" spans="2:51" ht="15.75" thickBot="1" x14ac:dyDescent="0.3">
      <c r="C5" s="32" t="s">
        <v>76</v>
      </c>
      <c r="D5" s="33" t="str">
        <f>D11</f>
        <v>Marca</v>
      </c>
      <c r="E5" s="33" t="str">
        <f t="shared" ref="E5:O5" si="0">E11</f>
        <v>Memória</v>
      </c>
      <c r="F5" s="33" t="str">
        <f t="shared" si="0"/>
        <v>Cartão</v>
      </c>
      <c r="G5" s="33" t="str">
        <f t="shared" si="0"/>
        <v>Tela</v>
      </c>
      <c r="H5" s="33" t="str">
        <f t="shared" si="0"/>
        <v>Cor</v>
      </c>
      <c r="I5" s="33" t="str">
        <f t="shared" si="0"/>
        <v>Processador</v>
      </c>
      <c r="J5" s="33" t="str">
        <f t="shared" si="0"/>
        <v>Câmera</v>
      </c>
      <c r="K5" s="33" t="str">
        <f t="shared" si="0"/>
        <v>Marketplace</v>
      </c>
      <c r="L5" s="33" t="str">
        <f t="shared" si="0"/>
        <v>Preço</v>
      </c>
      <c r="M5" s="33" t="str">
        <f t="shared" si="0"/>
        <v>Desconto</v>
      </c>
      <c r="N5" s="33" t="str">
        <f t="shared" si="0"/>
        <v>Vídeo</v>
      </c>
      <c r="O5" s="33" t="str">
        <f t="shared" si="0"/>
        <v>Nota</v>
      </c>
      <c r="Q5" s="49" t="str">
        <f>Q11</f>
        <v>LG</v>
      </c>
      <c r="R5" s="50" t="str">
        <f t="shared" ref="R5:AU5" si="1">R11</f>
        <v>Apple</v>
      </c>
      <c r="S5" s="50" t="str">
        <f t="shared" si="1"/>
        <v>Motorola</v>
      </c>
      <c r="T5" s="51" t="str">
        <f t="shared" si="1"/>
        <v>16GB</v>
      </c>
      <c r="U5" s="51" t="str">
        <f t="shared" si="1"/>
        <v>64GB</v>
      </c>
      <c r="V5" s="51" t="str">
        <f t="shared" si="1"/>
        <v>128GB</v>
      </c>
      <c r="W5" s="49" t="str">
        <f t="shared" si="1"/>
        <v>TB</v>
      </c>
      <c r="X5" s="51" t="str">
        <f t="shared" si="1"/>
        <v>4"</v>
      </c>
      <c r="Y5" s="51" t="str">
        <f t="shared" si="1"/>
        <v>5"</v>
      </c>
      <c r="Z5" s="49" t="str">
        <f t="shared" si="1"/>
        <v>Preto</v>
      </c>
      <c r="AA5" s="50" t="str">
        <f t="shared" si="1"/>
        <v>Cinza</v>
      </c>
      <c r="AB5" s="50" t="str">
        <f t="shared" si="1"/>
        <v>Ouro</v>
      </c>
      <c r="AC5" s="50" t="str">
        <f t="shared" si="1"/>
        <v>Ônix</v>
      </c>
      <c r="AD5" s="50" t="str">
        <f t="shared" si="1"/>
        <v>Indigo</v>
      </c>
      <c r="AE5" s="50" t="str">
        <f t="shared" si="1"/>
        <v>Branco</v>
      </c>
      <c r="AF5" s="50" t="str">
        <f t="shared" si="1"/>
        <v>Vermelho</v>
      </c>
      <c r="AG5" s="50" t="str">
        <f t="shared" si="1"/>
        <v>Dourado</v>
      </c>
      <c r="AH5" s="51" t="str">
        <f t="shared" si="1"/>
        <v>Quad-Core</v>
      </c>
      <c r="AI5" s="51" t="str">
        <f t="shared" si="1"/>
        <v>Processador neural</v>
      </c>
      <c r="AJ5" s="50" t="str">
        <f t="shared" si="1"/>
        <v>1MP</v>
      </c>
      <c r="AK5" s="50" t="str">
        <f t="shared" si="1"/>
        <v>iSight</v>
      </c>
      <c r="AL5" s="50" t="str">
        <f t="shared" si="1"/>
        <v>Quad</v>
      </c>
      <c r="AM5" s="51" t="str">
        <f t="shared" si="1"/>
        <v>Webfones</v>
      </c>
      <c r="AN5" s="52" t="str">
        <f t="shared" si="1"/>
        <v>Preço 2</v>
      </c>
      <c r="AO5" s="52" t="str">
        <f t="shared" si="1"/>
        <v>Preço 3</v>
      </c>
      <c r="AP5" s="51">
        <f t="shared" si="1"/>
        <v>0.1</v>
      </c>
      <c r="AQ5" s="51">
        <f t="shared" si="1"/>
        <v>0.12</v>
      </c>
      <c r="AR5" s="52" t="str">
        <f t="shared" si="1"/>
        <v>Não</v>
      </c>
      <c r="AS5" s="51" t="str">
        <f t="shared" si="1"/>
        <v>Nota 1</v>
      </c>
      <c r="AT5" s="51" t="str">
        <f t="shared" si="1"/>
        <v>Nota 3</v>
      </c>
      <c r="AU5" s="51" t="str">
        <f t="shared" si="1"/>
        <v>Nota 4</v>
      </c>
      <c r="AX5" s="33" t="s">
        <v>105</v>
      </c>
    </row>
    <row r="6" spans="2:51" ht="16.5" thickTop="1" thickBot="1" x14ac:dyDescent="0.3">
      <c r="C6" s="34">
        <v>15</v>
      </c>
      <c r="D6" s="35" t="str">
        <f>VLOOKUP($C$6,$C$11:$O$26,2,FALSE)</f>
        <v>Samsung</v>
      </c>
      <c r="E6" s="35" t="str">
        <f>VLOOKUP($C$6,$C$11:$O$26,3,FALSE)</f>
        <v>32GB</v>
      </c>
      <c r="F6" s="35" t="str">
        <f>VLOOKUP($C$6,$C$11:$O$26,4,FALSE)</f>
        <v>GB</v>
      </c>
      <c r="G6" s="35" t="str">
        <f>VLOOKUP($C$6,$C$11:$O$26,5,FALSE)</f>
        <v>6"</v>
      </c>
      <c r="H6" s="35" t="str">
        <f>VLOOKUP($C$6,$C$11:$O$26,6,FALSE)</f>
        <v>Azul</v>
      </c>
      <c r="I6" s="35" t="str">
        <f>VLOOKUP($C$6,$C$11:$O$26,7,FALSE)</f>
        <v>Octa-Core</v>
      </c>
      <c r="J6" s="35" t="str">
        <f>VLOOKUP($C$6,$C$11:$O$26,8,FALSE)</f>
        <v>2MP</v>
      </c>
      <c r="K6" s="35" t="str">
        <f>VLOOKUP($C$6,$C$11:$O$26,9,FALSE)</f>
        <v>magazineluiza</v>
      </c>
      <c r="L6" s="35" t="str">
        <f>VLOOKUP($C$6,$C$11:$O$26,10,FALSE)</f>
        <v>Preço 1</v>
      </c>
      <c r="M6" s="35" t="str">
        <f>VLOOKUP($C$6,$C$11:$O$26,11,FALSE)</f>
        <v>NA</v>
      </c>
      <c r="N6" s="35" t="str">
        <f>VLOOKUP($C$6,$C$11:$O$26,12,FALSE)</f>
        <v>Sim</v>
      </c>
      <c r="O6" s="35" t="str">
        <f>VLOOKUP($C$6,$C$11:$O$26,13,FALSE)</f>
        <v>Nota 2</v>
      </c>
      <c r="Q6" s="39">
        <v>1</v>
      </c>
      <c r="R6" s="39">
        <v>0</v>
      </c>
      <c r="S6" s="39">
        <v>0</v>
      </c>
      <c r="T6" s="41">
        <v>0</v>
      </c>
      <c r="U6" s="41">
        <v>0</v>
      </c>
      <c r="V6" s="41">
        <v>1</v>
      </c>
      <c r="W6" s="39">
        <v>1</v>
      </c>
      <c r="X6" s="41">
        <v>0</v>
      </c>
      <c r="Y6" s="41">
        <v>0</v>
      </c>
      <c r="Z6" s="39">
        <v>0</v>
      </c>
      <c r="AA6" s="39">
        <v>0</v>
      </c>
      <c r="AB6" s="39">
        <v>0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41">
        <v>0</v>
      </c>
      <c r="AI6" s="41">
        <v>0</v>
      </c>
      <c r="AJ6" s="39">
        <v>0</v>
      </c>
      <c r="AK6" s="39">
        <v>0</v>
      </c>
      <c r="AL6" s="39">
        <v>1</v>
      </c>
      <c r="AM6" s="41">
        <v>0</v>
      </c>
      <c r="AN6" s="42">
        <v>0</v>
      </c>
      <c r="AO6" s="42">
        <v>0</v>
      </c>
      <c r="AP6" s="41">
        <v>0</v>
      </c>
      <c r="AQ6" s="41">
        <v>0</v>
      </c>
      <c r="AR6" s="42">
        <v>0</v>
      </c>
      <c r="AS6" s="41">
        <v>0</v>
      </c>
      <c r="AT6" s="41">
        <v>0</v>
      </c>
      <c r="AU6" s="41">
        <v>0</v>
      </c>
      <c r="AX6" s="91">
        <f t="array" ref="AX6:AX7">TREND(AW12:AW26,Q12:AU26,Q6:AU7)</f>
        <v>7.499999999999992</v>
      </c>
    </row>
    <row r="7" spans="2:51" ht="15.75" thickBot="1" x14ac:dyDescent="0.3">
      <c r="Q7" s="45">
        <v>0</v>
      </c>
      <c r="R7" s="46">
        <v>0</v>
      </c>
      <c r="S7" s="46">
        <v>1</v>
      </c>
      <c r="T7" s="47">
        <v>0</v>
      </c>
      <c r="U7" s="47">
        <v>0</v>
      </c>
      <c r="V7" s="47">
        <v>1</v>
      </c>
      <c r="W7" s="45">
        <v>1</v>
      </c>
      <c r="X7" s="47">
        <v>0</v>
      </c>
      <c r="Y7" s="47">
        <v>0</v>
      </c>
      <c r="Z7" s="45">
        <v>0</v>
      </c>
      <c r="AA7" s="46">
        <v>0</v>
      </c>
      <c r="AB7" s="46">
        <v>0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7">
        <v>0</v>
      </c>
      <c r="AI7" s="47">
        <v>0</v>
      </c>
      <c r="AJ7" s="46">
        <v>0</v>
      </c>
      <c r="AK7" s="46">
        <v>0</v>
      </c>
      <c r="AL7" s="46">
        <v>1</v>
      </c>
      <c r="AM7" s="47">
        <v>0</v>
      </c>
      <c r="AN7" s="48">
        <v>0</v>
      </c>
      <c r="AO7" s="48">
        <v>0</v>
      </c>
      <c r="AP7" s="47">
        <v>0</v>
      </c>
      <c r="AQ7" s="47">
        <v>0</v>
      </c>
      <c r="AR7" s="48">
        <v>0</v>
      </c>
      <c r="AS7" s="47">
        <v>0</v>
      </c>
      <c r="AT7" s="47">
        <v>0</v>
      </c>
      <c r="AU7" s="47">
        <v>0</v>
      </c>
      <c r="AX7" s="92">
        <v>16.999999999999982</v>
      </c>
    </row>
    <row r="9" spans="2:51" x14ac:dyDescent="0.25">
      <c r="Q9" s="30" t="s">
        <v>102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44"/>
      <c r="AW9" s="44"/>
      <c r="AX9" s="44"/>
    </row>
    <row r="10" spans="2:51" x14ac:dyDescent="0.25">
      <c r="C10" s="36" t="s">
        <v>99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Q10" s="39" t="str">
        <f>D5</f>
        <v>Marca</v>
      </c>
      <c r="R10" s="39"/>
      <c r="S10" s="39"/>
      <c r="T10" s="40" t="str">
        <f>E5</f>
        <v>Memória</v>
      </c>
      <c r="U10" s="40"/>
      <c r="V10" s="40"/>
      <c r="W10" s="39" t="str">
        <f>F5</f>
        <v>Cartão</v>
      </c>
      <c r="X10" s="40" t="str">
        <f>G5</f>
        <v>Tela</v>
      </c>
      <c r="Y10" s="40"/>
      <c r="Z10" s="39" t="str">
        <f>H5</f>
        <v>Cor</v>
      </c>
      <c r="AA10" s="39"/>
      <c r="AB10" s="39"/>
      <c r="AC10" s="39"/>
      <c r="AD10" s="39"/>
      <c r="AE10" s="39"/>
      <c r="AF10" s="39"/>
      <c r="AG10" s="39"/>
      <c r="AH10" s="40" t="str">
        <f>I5</f>
        <v>Processador</v>
      </c>
      <c r="AI10" s="40"/>
      <c r="AJ10" s="39" t="str">
        <f>J5</f>
        <v>Câmera</v>
      </c>
      <c r="AK10" s="39"/>
      <c r="AL10" s="39"/>
      <c r="AM10" s="40" t="str">
        <f>K11</f>
        <v>Marketplace</v>
      </c>
      <c r="AN10" s="39" t="str">
        <f>L5</f>
        <v>Preço</v>
      </c>
      <c r="AO10" s="39"/>
      <c r="AP10" s="40" t="str">
        <f>M5</f>
        <v>Desconto</v>
      </c>
      <c r="AQ10" s="40"/>
      <c r="AR10" s="39" t="str">
        <f>N5</f>
        <v>Vídeo</v>
      </c>
      <c r="AS10" s="40" t="str">
        <f>O5</f>
        <v>Nota</v>
      </c>
      <c r="AT10" s="40"/>
      <c r="AU10" s="40"/>
      <c r="AV10" s="43"/>
      <c r="AW10" s="43"/>
      <c r="AX10" s="43"/>
    </row>
    <row r="11" spans="2:51" ht="15.75" thickBot="1" x14ac:dyDescent="0.3">
      <c r="C11" s="21" t="s">
        <v>76</v>
      </c>
      <c r="D11" s="20" t="s">
        <v>75</v>
      </c>
      <c r="E11" s="18" t="s">
        <v>96</v>
      </c>
      <c r="F11" s="19" t="s">
        <v>73</v>
      </c>
      <c r="G11" s="16" t="s">
        <v>81</v>
      </c>
      <c r="H11" s="17" t="s">
        <v>71</v>
      </c>
      <c r="I11" s="18" t="s">
        <v>80</v>
      </c>
      <c r="J11" s="16" t="s">
        <v>101</v>
      </c>
      <c r="K11" s="20" t="s">
        <v>78</v>
      </c>
      <c r="L11" s="19" t="s">
        <v>77</v>
      </c>
      <c r="M11" s="18" t="s">
        <v>97</v>
      </c>
      <c r="N11" s="17" t="s">
        <v>98</v>
      </c>
      <c r="O11" s="16" t="s">
        <v>64</v>
      </c>
      <c r="Q11" s="63" t="s">
        <v>26</v>
      </c>
      <c r="R11" s="64" t="s">
        <v>11</v>
      </c>
      <c r="S11" s="64" t="s">
        <v>32</v>
      </c>
      <c r="T11" s="65" t="s">
        <v>58</v>
      </c>
      <c r="U11" s="68" t="s">
        <v>10</v>
      </c>
      <c r="V11" s="65" t="s">
        <v>43</v>
      </c>
      <c r="W11" s="63" t="s">
        <v>25</v>
      </c>
      <c r="X11" s="65" t="s">
        <v>8</v>
      </c>
      <c r="Y11" s="65" t="s">
        <v>24</v>
      </c>
      <c r="Z11" s="63" t="s">
        <v>18</v>
      </c>
      <c r="AA11" s="64" t="s">
        <v>62</v>
      </c>
      <c r="AB11" s="64" t="s">
        <v>31</v>
      </c>
      <c r="AC11" s="64" t="s">
        <v>53</v>
      </c>
      <c r="AD11" s="64" t="s">
        <v>51</v>
      </c>
      <c r="AE11" s="64" t="s">
        <v>45</v>
      </c>
      <c r="AF11" s="64" t="s">
        <v>42</v>
      </c>
      <c r="AG11" s="64" t="s">
        <v>7</v>
      </c>
      <c r="AH11" s="65" t="s">
        <v>57</v>
      </c>
      <c r="AI11" s="65" t="s">
        <v>6</v>
      </c>
      <c r="AJ11" s="64" t="s">
        <v>56</v>
      </c>
      <c r="AK11" s="64" t="s">
        <v>5</v>
      </c>
      <c r="AL11" s="64" t="s">
        <v>34</v>
      </c>
      <c r="AM11" s="65" t="s">
        <v>15</v>
      </c>
      <c r="AN11" s="66" t="s">
        <v>33</v>
      </c>
      <c r="AO11" s="66" t="s">
        <v>3</v>
      </c>
      <c r="AP11" s="65">
        <v>0.1</v>
      </c>
      <c r="AQ11" s="65">
        <v>0.12</v>
      </c>
      <c r="AR11" s="66" t="s">
        <v>1</v>
      </c>
      <c r="AS11" s="65" t="s">
        <v>41</v>
      </c>
      <c r="AT11" s="65" t="s">
        <v>30</v>
      </c>
      <c r="AU11" s="65" t="s">
        <v>0</v>
      </c>
      <c r="AV11" s="67" t="s">
        <v>103</v>
      </c>
      <c r="AW11" s="67" t="s">
        <v>104</v>
      </c>
      <c r="AX11" s="67" t="s">
        <v>105</v>
      </c>
    </row>
    <row r="12" spans="2:51" ht="15.75" thickTop="1" x14ac:dyDescent="0.25">
      <c r="C12" s="13">
        <v>1</v>
      </c>
      <c r="D12" s="12" t="s">
        <v>32</v>
      </c>
      <c r="E12" s="11" t="s">
        <v>20</v>
      </c>
      <c r="F12" s="10" t="s">
        <v>9</v>
      </c>
      <c r="G12" s="10" t="s">
        <v>24</v>
      </c>
      <c r="H12" t="s">
        <v>31</v>
      </c>
      <c r="I12" t="s">
        <v>17</v>
      </c>
      <c r="J12" s="8" t="s">
        <v>16</v>
      </c>
      <c r="K12" t="s">
        <v>15</v>
      </c>
      <c r="L12" s="15" t="s">
        <v>14</v>
      </c>
      <c r="M12" s="9" t="s">
        <v>2</v>
      </c>
      <c r="N12" s="9" t="s">
        <v>1</v>
      </c>
      <c r="O12" s="8" t="s">
        <v>30</v>
      </c>
      <c r="Q12" s="37">
        <f>IF($D12=Q$11,1,0)</f>
        <v>0</v>
      </c>
      <c r="R12" s="37">
        <f>IF($D12=R$11,1,0)</f>
        <v>0</v>
      </c>
      <c r="S12" s="37">
        <f>IF($D12=S$11,1,0)</f>
        <v>1</v>
      </c>
      <c r="T12" s="57">
        <f>IF($E12=T$11,1,0)</f>
        <v>0</v>
      </c>
      <c r="U12" s="57">
        <f>IF($E12=U$11,1,0)</f>
        <v>0</v>
      </c>
      <c r="V12" s="57">
        <f>IF($E12=V$11,1,0)</f>
        <v>0</v>
      </c>
      <c r="W12" s="37">
        <f>IF($F12=W$11,1,0)</f>
        <v>0</v>
      </c>
      <c r="X12" s="57">
        <f>IF($G12=X$11,1,0)</f>
        <v>0</v>
      </c>
      <c r="Y12" s="57">
        <f>IF($G12=Y$11,1,0)</f>
        <v>1</v>
      </c>
      <c r="Z12" s="37">
        <f>IF($H12=Z$11,1,0)</f>
        <v>0</v>
      </c>
      <c r="AA12" s="37">
        <f t="shared" ref="AA12:AG25" si="2">IF($H12=AA$11,1,0)</f>
        <v>0</v>
      </c>
      <c r="AB12" s="37">
        <f t="shared" si="2"/>
        <v>1</v>
      </c>
      <c r="AC12" s="37">
        <f t="shared" si="2"/>
        <v>0</v>
      </c>
      <c r="AD12" s="37">
        <f t="shared" si="2"/>
        <v>0</v>
      </c>
      <c r="AE12" s="37">
        <f t="shared" si="2"/>
        <v>0</v>
      </c>
      <c r="AF12" s="37">
        <f t="shared" si="2"/>
        <v>0</v>
      </c>
      <c r="AG12" s="37">
        <f t="shared" si="2"/>
        <v>0</v>
      </c>
      <c r="AH12" s="57">
        <f>IF($I12=AH$11,1,0)</f>
        <v>0</v>
      </c>
      <c r="AI12" s="57">
        <f>IF($I12=AI$11,1,0)</f>
        <v>0</v>
      </c>
      <c r="AJ12" s="37">
        <f>IF($J12=AJ$11,1,0)</f>
        <v>0</v>
      </c>
      <c r="AK12" s="37">
        <f t="shared" ref="AK12:AL25" si="3">IF($J12=AK$11,1,0)</f>
        <v>0</v>
      </c>
      <c r="AL12" s="37">
        <f t="shared" si="3"/>
        <v>0</v>
      </c>
      <c r="AM12" s="57">
        <f>IF($K12=AM$11,1,0)</f>
        <v>1</v>
      </c>
      <c r="AN12" s="58">
        <f>IF($L12=AN$11,1,0)</f>
        <v>0</v>
      </c>
      <c r="AO12" s="58">
        <f t="shared" ref="AO12:AO25" si="4">IF($L12=AO$11,1,0)</f>
        <v>0</v>
      </c>
      <c r="AP12" s="57">
        <f>IF($M12=AP$11,1,0)</f>
        <v>0</v>
      </c>
      <c r="AQ12" s="57">
        <f>IF($M12=AQ$11,1,0)</f>
        <v>0</v>
      </c>
      <c r="AR12" s="58">
        <f>IF($N12=AR$11,1,0)</f>
        <v>1</v>
      </c>
      <c r="AS12" s="57">
        <f>IF($O12=AS$11,1,0)</f>
        <v>0</v>
      </c>
      <c r="AT12" s="57">
        <f t="shared" ref="AT12:AU25" si="5">IF($O12=AT$11,1,0)</f>
        <v>1</v>
      </c>
      <c r="AU12" s="57">
        <f t="shared" si="5"/>
        <v>0</v>
      </c>
      <c r="AV12" s="55">
        <f>C12</f>
        <v>1</v>
      </c>
      <c r="AW12" s="55">
        <f>MAX($AV$12:$AV$26)+1-AV12</f>
        <v>15</v>
      </c>
      <c r="AX12" s="53">
        <f t="array" ref="AX12:AX26">TREND(AW12:AW26,Q12:AU26,Q12:AU26)</f>
        <v>14.999999999999986</v>
      </c>
    </row>
    <row r="13" spans="2:51" x14ac:dyDescent="0.25">
      <c r="C13" s="13">
        <v>2</v>
      </c>
      <c r="D13" s="12" t="s">
        <v>11</v>
      </c>
      <c r="E13" s="11" t="s">
        <v>10</v>
      </c>
      <c r="F13" s="10" t="s">
        <v>9</v>
      </c>
      <c r="G13" s="10" t="s">
        <v>8</v>
      </c>
      <c r="H13" t="s">
        <v>62</v>
      </c>
      <c r="I13" t="s">
        <v>6</v>
      </c>
      <c r="J13" s="8" t="s">
        <v>5</v>
      </c>
      <c r="K13" t="s">
        <v>4</v>
      </c>
      <c r="L13" s="15" t="s">
        <v>3</v>
      </c>
      <c r="M13" s="14" t="s">
        <v>2</v>
      </c>
      <c r="N13" s="9" t="s">
        <v>1</v>
      </c>
      <c r="O13" s="8" t="s">
        <v>0</v>
      </c>
      <c r="Q13" s="37">
        <f t="shared" ref="Q13:S26" si="6">IF($D13=Q$11,1,0)</f>
        <v>0</v>
      </c>
      <c r="R13" s="38">
        <f t="shared" si="6"/>
        <v>1</v>
      </c>
      <c r="S13" s="38">
        <f t="shared" si="6"/>
        <v>0</v>
      </c>
      <c r="T13" s="57">
        <f t="shared" ref="T13:V26" si="7">IF($E13=T$11,1,0)</f>
        <v>0</v>
      </c>
      <c r="U13" s="57">
        <f t="shared" si="7"/>
        <v>1</v>
      </c>
      <c r="V13" s="57">
        <f t="shared" si="7"/>
        <v>0</v>
      </c>
      <c r="W13" s="37">
        <f t="shared" ref="W13:W26" si="8">IF($F13=W$11,1,0)</f>
        <v>0</v>
      </c>
      <c r="X13" s="57">
        <f t="shared" ref="X13:Y26" si="9">IF($G13=X$11,1,0)</f>
        <v>1</v>
      </c>
      <c r="Y13" s="57">
        <f t="shared" si="9"/>
        <v>0</v>
      </c>
      <c r="Z13" s="37">
        <f t="shared" ref="Z13:AG26" si="10">IF($H13=Z$11,1,0)</f>
        <v>0</v>
      </c>
      <c r="AA13" s="38">
        <f t="shared" si="2"/>
        <v>1</v>
      </c>
      <c r="AB13" s="38">
        <f t="shared" si="2"/>
        <v>0</v>
      </c>
      <c r="AC13" s="38">
        <f t="shared" si="2"/>
        <v>0</v>
      </c>
      <c r="AD13" s="38">
        <f t="shared" si="2"/>
        <v>0</v>
      </c>
      <c r="AE13" s="38">
        <f t="shared" si="2"/>
        <v>0</v>
      </c>
      <c r="AF13" s="38">
        <f t="shared" si="2"/>
        <v>0</v>
      </c>
      <c r="AG13" s="38">
        <f t="shared" si="2"/>
        <v>0</v>
      </c>
      <c r="AH13" s="57">
        <f t="shared" ref="AH13:AI26" si="11">IF($I13=AH$11,1,0)</f>
        <v>0</v>
      </c>
      <c r="AI13" s="57">
        <f t="shared" si="11"/>
        <v>1</v>
      </c>
      <c r="AJ13" s="37">
        <f t="shared" ref="AJ13:AL26" si="12">IF($J13=AJ$11,1,0)</f>
        <v>0</v>
      </c>
      <c r="AK13" s="37">
        <f t="shared" si="3"/>
        <v>1</v>
      </c>
      <c r="AL13" s="37">
        <f t="shared" si="3"/>
        <v>0</v>
      </c>
      <c r="AM13" s="57">
        <f t="shared" ref="AM13:AM26" si="13">IF($K13=AM$11,1,0)</f>
        <v>0</v>
      </c>
      <c r="AN13" s="58">
        <f t="shared" ref="AN13:AO26" si="14">IF($L13=AN$11,1,0)</f>
        <v>0</v>
      </c>
      <c r="AO13" s="58">
        <f t="shared" si="4"/>
        <v>1</v>
      </c>
      <c r="AP13" s="57">
        <f t="shared" ref="AP13:AQ26" si="15">IF($M13=AP$11,1,0)</f>
        <v>0</v>
      </c>
      <c r="AQ13" s="57">
        <f t="shared" si="15"/>
        <v>0</v>
      </c>
      <c r="AR13" s="58">
        <f t="shared" ref="AR13:AR26" si="16">IF($N13=AR$11,1,0)</f>
        <v>1</v>
      </c>
      <c r="AS13" s="57">
        <f t="shared" ref="AS13:AU26" si="17">IF($O13=AS$11,1,0)</f>
        <v>0</v>
      </c>
      <c r="AT13" s="57">
        <f t="shared" si="5"/>
        <v>0</v>
      </c>
      <c r="AU13" s="57">
        <f t="shared" si="5"/>
        <v>1</v>
      </c>
      <c r="AV13" s="55">
        <f>C13</f>
        <v>2</v>
      </c>
      <c r="AW13" s="55">
        <f>MAX($AV$12:$AV$26)+1-AV13</f>
        <v>14</v>
      </c>
      <c r="AX13" s="53">
        <v>14</v>
      </c>
    </row>
    <row r="14" spans="2:51" x14ac:dyDescent="0.25">
      <c r="C14" s="13">
        <v>3</v>
      </c>
      <c r="D14" s="12" t="s">
        <v>32</v>
      </c>
      <c r="E14" s="11" t="s">
        <v>58</v>
      </c>
      <c r="F14" s="10" t="s">
        <v>9</v>
      </c>
      <c r="G14" s="10" t="s">
        <v>24</v>
      </c>
      <c r="H14" t="s">
        <v>31</v>
      </c>
      <c r="I14" t="s">
        <v>57</v>
      </c>
      <c r="J14" s="8" t="s">
        <v>56</v>
      </c>
      <c r="K14" t="s">
        <v>4</v>
      </c>
      <c r="L14" s="15" t="s">
        <v>14</v>
      </c>
      <c r="M14" s="9">
        <v>0.1</v>
      </c>
      <c r="N14" s="9" t="s">
        <v>38</v>
      </c>
      <c r="O14" s="8" t="s">
        <v>48</v>
      </c>
      <c r="Q14" s="37">
        <f t="shared" si="6"/>
        <v>0</v>
      </c>
      <c r="R14" s="38">
        <f t="shared" si="6"/>
        <v>0</v>
      </c>
      <c r="S14" s="38">
        <f t="shared" si="6"/>
        <v>1</v>
      </c>
      <c r="T14" s="57">
        <f t="shared" si="7"/>
        <v>1</v>
      </c>
      <c r="U14" s="57">
        <f t="shared" si="7"/>
        <v>0</v>
      </c>
      <c r="V14" s="57">
        <f t="shared" si="7"/>
        <v>0</v>
      </c>
      <c r="W14" s="37">
        <f t="shared" si="8"/>
        <v>0</v>
      </c>
      <c r="X14" s="57">
        <f t="shared" si="9"/>
        <v>0</v>
      </c>
      <c r="Y14" s="57">
        <f t="shared" si="9"/>
        <v>1</v>
      </c>
      <c r="Z14" s="37">
        <f t="shared" si="10"/>
        <v>0</v>
      </c>
      <c r="AA14" s="38">
        <f t="shared" si="2"/>
        <v>0</v>
      </c>
      <c r="AB14" s="38">
        <f t="shared" si="2"/>
        <v>1</v>
      </c>
      <c r="AC14" s="38">
        <f t="shared" si="2"/>
        <v>0</v>
      </c>
      <c r="AD14" s="38">
        <f t="shared" si="2"/>
        <v>0</v>
      </c>
      <c r="AE14" s="38">
        <f t="shared" si="2"/>
        <v>0</v>
      </c>
      <c r="AF14" s="38">
        <f t="shared" si="2"/>
        <v>0</v>
      </c>
      <c r="AG14" s="38">
        <f t="shared" si="2"/>
        <v>0</v>
      </c>
      <c r="AH14" s="57">
        <f t="shared" si="11"/>
        <v>1</v>
      </c>
      <c r="AI14" s="57">
        <f t="shared" si="11"/>
        <v>0</v>
      </c>
      <c r="AJ14" s="37">
        <f t="shared" si="12"/>
        <v>1</v>
      </c>
      <c r="AK14" s="37">
        <f t="shared" si="3"/>
        <v>0</v>
      </c>
      <c r="AL14" s="37">
        <f t="shared" si="3"/>
        <v>0</v>
      </c>
      <c r="AM14" s="57">
        <f t="shared" si="13"/>
        <v>0</v>
      </c>
      <c r="AN14" s="58">
        <f t="shared" si="14"/>
        <v>0</v>
      </c>
      <c r="AO14" s="58">
        <f t="shared" si="4"/>
        <v>0</v>
      </c>
      <c r="AP14" s="57">
        <f t="shared" si="15"/>
        <v>1</v>
      </c>
      <c r="AQ14" s="57">
        <f t="shared" si="15"/>
        <v>0</v>
      </c>
      <c r="AR14" s="58">
        <f t="shared" si="16"/>
        <v>0</v>
      </c>
      <c r="AS14" s="57">
        <f t="shared" si="17"/>
        <v>0</v>
      </c>
      <c r="AT14" s="57">
        <f t="shared" si="5"/>
        <v>0</v>
      </c>
      <c r="AU14" s="57">
        <f t="shared" si="5"/>
        <v>0</v>
      </c>
      <c r="AV14" s="55">
        <f>C14</f>
        <v>3</v>
      </c>
      <c r="AW14" s="55">
        <f>MAX($AV$12:$AV$26)+1-AV14</f>
        <v>13</v>
      </c>
      <c r="AX14" s="53">
        <v>13</v>
      </c>
    </row>
    <row r="15" spans="2:51" x14ac:dyDescent="0.25">
      <c r="C15" s="13">
        <v>4</v>
      </c>
      <c r="D15" s="12" t="s">
        <v>32</v>
      </c>
      <c r="E15" s="11" t="s">
        <v>20</v>
      </c>
      <c r="F15" s="10" t="s">
        <v>9</v>
      </c>
      <c r="G15" s="10" t="s">
        <v>24</v>
      </c>
      <c r="H15" t="s">
        <v>51</v>
      </c>
      <c r="I15" t="s">
        <v>17</v>
      </c>
      <c r="J15" s="8" t="s">
        <v>16</v>
      </c>
      <c r="K15" t="s">
        <v>4</v>
      </c>
      <c r="L15" s="15" t="s">
        <v>14</v>
      </c>
      <c r="M15" s="9">
        <v>0.1</v>
      </c>
      <c r="N15" s="9" t="s">
        <v>1</v>
      </c>
      <c r="O15" s="8" t="s">
        <v>30</v>
      </c>
      <c r="Q15" s="37">
        <f t="shared" si="6"/>
        <v>0</v>
      </c>
      <c r="R15" s="38">
        <f t="shared" si="6"/>
        <v>0</v>
      </c>
      <c r="S15" s="38">
        <f t="shared" si="6"/>
        <v>1</v>
      </c>
      <c r="T15" s="57">
        <f t="shared" si="7"/>
        <v>0</v>
      </c>
      <c r="U15" s="57">
        <f t="shared" si="7"/>
        <v>0</v>
      </c>
      <c r="V15" s="57">
        <f t="shared" si="7"/>
        <v>0</v>
      </c>
      <c r="W15" s="37">
        <f t="shared" si="8"/>
        <v>0</v>
      </c>
      <c r="X15" s="57">
        <f t="shared" si="9"/>
        <v>0</v>
      </c>
      <c r="Y15" s="57">
        <f t="shared" si="9"/>
        <v>1</v>
      </c>
      <c r="Z15" s="37">
        <f t="shared" si="10"/>
        <v>0</v>
      </c>
      <c r="AA15" s="38">
        <f t="shared" si="2"/>
        <v>0</v>
      </c>
      <c r="AB15" s="38">
        <f t="shared" si="2"/>
        <v>0</v>
      </c>
      <c r="AC15" s="38">
        <f t="shared" si="2"/>
        <v>0</v>
      </c>
      <c r="AD15" s="38">
        <f t="shared" si="2"/>
        <v>1</v>
      </c>
      <c r="AE15" s="38">
        <f t="shared" si="2"/>
        <v>0</v>
      </c>
      <c r="AF15" s="38">
        <f t="shared" si="2"/>
        <v>0</v>
      </c>
      <c r="AG15" s="38">
        <f t="shared" si="2"/>
        <v>0</v>
      </c>
      <c r="AH15" s="57">
        <f t="shared" si="11"/>
        <v>0</v>
      </c>
      <c r="AI15" s="57">
        <f t="shared" si="11"/>
        <v>0</v>
      </c>
      <c r="AJ15" s="37">
        <f t="shared" si="12"/>
        <v>0</v>
      </c>
      <c r="AK15" s="37">
        <f t="shared" si="3"/>
        <v>0</v>
      </c>
      <c r="AL15" s="37">
        <f t="shared" si="3"/>
        <v>0</v>
      </c>
      <c r="AM15" s="57">
        <f t="shared" si="13"/>
        <v>0</v>
      </c>
      <c r="AN15" s="58">
        <f t="shared" si="14"/>
        <v>0</v>
      </c>
      <c r="AO15" s="58">
        <f t="shared" si="4"/>
        <v>0</v>
      </c>
      <c r="AP15" s="57">
        <f t="shared" si="15"/>
        <v>1</v>
      </c>
      <c r="AQ15" s="57">
        <f t="shared" si="15"/>
        <v>0</v>
      </c>
      <c r="AR15" s="58">
        <f t="shared" si="16"/>
        <v>1</v>
      </c>
      <c r="AS15" s="57">
        <f t="shared" si="17"/>
        <v>0</v>
      </c>
      <c r="AT15" s="57">
        <f t="shared" si="5"/>
        <v>1</v>
      </c>
      <c r="AU15" s="57">
        <f t="shared" si="5"/>
        <v>0</v>
      </c>
      <c r="AV15" s="55">
        <f>C15</f>
        <v>4</v>
      </c>
      <c r="AW15" s="55">
        <f>MAX($AV$12:$AV$26)+1-AV15</f>
        <v>12</v>
      </c>
      <c r="AX15" s="53">
        <v>12.000000000000007</v>
      </c>
    </row>
    <row r="16" spans="2:51" x14ac:dyDescent="0.25">
      <c r="C16" s="13">
        <v>5</v>
      </c>
      <c r="D16" s="12" t="s">
        <v>26</v>
      </c>
      <c r="E16" s="11" t="s">
        <v>58</v>
      </c>
      <c r="F16" s="10" t="s">
        <v>9</v>
      </c>
      <c r="G16" s="10" t="s">
        <v>24</v>
      </c>
      <c r="H16" t="s">
        <v>18</v>
      </c>
      <c r="I16" t="s">
        <v>57</v>
      </c>
      <c r="J16" s="8" t="s">
        <v>56</v>
      </c>
      <c r="K16" t="s">
        <v>4</v>
      </c>
      <c r="L16" s="15" t="s">
        <v>14</v>
      </c>
      <c r="M16" s="9">
        <v>0.1</v>
      </c>
      <c r="N16" s="9" t="s">
        <v>38</v>
      </c>
      <c r="O16" s="8" t="s">
        <v>0</v>
      </c>
      <c r="Q16" s="37">
        <f t="shared" si="6"/>
        <v>1</v>
      </c>
      <c r="R16" s="38">
        <f t="shared" si="6"/>
        <v>0</v>
      </c>
      <c r="S16" s="38">
        <f t="shared" si="6"/>
        <v>0</v>
      </c>
      <c r="T16" s="57">
        <f t="shared" si="7"/>
        <v>1</v>
      </c>
      <c r="U16" s="57">
        <f t="shared" si="7"/>
        <v>0</v>
      </c>
      <c r="V16" s="57">
        <f t="shared" si="7"/>
        <v>0</v>
      </c>
      <c r="W16" s="37">
        <f t="shared" si="8"/>
        <v>0</v>
      </c>
      <c r="X16" s="57">
        <f t="shared" si="9"/>
        <v>0</v>
      </c>
      <c r="Y16" s="57">
        <f t="shared" si="9"/>
        <v>1</v>
      </c>
      <c r="Z16" s="37">
        <f t="shared" si="10"/>
        <v>1</v>
      </c>
      <c r="AA16" s="38">
        <f t="shared" si="2"/>
        <v>0</v>
      </c>
      <c r="AB16" s="38">
        <f t="shared" si="2"/>
        <v>0</v>
      </c>
      <c r="AC16" s="38">
        <f t="shared" si="2"/>
        <v>0</v>
      </c>
      <c r="AD16" s="38">
        <f t="shared" si="2"/>
        <v>0</v>
      </c>
      <c r="AE16" s="38">
        <f t="shared" si="2"/>
        <v>0</v>
      </c>
      <c r="AF16" s="38">
        <f t="shared" si="2"/>
        <v>0</v>
      </c>
      <c r="AG16" s="38">
        <f t="shared" si="2"/>
        <v>0</v>
      </c>
      <c r="AH16" s="57">
        <f t="shared" si="11"/>
        <v>1</v>
      </c>
      <c r="AI16" s="57">
        <f t="shared" si="11"/>
        <v>0</v>
      </c>
      <c r="AJ16" s="37">
        <f t="shared" si="12"/>
        <v>1</v>
      </c>
      <c r="AK16" s="37">
        <f t="shared" si="3"/>
        <v>0</v>
      </c>
      <c r="AL16" s="37">
        <f t="shared" si="3"/>
        <v>0</v>
      </c>
      <c r="AM16" s="57">
        <f t="shared" si="13"/>
        <v>0</v>
      </c>
      <c r="AN16" s="58">
        <f t="shared" si="14"/>
        <v>0</v>
      </c>
      <c r="AO16" s="58">
        <f t="shared" si="4"/>
        <v>0</v>
      </c>
      <c r="AP16" s="57">
        <f t="shared" si="15"/>
        <v>1</v>
      </c>
      <c r="AQ16" s="57">
        <f t="shared" si="15"/>
        <v>0</v>
      </c>
      <c r="AR16" s="58">
        <f t="shared" si="16"/>
        <v>0</v>
      </c>
      <c r="AS16" s="57">
        <f t="shared" si="17"/>
        <v>0</v>
      </c>
      <c r="AT16" s="57">
        <f t="shared" si="5"/>
        <v>0</v>
      </c>
      <c r="AU16" s="57">
        <f t="shared" si="5"/>
        <v>1</v>
      </c>
      <c r="AV16" s="55">
        <f>C16</f>
        <v>5</v>
      </c>
      <c r="AW16" s="55">
        <f>MAX($AV$12:$AV$26)+1-AV16</f>
        <v>11</v>
      </c>
      <c r="AX16" s="53">
        <v>10.999999999999996</v>
      </c>
    </row>
    <row r="17" spans="3:50" x14ac:dyDescent="0.25">
      <c r="C17" s="13">
        <v>6</v>
      </c>
      <c r="D17" s="12" t="s">
        <v>21</v>
      </c>
      <c r="E17" s="11" t="s">
        <v>58</v>
      </c>
      <c r="F17" s="10" t="s">
        <v>9</v>
      </c>
      <c r="G17" s="10" t="s">
        <v>24</v>
      </c>
      <c r="H17" t="s">
        <v>18</v>
      </c>
      <c r="I17" t="s">
        <v>57</v>
      </c>
      <c r="J17" s="8" t="s">
        <v>56</v>
      </c>
      <c r="K17" t="s">
        <v>4</v>
      </c>
      <c r="L17" s="15" t="s">
        <v>14</v>
      </c>
      <c r="M17" s="9">
        <v>0.1</v>
      </c>
      <c r="N17" s="9" t="s">
        <v>1</v>
      </c>
      <c r="O17" s="8" t="s">
        <v>30</v>
      </c>
      <c r="Q17" s="37">
        <f t="shared" si="6"/>
        <v>0</v>
      </c>
      <c r="R17" s="38">
        <f t="shared" si="6"/>
        <v>0</v>
      </c>
      <c r="S17" s="38">
        <f t="shared" si="6"/>
        <v>0</v>
      </c>
      <c r="T17" s="57">
        <f t="shared" si="7"/>
        <v>1</v>
      </c>
      <c r="U17" s="57">
        <f t="shared" si="7"/>
        <v>0</v>
      </c>
      <c r="V17" s="57">
        <f t="shared" si="7"/>
        <v>0</v>
      </c>
      <c r="W17" s="37">
        <f t="shared" si="8"/>
        <v>0</v>
      </c>
      <c r="X17" s="57">
        <f t="shared" si="9"/>
        <v>0</v>
      </c>
      <c r="Y17" s="57">
        <f t="shared" si="9"/>
        <v>1</v>
      </c>
      <c r="Z17" s="37">
        <f t="shared" si="10"/>
        <v>1</v>
      </c>
      <c r="AA17" s="38">
        <f t="shared" si="2"/>
        <v>0</v>
      </c>
      <c r="AB17" s="38">
        <f t="shared" si="2"/>
        <v>0</v>
      </c>
      <c r="AC17" s="38">
        <f t="shared" si="2"/>
        <v>0</v>
      </c>
      <c r="AD17" s="38">
        <f t="shared" si="2"/>
        <v>0</v>
      </c>
      <c r="AE17" s="38">
        <f t="shared" si="2"/>
        <v>0</v>
      </c>
      <c r="AF17" s="38">
        <f t="shared" si="2"/>
        <v>0</v>
      </c>
      <c r="AG17" s="38">
        <f t="shared" si="2"/>
        <v>0</v>
      </c>
      <c r="AH17" s="57">
        <f t="shared" si="11"/>
        <v>1</v>
      </c>
      <c r="AI17" s="57">
        <f t="shared" si="11"/>
        <v>0</v>
      </c>
      <c r="AJ17" s="37">
        <f t="shared" si="12"/>
        <v>1</v>
      </c>
      <c r="AK17" s="37">
        <f t="shared" si="3"/>
        <v>0</v>
      </c>
      <c r="AL17" s="37">
        <f t="shared" si="3"/>
        <v>0</v>
      </c>
      <c r="AM17" s="57">
        <f t="shared" si="13"/>
        <v>0</v>
      </c>
      <c r="AN17" s="58">
        <f t="shared" si="14"/>
        <v>0</v>
      </c>
      <c r="AO17" s="58">
        <f t="shared" si="4"/>
        <v>0</v>
      </c>
      <c r="AP17" s="57">
        <f t="shared" si="15"/>
        <v>1</v>
      </c>
      <c r="AQ17" s="57">
        <f t="shared" si="15"/>
        <v>0</v>
      </c>
      <c r="AR17" s="58">
        <f t="shared" si="16"/>
        <v>1</v>
      </c>
      <c r="AS17" s="57">
        <f t="shared" si="17"/>
        <v>0</v>
      </c>
      <c r="AT17" s="57">
        <f t="shared" si="5"/>
        <v>1</v>
      </c>
      <c r="AU17" s="57">
        <f t="shared" si="5"/>
        <v>0</v>
      </c>
      <c r="AV17" s="55">
        <f>C17</f>
        <v>6</v>
      </c>
      <c r="AW17" s="55">
        <f>MAX($AV$12:$AV$26)+1-AV17</f>
        <v>10</v>
      </c>
      <c r="AX17" s="53">
        <v>9.9999999999999964</v>
      </c>
    </row>
    <row r="18" spans="3:50" x14ac:dyDescent="0.25">
      <c r="C18" s="13">
        <v>7</v>
      </c>
      <c r="D18" s="12" t="s">
        <v>32</v>
      </c>
      <c r="E18" s="11" t="s">
        <v>43</v>
      </c>
      <c r="F18" s="10" t="s">
        <v>9</v>
      </c>
      <c r="G18" s="10" t="s">
        <v>19</v>
      </c>
      <c r="H18" t="s">
        <v>18</v>
      </c>
      <c r="I18" t="s">
        <v>17</v>
      </c>
      <c r="J18" s="8" t="s">
        <v>34</v>
      </c>
      <c r="K18" t="s">
        <v>4</v>
      </c>
      <c r="L18" s="15" t="s">
        <v>33</v>
      </c>
      <c r="M18" s="9">
        <v>0.1</v>
      </c>
      <c r="N18" s="9" t="s">
        <v>38</v>
      </c>
      <c r="O18" s="8" t="s">
        <v>0</v>
      </c>
      <c r="Q18" s="37">
        <f t="shared" si="6"/>
        <v>0</v>
      </c>
      <c r="R18" s="38">
        <f t="shared" si="6"/>
        <v>0</v>
      </c>
      <c r="S18" s="38">
        <f t="shared" si="6"/>
        <v>1</v>
      </c>
      <c r="T18" s="57">
        <f t="shared" si="7"/>
        <v>0</v>
      </c>
      <c r="U18" s="57">
        <f t="shared" si="7"/>
        <v>0</v>
      </c>
      <c r="V18" s="57">
        <f t="shared" si="7"/>
        <v>1</v>
      </c>
      <c r="W18" s="37">
        <f t="shared" si="8"/>
        <v>0</v>
      </c>
      <c r="X18" s="57">
        <f t="shared" si="9"/>
        <v>0</v>
      </c>
      <c r="Y18" s="57">
        <f t="shared" si="9"/>
        <v>0</v>
      </c>
      <c r="Z18" s="37">
        <f t="shared" si="10"/>
        <v>1</v>
      </c>
      <c r="AA18" s="38">
        <f t="shared" si="2"/>
        <v>0</v>
      </c>
      <c r="AB18" s="38">
        <f t="shared" si="2"/>
        <v>0</v>
      </c>
      <c r="AC18" s="38">
        <f t="shared" si="2"/>
        <v>0</v>
      </c>
      <c r="AD18" s="38">
        <f t="shared" si="2"/>
        <v>0</v>
      </c>
      <c r="AE18" s="38">
        <f t="shared" si="2"/>
        <v>0</v>
      </c>
      <c r="AF18" s="38">
        <f t="shared" si="2"/>
        <v>0</v>
      </c>
      <c r="AG18" s="38">
        <f t="shared" si="2"/>
        <v>0</v>
      </c>
      <c r="AH18" s="57">
        <f t="shared" si="11"/>
        <v>0</v>
      </c>
      <c r="AI18" s="57">
        <f t="shared" si="11"/>
        <v>0</v>
      </c>
      <c r="AJ18" s="37">
        <f t="shared" si="12"/>
        <v>0</v>
      </c>
      <c r="AK18" s="37">
        <f t="shared" si="3"/>
        <v>0</v>
      </c>
      <c r="AL18" s="37">
        <f t="shared" si="3"/>
        <v>1</v>
      </c>
      <c r="AM18" s="57">
        <f t="shared" si="13"/>
        <v>0</v>
      </c>
      <c r="AN18" s="58">
        <f t="shared" si="14"/>
        <v>1</v>
      </c>
      <c r="AO18" s="58">
        <f t="shared" si="4"/>
        <v>0</v>
      </c>
      <c r="AP18" s="57">
        <f t="shared" si="15"/>
        <v>1</v>
      </c>
      <c r="AQ18" s="57">
        <f t="shared" si="15"/>
        <v>0</v>
      </c>
      <c r="AR18" s="58">
        <f t="shared" si="16"/>
        <v>0</v>
      </c>
      <c r="AS18" s="57">
        <f t="shared" si="17"/>
        <v>0</v>
      </c>
      <c r="AT18" s="57">
        <f t="shared" si="5"/>
        <v>0</v>
      </c>
      <c r="AU18" s="57">
        <f t="shared" si="5"/>
        <v>1</v>
      </c>
      <c r="AV18" s="55">
        <f>C18</f>
        <v>7</v>
      </c>
      <c r="AW18" s="55">
        <f>MAX($AV$12:$AV$26)+1-AV18</f>
        <v>9</v>
      </c>
      <c r="AX18" s="53">
        <v>8.9999999999999964</v>
      </c>
    </row>
    <row r="19" spans="3:50" x14ac:dyDescent="0.25">
      <c r="C19" s="13">
        <v>8</v>
      </c>
      <c r="D19" s="12" t="s">
        <v>32</v>
      </c>
      <c r="E19" s="11" t="s">
        <v>20</v>
      </c>
      <c r="F19" s="10" t="s">
        <v>9</v>
      </c>
      <c r="G19" s="10" t="s">
        <v>24</v>
      </c>
      <c r="H19" t="s">
        <v>51</v>
      </c>
      <c r="I19" t="s">
        <v>17</v>
      </c>
      <c r="J19" s="8" t="s">
        <v>16</v>
      </c>
      <c r="K19" t="s">
        <v>4</v>
      </c>
      <c r="L19" s="15" t="s">
        <v>14</v>
      </c>
      <c r="M19" s="9" t="s">
        <v>2</v>
      </c>
      <c r="N19" s="9" t="s">
        <v>38</v>
      </c>
      <c r="O19" s="8" t="s">
        <v>0</v>
      </c>
      <c r="Q19" s="37">
        <f t="shared" si="6"/>
        <v>0</v>
      </c>
      <c r="R19" s="38">
        <f t="shared" si="6"/>
        <v>0</v>
      </c>
      <c r="S19" s="38">
        <f t="shared" si="6"/>
        <v>1</v>
      </c>
      <c r="T19" s="57">
        <f t="shared" si="7"/>
        <v>0</v>
      </c>
      <c r="U19" s="57">
        <f t="shared" si="7"/>
        <v>0</v>
      </c>
      <c r="V19" s="57">
        <f t="shared" si="7"/>
        <v>0</v>
      </c>
      <c r="W19" s="37">
        <f t="shared" si="8"/>
        <v>0</v>
      </c>
      <c r="X19" s="57">
        <f t="shared" si="9"/>
        <v>0</v>
      </c>
      <c r="Y19" s="57">
        <f t="shared" si="9"/>
        <v>1</v>
      </c>
      <c r="Z19" s="37">
        <f t="shared" si="10"/>
        <v>0</v>
      </c>
      <c r="AA19" s="38">
        <f t="shared" si="2"/>
        <v>0</v>
      </c>
      <c r="AB19" s="38">
        <f t="shared" si="2"/>
        <v>0</v>
      </c>
      <c r="AC19" s="38">
        <f t="shared" si="2"/>
        <v>0</v>
      </c>
      <c r="AD19" s="38">
        <f t="shared" si="2"/>
        <v>1</v>
      </c>
      <c r="AE19" s="38">
        <f t="shared" si="2"/>
        <v>0</v>
      </c>
      <c r="AF19" s="38">
        <f t="shared" si="2"/>
        <v>0</v>
      </c>
      <c r="AG19" s="38">
        <f t="shared" si="2"/>
        <v>0</v>
      </c>
      <c r="AH19" s="57">
        <f t="shared" si="11"/>
        <v>0</v>
      </c>
      <c r="AI19" s="57">
        <f t="shared" si="11"/>
        <v>0</v>
      </c>
      <c r="AJ19" s="37">
        <f t="shared" si="12"/>
        <v>0</v>
      </c>
      <c r="AK19" s="37">
        <f t="shared" si="3"/>
        <v>0</v>
      </c>
      <c r="AL19" s="37">
        <f t="shared" si="3"/>
        <v>0</v>
      </c>
      <c r="AM19" s="57">
        <f t="shared" si="13"/>
        <v>0</v>
      </c>
      <c r="AN19" s="58">
        <f t="shared" si="14"/>
        <v>0</v>
      </c>
      <c r="AO19" s="58">
        <f t="shared" si="4"/>
        <v>0</v>
      </c>
      <c r="AP19" s="57">
        <f t="shared" si="15"/>
        <v>0</v>
      </c>
      <c r="AQ19" s="57">
        <f t="shared" si="15"/>
        <v>0</v>
      </c>
      <c r="AR19" s="58">
        <f t="shared" si="16"/>
        <v>0</v>
      </c>
      <c r="AS19" s="57">
        <f t="shared" si="17"/>
        <v>0</v>
      </c>
      <c r="AT19" s="57">
        <f t="shared" si="5"/>
        <v>0</v>
      </c>
      <c r="AU19" s="57">
        <f t="shared" si="5"/>
        <v>1</v>
      </c>
      <c r="AV19" s="55">
        <f>C19</f>
        <v>8</v>
      </c>
      <c r="AW19" s="55">
        <f>MAX($AV$12:$AV$26)+1-AV19</f>
        <v>8</v>
      </c>
      <c r="AX19" s="53">
        <v>8.0000000000000036</v>
      </c>
    </row>
    <row r="20" spans="3:50" x14ac:dyDescent="0.25">
      <c r="C20" s="13">
        <v>9</v>
      </c>
      <c r="D20" s="12" t="s">
        <v>21</v>
      </c>
      <c r="E20" s="11" t="s">
        <v>10</v>
      </c>
      <c r="F20" s="10" t="s">
        <v>9</v>
      </c>
      <c r="G20" s="10" t="s">
        <v>19</v>
      </c>
      <c r="H20" t="s">
        <v>35</v>
      </c>
      <c r="I20" t="s">
        <v>17</v>
      </c>
      <c r="J20" s="8" t="s">
        <v>16</v>
      </c>
      <c r="K20" t="s">
        <v>4</v>
      </c>
      <c r="L20" s="15" t="s">
        <v>33</v>
      </c>
      <c r="M20" s="9">
        <v>0.1</v>
      </c>
      <c r="N20" s="9" t="s">
        <v>38</v>
      </c>
      <c r="O20" s="8" t="s">
        <v>0</v>
      </c>
      <c r="Q20" s="37">
        <f t="shared" si="6"/>
        <v>0</v>
      </c>
      <c r="R20" s="38">
        <f t="shared" si="6"/>
        <v>0</v>
      </c>
      <c r="S20" s="38">
        <f t="shared" si="6"/>
        <v>0</v>
      </c>
      <c r="T20" s="57">
        <f t="shared" si="7"/>
        <v>0</v>
      </c>
      <c r="U20" s="57">
        <f t="shared" si="7"/>
        <v>1</v>
      </c>
      <c r="V20" s="57">
        <f t="shared" si="7"/>
        <v>0</v>
      </c>
      <c r="W20" s="37">
        <f t="shared" si="8"/>
        <v>0</v>
      </c>
      <c r="X20" s="57">
        <f t="shared" si="9"/>
        <v>0</v>
      </c>
      <c r="Y20" s="57">
        <f t="shared" si="9"/>
        <v>0</v>
      </c>
      <c r="Z20" s="37">
        <f t="shared" si="10"/>
        <v>0</v>
      </c>
      <c r="AA20" s="38">
        <f t="shared" si="2"/>
        <v>0</v>
      </c>
      <c r="AB20" s="38">
        <f t="shared" si="2"/>
        <v>0</v>
      </c>
      <c r="AC20" s="38">
        <f t="shared" si="2"/>
        <v>0</v>
      </c>
      <c r="AD20" s="38">
        <f t="shared" si="2"/>
        <v>0</v>
      </c>
      <c r="AE20" s="38">
        <f t="shared" si="2"/>
        <v>0</v>
      </c>
      <c r="AF20" s="38">
        <f t="shared" si="2"/>
        <v>0</v>
      </c>
      <c r="AG20" s="38">
        <f t="shared" si="2"/>
        <v>0</v>
      </c>
      <c r="AH20" s="57">
        <f t="shared" si="11"/>
        <v>0</v>
      </c>
      <c r="AI20" s="57">
        <f t="shared" si="11"/>
        <v>0</v>
      </c>
      <c r="AJ20" s="37">
        <f t="shared" si="12"/>
        <v>0</v>
      </c>
      <c r="AK20" s="37">
        <f t="shared" si="3"/>
        <v>0</v>
      </c>
      <c r="AL20" s="37">
        <f t="shared" si="3"/>
        <v>0</v>
      </c>
      <c r="AM20" s="57">
        <f t="shared" si="13"/>
        <v>0</v>
      </c>
      <c r="AN20" s="58">
        <f t="shared" si="14"/>
        <v>1</v>
      </c>
      <c r="AO20" s="58">
        <f t="shared" si="4"/>
        <v>0</v>
      </c>
      <c r="AP20" s="57">
        <f t="shared" si="15"/>
        <v>1</v>
      </c>
      <c r="AQ20" s="57">
        <f t="shared" si="15"/>
        <v>0</v>
      </c>
      <c r="AR20" s="58">
        <f t="shared" si="16"/>
        <v>0</v>
      </c>
      <c r="AS20" s="57">
        <f t="shared" si="17"/>
        <v>0</v>
      </c>
      <c r="AT20" s="57">
        <f t="shared" si="5"/>
        <v>0</v>
      </c>
      <c r="AU20" s="57">
        <f t="shared" si="5"/>
        <v>1</v>
      </c>
      <c r="AV20" s="55">
        <f>C20</f>
        <v>9</v>
      </c>
      <c r="AW20" s="55">
        <f>MAX($AV$12:$AV$26)+1-AV20</f>
        <v>7</v>
      </c>
      <c r="AX20" s="53">
        <v>7.0000000000000044</v>
      </c>
    </row>
    <row r="21" spans="3:50" x14ac:dyDescent="0.25">
      <c r="C21" s="13">
        <v>10</v>
      </c>
      <c r="D21" s="12" t="s">
        <v>21</v>
      </c>
      <c r="E21" s="11" t="s">
        <v>20</v>
      </c>
      <c r="F21" s="10" t="s">
        <v>9</v>
      </c>
      <c r="G21" s="10" t="s">
        <v>19</v>
      </c>
      <c r="H21" t="s">
        <v>18</v>
      </c>
      <c r="I21" t="s">
        <v>17</v>
      </c>
      <c r="J21" s="8" t="s">
        <v>34</v>
      </c>
      <c r="K21" t="s">
        <v>4</v>
      </c>
      <c r="L21" s="15" t="s">
        <v>14</v>
      </c>
      <c r="M21" s="9">
        <v>0.1</v>
      </c>
      <c r="N21" s="9" t="s">
        <v>38</v>
      </c>
      <c r="O21" s="8" t="s">
        <v>0</v>
      </c>
      <c r="Q21" s="37">
        <f t="shared" si="6"/>
        <v>0</v>
      </c>
      <c r="R21" s="38">
        <f t="shared" si="6"/>
        <v>0</v>
      </c>
      <c r="S21" s="38">
        <f t="shared" si="6"/>
        <v>0</v>
      </c>
      <c r="T21" s="57">
        <f t="shared" si="7"/>
        <v>0</v>
      </c>
      <c r="U21" s="57">
        <f t="shared" si="7"/>
        <v>0</v>
      </c>
      <c r="V21" s="57">
        <f t="shared" si="7"/>
        <v>0</v>
      </c>
      <c r="W21" s="37">
        <f t="shared" si="8"/>
        <v>0</v>
      </c>
      <c r="X21" s="57">
        <f t="shared" si="9"/>
        <v>0</v>
      </c>
      <c r="Y21" s="57">
        <f t="shared" si="9"/>
        <v>0</v>
      </c>
      <c r="Z21" s="37">
        <f t="shared" si="10"/>
        <v>1</v>
      </c>
      <c r="AA21" s="38">
        <f t="shared" si="2"/>
        <v>0</v>
      </c>
      <c r="AB21" s="38">
        <f t="shared" si="2"/>
        <v>0</v>
      </c>
      <c r="AC21" s="38">
        <f t="shared" si="2"/>
        <v>0</v>
      </c>
      <c r="AD21" s="38">
        <f t="shared" si="2"/>
        <v>0</v>
      </c>
      <c r="AE21" s="38">
        <f t="shared" si="2"/>
        <v>0</v>
      </c>
      <c r="AF21" s="38">
        <f t="shared" si="2"/>
        <v>0</v>
      </c>
      <c r="AG21" s="38">
        <f t="shared" si="2"/>
        <v>0</v>
      </c>
      <c r="AH21" s="57">
        <f t="shared" si="11"/>
        <v>0</v>
      </c>
      <c r="AI21" s="57">
        <f t="shared" si="11"/>
        <v>0</v>
      </c>
      <c r="AJ21" s="37">
        <f t="shared" si="12"/>
        <v>0</v>
      </c>
      <c r="AK21" s="37">
        <f t="shared" si="3"/>
        <v>0</v>
      </c>
      <c r="AL21" s="37">
        <f t="shared" si="3"/>
        <v>1</v>
      </c>
      <c r="AM21" s="57">
        <f t="shared" si="13"/>
        <v>0</v>
      </c>
      <c r="AN21" s="58">
        <f t="shared" si="14"/>
        <v>0</v>
      </c>
      <c r="AO21" s="58">
        <f t="shared" si="4"/>
        <v>0</v>
      </c>
      <c r="AP21" s="57">
        <f t="shared" si="15"/>
        <v>1</v>
      </c>
      <c r="AQ21" s="57">
        <f t="shared" si="15"/>
        <v>0</v>
      </c>
      <c r="AR21" s="58">
        <f t="shared" si="16"/>
        <v>0</v>
      </c>
      <c r="AS21" s="57">
        <f t="shared" si="17"/>
        <v>0</v>
      </c>
      <c r="AT21" s="57">
        <f t="shared" si="5"/>
        <v>0</v>
      </c>
      <c r="AU21" s="57">
        <f t="shared" si="5"/>
        <v>1</v>
      </c>
      <c r="AV21" s="55">
        <f>C21</f>
        <v>10</v>
      </c>
      <c r="AW21" s="55">
        <f>MAX($AV$12:$AV$26)+1-AV21</f>
        <v>6</v>
      </c>
      <c r="AX21" s="53">
        <v>6.0000000000000044</v>
      </c>
    </row>
    <row r="22" spans="3:50" x14ac:dyDescent="0.25">
      <c r="C22" s="13">
        <v>11</v>
      </c>
      <c r="D22" s="12" t="s">
        <v>32</v>
      </c>
      <c r="E22" s="11" t="s">
        <v>20</v>
      </c>
      <c r="F22" s="10" t="s">
        <v>9</v>
      </c>
      <c r="G22" s="10" t="s">
        <v>24</v>
      </c>
      <c r="H22" t="s">
        <v>31</v>
      </c>
      <c r="I22" t="s">
        <v>17</v>
      </c>
      <c r="J22" s="8" t="s">
        <v>16</v>
      </c>
      <c r="K22" t="s">
        <v>4</v>
      </c>
      <c r="L22" s="15" t="s">
        <v>14</v>
      </c>
      <c r="M22" s="9" t="s">
        <v>2</v>
      </c>
      <c r="N22" s="9" t="s">
        <v>38</v>
      </c>
      <c r="O22" s="8" t="s">
        <v>30</v>
      </c>
      <c r="Q22" s="37">
        <f t="shared" si="6"/>
        <v>0</v>
      </c>
      <c r="R22" s="38">
        <f t="shared" si="6"/>
        <v>0</v>
      </c>
      <c r="S22" s="38">
        <f t="shared" si="6"/>
        <v>1</v>
      </c>
      <c r="T22" s="57">
        <f t="shared" si="7"/>
        <v>0</v>
      </c>
      <c r="U22" s="57">
        <f t="shared" si="7"/>
        <v>0</v>
      </c>
      <c r="V22" s="57">
        <f t="shared" si="7"/>
        <v>0</v>
      </c>
      <c r="W22" s="37">
        <f t="shared" si="8"/>
        <v>0</v>
      </c>
      <c r="X22" s="57">
        <f t="shared" si="9"/>
        <v>0</v>
      </c>
      <c r="Y22" s="57">
        <f t="shared" si="9"/>
        <v>1</v>
      </c>
      <c r="Z22" s="37">
        <f t="shared" si="10"/>
        <v>0</v>
      </c>
      <c r="AA22" s="38">
        <f t="shared" si="2"/>
        <v>0</v>
      </c>
      <c r="AB22" s="38">
        <f t="shared" si="2"/>
        <v>1</v>
      </c>
      <c r="AC22" s="38">
        <f t="shared" si="2"/>
        <v>0</v>
      </c>
      <c r="AD22" s="38">
        <f t="shared" si="2"/>
        <v>0</v>
      </c>
      <c r="AE22" s="38">
        <f t="shared" si="2"/>
        <v>0</v>
      </c>
      <c r="AF22" s="38">
        <f t="shared" si="2"/>
        <v>0</v>
      </c>
      <c r="AG22" s="38">
        <f t="shared" si="2"/>
        <v>0</v>
      </c>
      <c r="AH22" s="57">
        <f t="shared" si="11"/>
        <v>0</v>
      </c>
      <c r="AI22" s="57">
        <f t="shared" si="11"/>
        <v>0</v>
      </c>
      <c r="AJ22" s="37">
        <f t="shared" si="12"/>
        <v>0</v>
      </c>
      <c r="AK22" s="37">
        <f t="shared" si="3"/>
        <v>0</v>
      </c>
      <c r="AL22" s="37">
        <f t="shared" si="3"/>
        <v>0</v>
      </c>
      <c r="AM22" s="57">
        <f t="shared" si="13"/>
        <v>0</v>
      </c>
      <c r="AN22" s="58">
        <f t="shared" si="14"/>
        <v>0</v>
      </c>
      <c r="AO22" s="58">
        <f t="shared" si="4"/>
        <v>0</v>
      </c>
      <c r="AP22" s="57">
        <f t="shared" si="15"/>
        <v>0</v>
      </c>
      <c r="AQ22" s="57">
        <f t="shared" si="15"/>
        <v>0</v>
      </c>
      <c r="AR22" s="58">
        <f t="shared" si="16"/>
        <v>0</v>
      </c>
      <c r="AS22" s="57">
        <f t="shared" si="17"/>
        <v>0</v>
      </c>
      <c r="AT22" s="57">
        <f t="shared" si="5"/>
        <v>1</v>
      </c>
      <c r="AU22" s="57">
        <f t="shared" si="5"/>
        <v>0</v>
      </c>
      <c r="AV22" s="55">
        <f>C22</f>
        <v>11</v>
      </c>
      <c r="AW22" s="55">
        <f>MAX($AV$12:$AV$26)+1-AV22</f>
        <v>5</v>
      </c>
      <c r="AX22" s="53">
        <v>4.9999999999999991</v>
      </c>
    </row>
    <row r="23" spans="3:50" x14ac:dyDescent="0.25">
      <c r="C23" s="13">
        <v>12</v>
      </c>
      <c r="D23" s="12" t="s">
        <v>26</v>
      </c>
      <c r="E23" s="11" t="s">
        <v>20</v>
      </c>
      <c r="F23" s="10" t="s">
        <v>25</v>
      </c>
      <c r="G23" s="10" t="s">
        <v>24</v>
      </c>
      <c r="H23" t="s">
        <v>7</v>
      </c>
      <c r="I23" t="s">
        <v>17</v>
      </c>
      <c r="J23" s="8" t="s">
        <v>16</v>
      </c>
      <c r="K23" t="s">
        <v>4</v>
      </c>
      <c r="L23" s="15" t="s">
        <v>14</v>
      </c>
      <c r="M23" s="9" t="s">
        <v>2</v>
      </c>
      <c r="N23" s="9" t="s">
        <v>38</v>
      </c>
      <c r="O23" s="8" t="s">
        <v>30</v>
      </c>
      <c r="Q23" s="37">
        <f t="shared" si="6"/>
        <v>1</v>
      </c>
      <c r="R23" s="38">
        <f t="shared" si="6"/>
        <v>0</v>
      </c>
      <c r="S23" s="38">
        <f t="shared" si="6"/>
        <v>0</v>
      </c>
      <c r="T23" s="57">
        <f t="shared" si="7"/>
        <v>0</v>
      </c>
      <c r="U23" s="57">
        <f t="shared" si="7"/>
        <v>0</v>
      </c>
      <c r="V23" s="57">
        <f t="shared" si="7"/>
        <v>0</v>
      </c>
      <c r="W23" s="37">
        <f t="shared" si="8"/>
        <v>1</v>
      </c>
      <c r="X23" s="57">
        <f t="shared" si="9"/>
        <v>0</v>
      </c>
      <c r="Y23" s="57">
        <f t="shared" si="9"/>
        <v>1</v>
      </c>
      <c r="Z23" s="37">
        <f t="shared" si="10"/>
        <v>0</v>
      </c>
      <c r="AA23" s="38">
        <f t="shared" si="2"/>
        <v>0</v>
      </c>
      <c r="AB23" s="38">
        <f t="shared" si="2"/>
        <v>0</v>
      </c>
      <c r="AC23" s="38">
        <f t="shared" si="2"/>
        <v>0</v>
      </c>
      <c r="AD23" s="38">
        <f t="shared" si="2"/>
        <v>0</v>
      </c>
      <c r="AE23" s="38">
        <f t="shared" si="2"/>
        <v>0</v>
      </c>
      <c r="AF23" s="38">
        <f t="shared" si="2"/>
        <v>0</v>
      </c>
      <c r="AG23" s="38">
        <f t="shared" si="2"/>
        <v>1</v>
      </c>
      <c r="AH23" s="57">
        <f t="shared" si="11"/>
        <v>0</v>
      </c>
      <c r="AI23" s="57">
        <f t="shared" si="11"/>
        <v>0</v>
      </c>
      <c r="AJ23" s="37">
        <f t="shared" si="12"/>
        <v>0</v>
      </c>
      <c r="AK23" s="37">
        <f t="shared" si="3"/>
        <v>0</v>
      </c>
      <c r="AL23" s="37">
        <f t="shared" si="3"/>
        <v>0</v>
      </c>
      <c r="AM23" s="57">
        <f t="shared" si="13"/>
        <v>0</v>
      </c>
      <c r="AN23" s="58">
        <f t="shared" si="14"/>
        <v>0</v>
      </c>
      <c r="AO23" s="58">
        <f t="shared" si="4"/>
        <v>0</v>
      </c>
      <c r="AP23" s="57">
        <f t="shared" si="15"/>
        <v>0</v>
      </c>
      <c r="AQ23" s="57">
        <f t="shared" si="15"/>
        <v>0</v>
      </c>
      <c r="AR23" s="58">
        <f t="shared" si="16"/>
        <v>0</v>
      </c>
      <c r="AS23" s="57">
        <f t="shared" si="17"/>
        <v>0</v>
      </c>
      <c r="AT23" s="57">
        <f t="shared" si="5"/>
        <v>1</v>
      </c>
      <c r="AU23" s="57">
        <f t="shared" si="5"/>
        <v>0</v>
      </c>
      <c r="AV23" s="55">
        <f>C23</f>
        <v>12</v>
      </c>
      <c r="AW23" s="55">
        <f>MAX($AV$12:$AV$26)+1-AV23</f>
        <v>4</v>
      </c>
      <c r="AX23" s="53">
        <v>3.9999999999999956</v>
      </c>
    </row>
    <row r="24" spans="3:50" x14ac:dyDescent="0.25">
      <c r="C24" s="13">
        <v>13</v>
      </c>
      <c r="D24" s="12" t="s">
        <v>21</v>
      </c>
      <c r="E24" s="11" t="s">
        <v>10</v>
      </c>
      <c r="F24" s="10" t="s">
        <v>9</v>
      </c>
      <c r="G24" s="10" t="s">
        <v>19</v>
      </c>
      <c r="H24" t="s">
        <v>45</v>
      </c>
      <c r="I24" t="s">
        <v>17</v>
      </c>
      <c r="J24" s="8" t="s">
        <v>16</v>
      </c>
      <c r="K24" t="s">
        <v>4</v>
      </c>
      <c r="L24" s="15" t="s">
        <v>33</v>
      </c>
      <c r="M24" s="9">
        <v>0.1</v>
      </c>
      <c r="N24" s="9" t="s">
        <v>38</v>
      </c>
      <c r="O24" s="8" t="s">
        <v>30</v>
      </c>
      <c r="Q24" s="37">
        <f t="shared" si="6"/>
        <v>0</v>
      </c>
      <c r="R24" s="38">
        <f t="shared" si="6"/>
        <v>0</v>
      </c>
      <c r="S24" s="38">
        <f t="shared" si="6"/>
        <v>0</v>
      </c>
      <c r="T24" s="57">
        <f t="shared" si="7"/>
        <v>0</v>
      </c>
      <c r="U24" s="57">
        <f t="shared" si="7"/>
        <v>1</v>
      </c>
      <c r="V24" s="57">
        <f t="shared" si="7"/>
        <v>0</v>
      </c>
      <c r="W24" s="37">
        <f t="shared" si="8"/>
        <v>0</v>
      </c>
      <c r="X24" s="57">
        <f t="shared" si="9"/>
        <v>0</v>
      </c>
      <c r="Y24" s="57">
        <f t="shared" si="9"/>
        <v>0</v>
      </c>
      <c r="Z24" s="37">
        <f t="shared" si="10"/>
        <v>0</v>
      </c>
      <c r="AA24" s="38">
        <f t="shared" si="2"/>
        <v>0</v>
      </c>
      <c r="AB24" s="38">
        <f t="shared" si="2"/>
        <v>0</v>
      </c>
      <c r="AC24" s="38">
        <f t="shared" si="2"/>
        <v>0</v>
      </c>
      <c r="AD24" s="38">
        <f t="shared" si="2"/>
        <v>0</v>
      </c>
      <c r="AE24" s="38">
        <f t="shared" si="2"/>
        <v>1</v>
      </c>
      <c r="AF24" s="38">
        <f t="shared" si="2"/>
        <v>0</v>
      </c>
      <c r="AG24" s="38">
        <f t="shared" si="2"/>
        <v>0</v>
      </c>
      <c r="AH24" s="57">
        <f t="shared" si="11"/>
        <v>0</v>
      </c>
      <c r="AI24" s="57">
        <f t="shared" si="11"/>
        <v>0</v>
      </c>
      <c r="AJ24" s="37">
        <f t="shared" si="12"/>
        <v>0</v>
      </c>
      <c r="AK24" s="37">
        <f t="shared" si="3"/>
        <v>0</v>
      </c>
      <c r="AL24" s="37">
        <f t="shared" si="3"/>
        <v>0</v>
      </c>
      <c r="AM24" s="57">
        <f t="shared" si="13"/>
        <v>0</v>
      </c>
      <c r="AN24" s="58">
        <f t="shared" si="14"/>
        <v>1</v>
      </c>
      <c r="AO24" s="58">
        <f t="shared" si="4"/>
        <v>0</v>
      </c>
      <c r="AP24" s="57">
        <f t="shared" si="15"/>
        <v>1</v>
      </c>
      <c r="AQ24" s="57">
        <f t="shared" si="15"/>
        <v>0</v>
      </c>
      <c r="AR24" s="58">
        <f t="shared" si="16"/>
        <v>0</v>
      </c>
      <c r="AS24" s="57">
        <f t="shared" si="17"/>
        <v>0</v>
      </c>
      <c r="AT24" s="57">
        <f t="shared" si="5"/>
        <v>1</v>
      </c>
      <c r="AU24" s="57">
        <f t="shared" si="5"/>
        <v>0</v>
      </c>
      <c r="AV24" s="55">
        <f>C24</f>
        <v>13</v>
      </c>
      <c r="AW24" s="55">
        <f>MAX($AV$12:$AV$26)+1-AV24</f>
        <v>3</v>
      </c>
      <c r="AX24" s="53">
        <v>2.9999999999999991</v>
      </c>
    </row>
    <row r="25" spans="3:50" x14ac:dyDescent="0.25">
      <c r="C25" s="13">
        <v>14</v>
      </c>
      <c r="D25" s="12" t="s">
        <v>26</v>
      </c>
      <c r="E25" s="11" t="s">
        <v>20</v>
      </c>
      <c r="F25" s="10" t="s">
        <v>25</v>
      </c>
      <c r="G25" s="10" t="s">
        <v>24</v>
      </c>
      <c r="H25" t="s">
        <v>18</v>
      </c>
      <c r="I25" t="s">
        <v>17</v>
      </c>
      <c r="J25" s="8" t="s">
        <v>16</v>
      </c>
      <c r="K25" t="s">
        <v>15</v>
      </c>
      <c r="L25" s="15" t="s">
        <v>14</v>
      </c>
      <c r="M25" s="9" t="s">
        <v>2</v>
      </c>
      <c r="N25" s="9" t="s">
        <v>1</v>
      </c>
      <c r="O25" s="8" t="s">
        <v>0</v>
      </c>
      <c r="Q25" s="37">
        <f t="shared" si="6"/>
        <v>1</v>
      </c>
      <c r="R25" s="38">
        <f t="shared" si="6"/>
        <v>0</v>
      </c>
      <c r="S25" s="38">
        <f t="shared" si="6"/>
        <v>0</v>
      </c>
      <c r="T25" s="57">
        <f t="shared" si="7"/>
        <v>0</v>
      </c>
      <c r="U25" s="57">
        <f t="shared" si="7"/>
        <v>0</v>
      </c>
      <c r="V25" s="57">
        <f t="shared" si="7"/>
        <v>0</v>
      </c>
      <c r="W25" s="37">
        <f t="shared" si="8"/>
        <v>1</v>
      </c>
      <c r="X25" s="57">
        <f t="shared" si="9"/>
        <v>0</v>
      </c>
      <c r="Y25" s="57">
        <f t="shared" si="9"/>
        <v>1</v>
      </c>
      <c r="Z25" s="37">
        <f t="shared" si="10"/>
        <v>1</v>
      </c>
      <c r="AA25" s="38">
        <f t="shared" si="2"/>
        <v>0</v>
      </c>
      <c r="AB25" s="38">
        <f t="shared" si="2"/>
        <v>0</v>
      </c>
      <c r="AC25" s="38">
        <f t="shared" si="2"/>
        <v>0</v>
      </c>
      <c r="AD25" s="38">
        <f t="shared" si="2"/>
        <v>0</v>
      </c>
      <c r="AE25" s="38">
        <f t="shared" si="2"/>
        <v>0</v>
      </c>
      <c r="AF25" s="38">
        <f t="shared" si="2"/>
        <v>0</v>
      </c>
      <c r="AG25" s="38">
        <f t="shared" si="2"/>
        <v>0</v>
      </c>
      <c r="AH25" s="57">
        <f t="shared" si="11"/>
        <v>0</v>
      </c>
      <c r="AI25" s="57">
        <f t="shared" si="11"/>
        <v>0</v>
      </c>
      <c r="AJ25" s="37">
        <f t="shared" si="12"/>
        <v>0</v>
      </c>
      <c r="AK25" s="37">
        <f t="shared" si="3"/>
        <v>0</v>
      </c>
      <c r="AL25" s="37">
        <f t="shared" si="3"/>
        <v>0</v>
      </c>
      <c r="AM25" s="57">
        <f t="shared" si="13"/>
        <v>1</v>
      </c>
      <c r="AN25" s="58">
        <f t="shared" si="14"/>
        <v>0</v>
      </c>
      <c r="AO25" s="58">
        <f t="shared" si="4"/>
        <v>0</v>
      </c>
      <c r="AP25" s="57">
        <f t="shared" si="15"/>
        <v>0</v>
      </c>
      <c r="AQ25" s="57">
        <f t="shared" si="15"/>
        <v>0</v>
      </c>
      <c r="AR25" s="58">
        <f t="shared" si="16"/>
        <v>1</v>
      </c>
      <c r="AS25" s="57">
        <f t="shared" si="17"/>
        <v>0</v>
      </c>
      <c r="AT25" s="57">
        <f t="shared" si="5"/>
        <v>0</v>
      </c>
      <c r="AU25" s="57">
        <f t="shared" si="5"/>
        <v>1</v>
      </c>
      <c r="AV25" s="55">
        <f>C25</f>
        <v>14</v>
      </c>
      <c r="AW25" s="55">
        <f>MAX($AV$12:$AV$26)+1-AV25</f>
        <v>2</v>
      </c>
      <c r="AX25" s="53">
        <v>2.0000000000000009</v>
      </c>
    </row>
    <row r="26" spans="3:50" ht="15.75" thickBot="1" x14ac:dyDescent="0.3">
      <c r="C26" s="7">
        <v>15</v>
      </c>
      <c r="D26" s="6" t="s">
        <v>21</v>
      </c>
      <c r="E26" s="5" t="s">
        <v>20</v>
      </c>
      <c r="F26" s="4" t="s">
        <v>9</v>
      </c>
      <c r="G26" s="4" t="s">
        <v>19</v>
      </c>
      <c r="H26" s="3" t="s">
        <v>35</v>
      </c>
      <c r="I26" s="3" t="s">
        <v>17</v>
      </c>
      <c r="J26" s="1" t="s">
        <v>16</v>
      </c>
      <c r="K26" s="3" t="s">
        <v>4</v>
      </c>
      <c r="L26" s="1" t="s">
        <v>14</v>
      </c>
      <c r="M26" s="2" t="s">
        <v>2</v>
      </c>
      <c r="N26" s="2" t="s">
        <v>38</v>
      </c>
      <c r="O26" s="1" t="s">
        <v>48</v>
      </c>
      <c r="Q26" s="59">
        <f t="shared" si="6"/>
        <v>0</v>
      </c>
      <c r="R26" s="60">
        <f t="shared" si="6"/>
        <v>0</v>
      </c>
      <c r="S26" s="60">
        <f t="shared" si="6"/>
        <v>0</v>
      </c>
      <c r="T26" s="61">
        <f t="shared" si="7"/>
        <v>0</v>
      </c>
      <c r="U26" s="61">
        <f t="shared" si="7"/>
        <v>0</v>
      </c>
      <c r="V26" s="61">
        <f t="shared" si="7"/>
        <v>0</v>
      </c>
      <c r="W26" s="59">
        <f t="shared" si="8"/>
        <v>0</v>
      </c>
      <c r="X26" s="61">
        <f t="shared" si="9"/>
        <v>0</v>
      </c>
      <c r="Y26" s="61">
        <f t="shared" si="9"/>
        <v>0</v>
      </c>
      <c r="Z26" s="59">
        <f t="shared" si="10"/>
        <v>0</v>
      </c>
      <c r="AA26" s="60">
        <f t="shared" si="10"/>
        <v>0</v>
      </c>
      <c r="AB26" s="60">
        <f t="shared" si="10"/>
        <v>0</v>
      </c>
      <c r="AC26" s="60">
        <f t="shared" si="10"/>
        <v>0</v>
      </c>
      <c r="AD26" s="60">
        <f t="shared" si="10"/>
        <v>0</v>
      </c>
      <c r="AE26" s="60">
        <f t="shared" si="10"/>
        <v>0</v>
      </c>
      <c r="AF26" s="60">
        <f t="shared" si="10"/>
        <v>0</v>
      </c>
      <c r="AG26" s="60">
        <f t="shared" si="10"/>
        <v>0</v>
      </c>
      <c r="AH26" s="61">
        <f t="shared" si="11"/>
        <v>0</v>
      </c>
      <c r="AI26" s="61">
        <f t="shared" si="11"/>
        <v>0</v>
      </c>
      <c r="AJ26" s="59">
        <f t="shared" si="12"/>
        <v>0</v>
      </c>
      <c r="AK26" s="59">
        <f t="shared" si="12"/>
        <v>0</v>
      </c>
      <c r="AL26" s="59">
        <f t="shared" si="12"/>
        <v>0</v>
      </c>
      <c r="AM26" s="61">
        <f t="shared" si="13"/>
        <v>0</v>
      </c>
      <c r="AN26" s="62">
        <f t="shared" si="14"/>
        <v>0</v>
      </c>
      <c r="AO26" s="62">
        <f t="shared" si="14"/>
        <v>0</v>
      </c>
      <c r="AP26" s="61">
        <f t="shared" si="15"/>
        <v>0</v>
      </c>
      <c r="AQ26" s="61">
        <f t="shared" si="15"/>
        <v>0</v>
      </c>
      <c r="AR26" s="62">
        <f t="shared" si="16"/>
        <v>0</v>
      </c>
      <c r="AS26" s="61">
        <f t="shared" si="17"/>
        <v>0</v>
      </c>
      <c r="AT26" s="61">
        <f t="shared" si="17"/>
        <v>0</v>
      </c>
      <c r="AU26" s="61">
        <f t="shared" si="17"/>
        <v>0</v>
      </c>
      <c r="AV26" s="56">
        <f>C26</f>
        <v>15</v>
      </c>
      <c r="AW26" s="56">
        <f>MAX($AV$12:$AV$26)+1-AV26</f>
        <v>1</v>
      </c>
      <c r="AX26" s="54">
        <v>1.0000000000000027</v>
      </c>
    </row>
  </sheetData>
  <conditionalFormatting sqref="AH6:AL7 AN6:AO7 Q12:AU26">
    <cfRule type="cellIs" dxfId="10" priority="19" operator="equal">
      <formula>1</formula>
    </cfRule>
  </conditionalFormatting>
  <conditionalFormatting sqref="X6:Y7">
    <cfRule type="cellIs" dxfId="9" priority="11" operator="equal">
      <formula>1</formula>
    </cfRule>
  </conditionalFormatting>
  <conditionalFormatting sqref="W6:W7">
    <cfRule type="cellIs" dxfId="8" priority="12" operator="equal">
      <formula>1</formula>
    </cfRule>
  </conditionalFormatting>
  <conditionalFormatting sqref="Q6:S7">
    <cfRule type="cellIs" dxfId="7" priority="14" operator="equal">
      <formula>1</formula>
    </cfRule>
  </conditionalFormatting>
  <conditionalFormatting sqref="T6:V7">
    <cfRule type="cellIs" dxfId="6" priority="13" operator="equal">
      <formula>1</formula>
    </cfRule>
  </conditionalFormatting>
  <conditionalFormatting sqref="Z6:AG7">
    <cfRule type="cellIs" dxfId="5" priority="10" operator="equal">
      <formula>1</formula>
    </cfRule>
  </conditionalFormatting>
  <conditionalFormatting sqref="AM6:AM7">
    <cfRule type="cellIs" dxfId="4" priority="8" operator="equal">
      <formula>1</formula>
    </cfRule>
  </conditionalFormatting>
  <conditionalFormatting sqref="AP6:AP7">
    <cfRule type="cellIs" dxfId="3" priority="6" operator="equal">
      <formula>1</formula>
    </cfRule>
  </conditionalFormatting>
  <conditionalFormatting sqref="AQ6:AQ7">
    <cfRule type="cellIs" dxfId="2" priority="4" operator="equal">
      <formula>1</formula>
    </cfRule>
  </conditionalFormatting>
  <conditionalFormatting sqref="AR6:AR7">
    <cfRule type="cellIs" dxfId="1" priority="3" operator="equal">
      <formula>1</formula>
    </cfRule>
  </conditionalFormatting>
  <conditionalFormatting sqref="AS6:AU7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</vt:lpstr>
      <vt:lpstr>Magazine Luiza</vt:lpstr>
      <vt:lpstr>Concorrentes</vt:lpstr>
      <vt:lpstr>Codificação Magazine Luiza</vt:lpstr>
      <vt:lpstr>Rankings</vt:lpstr>
      <vt:lpstr>Codificação Concorrentes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2019-11-26T16:13:16Z</dcterms:modified>
</cp:coreProperties>
</file>