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9D04CF09-0A4F-4BF9-AB3D-7319FDAB112A}" xr6:coauthVersionLast="45" xr6:coauthVersionMax="45" xr10:uidLastSave="{00000000-0000-0000-0000-000000000000}"/>
  <bookViews>
    <workbookView xWindow="600" yWindow="30" windowWidth="19275" windowHeight="10935" tabRatio="793" activeTab="1" xr2:uid="{350EC157-C301-442C-AB2A-F5AAC7832722}"/>
  </bookViews>
  <sheets>
    <sheet name="Sensibilidade" sheetId="26" r:id="rId1"/>
    <sheet name="Pricing" sheetId="30" r:id="rId2"/>
  </sheets>
  <definedNames>
    <definedName name="intercept" localSheetId="1">#REF!</definedName>
    <definedName name="intercept" localSheetId="0">#REF!</definedName>
    <definedName name="intercept">#REF!</definedName>
    <definedName name="slope" localSheetId="1">#REF!</definedName>
    <definedName name="slope" localSheetId="0">#REF!</definedName>
    <definedName name="slope">#REF!</definedName>
    <definedName name="solver_adj" localSheetId="1" hidden="1">Pricing!$D$12</definedName>
    <definedName name="solver_adj" localSheetId="0" hidden="1">Sensibilidade!$D$6:$F$7,Sensibilidade!$G$6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0" hidden="1">Sensibilidade!$G$6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Pricing!$V$12</definedName>
    <definedName name="solver_opt" localSheetId="0" hidden="1">Sensibilidade!$X$6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0" hidden="1">2</definedName>
    <definedName name="solver_rhs1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30" l="1"/>
  <c r="N12" i="30" s="1"/>
  <c r="S12" i="30" s="1"/>
  <c r="U12" i="30" s="1"/>
  <c r="T12" i="30" l="1"/>
  <c r="V12" i="30" s="1"/>
  <c r="Q12" i="26"/>
  <c r="Q13" i="26"/>
  <c r="Q14" i="26"/>
  <c r="Q15" i="26"/>
  <c r="Q16" i="26"/>
  <c r="Q17" i="26"/>
  <c r="Q18" i="26"/>
  <c r="Q11" i="26"/>
  <c r="P12" i="26" l="1"/>
  <c r="N13" i="26"/>
  <c r="O11" i="26"/>
  <c r="N12" i="26"/>
  <c r="P18" i="26"/>
  <c r="P17" i="26"/>
  <c r="P16" i="26"/>
  <c r="P15" i="26"/>
  <c r="P14" i="26"/>
  <c r="P13" i="26"/>
  <c r="P11" i="26"/>
  <c r="O18" i="26"/>
  <c r="O17" i="26"/>
  <c r="O16" i="26"/>
  <c r="O15" i="26"/>
  <c r="O14" i="26"/>
  <c r="O13" i="26"/>
  <c r="O12" i="26"/>
  <c r="N18" i="26"/>
  <c r="N17" i="26"/>
  <c r="N16" i="26"/>
  <c r="N15" i="26"/>
  <c r="N14" i="26"/>
  <c r="N11" i="26"/>
  <c r="T14" i="26" l="1"/>
  <c r="T13" i="26"/>
  <c r="U15" i="26"/>
  <c r="T17" i="26"/>
  <c r="U14" i="26"/>
  <c r="U18" i="26"/>
  <c r="U12" i="26"/>
  <c r="S16" i="26"/>
  <c r="V16" i="26"/>
  <c r="S17" i="26"/>
  <c r="V17" i="26"/>
  <c r="T18" i="26"/>
  <c r="S12" i="26"/>
  <c r="V12" i="26"/>
  <c r="S14" i="26"/>
  <c r="V14" i="26"/>
  <c r="S18" i="26"/>
  <c r="V18" i="26"/>
  <c r="T15" i="26"/>
  <c r="U16" i="26"/>
  <c r="S15" i="26"/>
  <c r="V15" i="26"/>
  <c r="T12" i="26"/>
  <c r="T16" i="26"/>
  <c r="U13" i="26"/>
  <c r="U17" i="26"/>
  <c r="S13" i="26"/>
  <c r="V13" i="26"/>
  <c r="S11" i="26"/>
  <c r="V11" i="26"/>
  <c r="U11" i="26"/>
  <c r="T11" i="26"/>
  <c r="X13" i="26" l="1"/>
  <c r="X14" i="26"/>
  <c r="X16" i="26"/>
  <c r="X17" i="26"/>
  <c r="X15" i="26"/>
  <c r="X18" i="26"/>
  <c r="X12" i="26"/>
  <c r="X11" i="26"/>
  <c r="X6" i="26" l="1"/>
  <c r="L12" i="30"/>
  <c r="K12" i="30"/>
  <c r="J12" i="30"/>
  <c r="P12" i="30" l="1"/>
  <c r="O12" i="30"/>
  <c r="Q12" i="30"/>
</calcChain>
</file>

<file path=xl/sharedStrings.xml><?xml version="1.0" encoding="utf-8"?>
<sst xmlns="http://schemas.openxmlformats.org/spreadsheetml/2006/main" count="60" uniqueCount="20">
  <si>
    <t>Soma</t>
  </si>
  <si>
    <t>Combinações</t>
  </si>
  <si>
    <t>Escolhas</t>
  </si>
  <si>
    <t>Custo</t>
  </si>
  <si>
    <t>XBOX</t>
  </si>
  <si>
    <t>PS</t>
  </si>
  <si>
    <t>WII</t>
  </si>
  <si>
    <t>Marca</t>
  </si>
  <si>
    <t>Ln(Likelihood)</t>
  </si>
  <si>
    <t>N/A</t>
  </si>
  <si>
    <t>Preço</t>
  </si>
  <si>
    <t>Scores</t>
  </si>
  <si>
    <t>Probabilidades</t>
  </si>
  <si>
    <t>Receita</t>
  </si>
  <si>
    <t>Lucro</t>
  </si>
  <si>
    <t>Xbox Cálculo da lucratividade</t>
  </si>
  <si>
    <t>Unidades</t>
  </si>
  <si>
    <t>Coeficientes de sensibilidade</t>
  </si>
  <si>
    <t>Max. Likelihood</t>
  </si>
  <si>
    <t>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</si>
</sst>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\$#,##0;\-\$#,##0"/>
    <numFmt numFmtId="167" formatCode="\$#,##0.00;\-\$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3" borderId="2" applyNumberFormat="0" applyFont="0" applyAlignment="0" applyProtection="0"/>
    <xf numFmtId="0" fontId="2" fillId="4" borderId="0" applyNumberFormat="0" applyBorder="0" applyAlignment="0" applyProtection="0"/>
    <xf numFmtId="0" fontId="3" fillId="0" borderId="3" applyNumberFormat="0" applyFill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2" xfId="1" applyFont="1" applyAlignment="1">
      <alignment horizontal="center"/>
    </xf>
    <xf numFmtId="165" fontId="0" fillId="3" borderId="2" xfId="1" applyNumberFormat="1" applyFont="1" applyAlignment="1">
      <alignment horizontal="center"/>
    </xf>
    <xf numFmtId="0" fontId="3" fillId="6" borderId="3" xfId="3" applyFill="1"/>
    <xf numFmtId="0" fontId="0" fillId="0" borderId="0" xfId="0" applyAlignment="1">
      <alignment horizontal="right"/>
    </xf>
    <xf numFmtId="0" fontId="2" fillId="10" borderId="2" xfId="2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2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2" xfId="4" applyFill="1" applyBorder="1" applyAlignment="1">
      <alignment horizontal="center" vertical="center"/>
    </xf>
    <xf numFmtId="0" fontId="1" fillId="5" borderId="2" xfId="5" applyFill="1" applyBorder="1" applyAlignment="1">
      <alignment horizontal="center"/>
    </xf>
    <xf numFmtId="0" fontId="2" fillId="4" borderId="2" xfId="2" applyBorder="1" applyAlignment="1">
      <alignment horizontal="center" vertical="center"/>
    </xf>
    <xf numFmtId="0" fontId="3" fillId="11" borderId="3" xfId="3" applyFill="1"/>
    <xf numFmtId="166" fontId="0" fillId="3" borderId="2" xfId="1" applyNumberFormat="1" applyFont="1" applyAlignment="1">
      <alignment horizontal="center"/>
    </xf>
    <xf numFmtId="167" fontId="0" fillId="3" borderId="2" xfId="1" applyNumberFormat="1" applyFont="1" applyAlignment="1">
      <alignment horizontal="center"/>
    </xf>
    <xf numFmtId="167" fontId="4" fillId="3" borderId="2" xfId="1" applyNumberFormat="1" applyFont="1" applyAlignment="1">
      <alignment horizontal="center"/>
    </xf>
  </cellXfs>
  <cellStyles count="6">
    <cellStyle name="60% - Ênfase4" xfId="5" builtinId="44"/>
    <cellStyle name="Ênfase1" xfId="4" builtinId="29"/>
    <cellStyle name="Ênfase6" xfId="2" builtinId="49"/>
    <cellStyle name="Normal" xfId="0" builtinId="0"/>
    <cellStyle name="Nota" xfId="1" builtinId="10"/>
    <cellStyle name="Título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5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11F1A7-7BA0-4179-9CAE-4906B947A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19051</xdr:colOff>
      <xdr:row>1</xdr:row>
      <xdr:rowOff>9525</xdr:rowOff>
    </xdr:from>
    <xdr:ext cx="7886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8C366-261B-4B96-A5FC-3531131265B9}"/>
            </a:ext>
          </a:extLst>
        </xdr:cNvPr>
        <xdr:cNvSpPr/>
      </xdr:nvSpPr>
      <xdr:spPr>
        <a:xfrm>
          <a:off x="2343151" y="114300"/>
          <a:ext cx="7886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discreta para sensibilidade a preço &amp; marca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82551</xdr:colOff>
      <xdr:row>1</xdr:row>
      <xdr:rowOff>15876</xdr:rowOff>
    </xdr:from>
    <xdr:to>
      <xdr:col>5</xdr:col>
      <xdr:colOff>294822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2C17E4-0C03-4D79-95B2-D36F5FE14B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3873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19051</xdr:colOff>
      <xdr:row>1</xdr:row>
      <xdr:rowOff>9525</xdr:rowOff>
    </xdr:from>
    <xdr:ext cx="7886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68FEE0-B722-4423-BCFF-6F69C0955A4A}"/>
            </a:ext>
          </a:extLst>
        </xdr:cNvPr>
        <xdr:cNvSpPr/>
      </xdr:nvSpPr>
      <xdr:spPr>
        <a:xfrm>
          <a:off x="2343151" y="114300"/>
          <a:ext cx="7886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Otimização do preço</a:t>
          </a:r>
        </a:p>
      </xdr:txBody>
    </xdr:sp>
    <xdr:clientData/>
  </xdr:oneCellAnchor>
  <xdr:oneCellAnchor>
    <xdr:from>
      <xdr:col>13</xdr:col>
      <xdr:colOff>285750</xdr:colOff>
      <xdr:row>2</xdr:row>
      <xdr:rowOff>9525</xdr:rowOff>
    </xdr:from>
    <xdr:ext cx="2982804" cy="953466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CD4F489-EF8F-4D5D-82FA-2F4762FA0C23}"/>
            </a:ext>
          </a:extLst>
        </xdr:cNvPr>
        <xdr:cNvSpPr txBox="1"/>
      </xdr:nvSpPr>
      <xdr:spPr>
        <a:xfrm>
          <a:off x="5467350" y="704850"/>
          <a:ext cx="2982804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Pressupostos:</a:t>
          </a:r>
        </a:p>
        <a:p>
          <a:r>
            <a:rPr lang="pt-BR" sz="1100"/>
            <a:t>- Preço do Xbox</a:t>
          </a:r>
          <a:r>
            <a:rPr lang="pt-BR" sz="1100" baseline="0"/>
            <a:t> é $ 200</a:t>
          </a:r>
        </a:p>
        <a:p>
          <a:r>
            <a:rPr lang="pt-BR" sz="1100" baseline="0"/>
            <a:t>- Preço do PS é $ 215 e do Wii é $ 190</a:t>
          </a:r>
        </a:p>
        <a:p>
          <a:r>
            <a:rPr lang="pt-BR" sz="1100" baseline="0"/>
            <a:t>- Cada pessoa compra 7 jogos por vez</a:t>
          </a:r>
        </a:p>
        <a:p>
          <a:r>
            <a:rPr lang="pt-BR" sz="1100" baseline="0"/>
            <a:t>- Xbox vende cada jogo por $ 40 e o custo é $ 30.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85F9-2BC9-4A11-B6DC-83FA231036FE}">
  <dimension ref="B1:Y18"/>
  <sheetViews>
    <sheetView showGridLines="0" zoomScaleNormal="100" workbookViewId="0">
      <selection activeCell="I11" sqref="I11:L11"/>
    </sheetView>
  </sheetViews>
  <sheetFormatPr defaultRowHeight="15" x14ac:dyDescent="0.25"/>
  <cols>
    <col min="1" max="1" width="2.140625" customWidth="1"/>
    <col min="2" max="2" width="2.42578125" customWidth="1"/>
    <col min="3" max="3" width="6.28515625" bestFit="1" customWidth="1"/>
    <col min="4" max="7" width="8" customWidth="1"/>
    <col min="8" max="8" width="1.42578125" customWidth="1"/>
    <col min="9" max="12" width="8" customWidth="1"/>
    <col min="13" max="13" width="1.42578125" customWidth="1"/>
    <col min="14" max="17" width="8.5703125" customWidth="1"/>
    <col min="18" max="18" width="1.42578125" customWidth="1"/>
    <col min="19" max="22" width="8" customWidth="1"/>
    <col min="23" max="23" width="1.42578125" customWidth="1"/>
    <col min="24" max="24" width="17.5703125" bestFit="1" customWidth="1"/>
    <col min="25" max="25" width="2.85546875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s="9" customFormat="1" ht="18" thickBot="1" x14ac:dyDescent="0.35">
      <c r="D4" s="6" t="s">
        <v>17</v>
      </c>
      <c r="E4" s="6"/>
      <c r="F4" s="6"/>
      <c r="G4" s="6"/>
      <c r="X4" s="6" t="s">
        <v>18</v>
      </c>
    </row>
    <row r="5" spans="2:25" ht="15.75" thickTop="1" x14ac:dyDescent="0.25">
      <c r="C5" s="7"/>
      <c r="D5" s="12" t="s">
        <v>4</v>
      </c>
      <c r="E5" s="12" t="s">
        <v>5</v>
      </c>
      <c r="F5" s="12" t="s">
        <v>6</v>
      </c>
      <c r="G5" s="12" t="s">
        <v>9</v>
      </c>
      <c r="L5" s="7"/>
      <c r="M5" s="7"/>
      <c r="N5" s="7"/>
      <c r="O5" s="7"/>
      <c r="P5" s="7"/>
      <c r="Q5" s="7"/>
      <c r="X5" s="12" t="s">
        <v>0</v>
      </c>
    </row>
    <row r="6" spans="2:25" x14ac:dyDescent="0.25">
      <c r="C6" s="7" t="s">
        <v>7</v>
      </c>
      <c r="D6" s="4">
        <v>1.878386300958526</v>
      </c>
      <c r="E6" s="4">
        <v>4.9624784455565978</v>
      </c>
      <c r="F6" s="4">
        <v>0.48934038164127991</v>
      </c>
      <c r="G6" s="4">
        <v>0</v>
      </c>
      <c r="X6" s="5">
        <f>SUM(X11:X18)</f>
        <v>-984.7550211174995</v>
      </c>
    </row>
    <row r="7" spans="2:25" x14ac:dyDescent="0.25">
      <c r="C7" s="7" t="s">
        <v>10</v>
      </c>
      <c r="D7" s="4">
        <v>-1.248945128438002E-2</v>
      </c>
      <c r="E7" s="4">
        <v>-2.4402235833989427E-2</v>
      </c>
      <c r="F7" s="4">
        <v>-6.2061688999861505E-3</v>
      </c>
      <c r="G7" s="4"/>
    </row>
    <row r="8" spans="2:25" x14ac:dyDescent="0.25">
      <c r="D8" s="3"/>
      <c r="E8" s="3"/>
      <c r="F8" s="3"/>
      <c r="G8" s="3"/>
    </row>
    <row r="9" spans="2:25" ht="18" thickBot="1" x14ac:dyDescent="0.35">
      <c r="D9" s="6" t="s">
        <v>1</v>
      </c>
      <c r="E9" s="6"/>
      <c r="F9" s="6"/>
      <c r="G9" s="6"/>
      <c r="I9" s="6" t="s">
        <v>2</v>
      </c>
      <c r="J9" s="6"/>
      <c r="K9" s="6"/>
      <c r="L9" s="6"/>
      <c r="N9" s="6" t="s">
        <v>11</v>
      </c>
      <c r="O9" s="6"/>
      <c r="P9" s="6"/>
      <c r="Q9" s="6"/>
      <c r="S9" s="6" t="s">
        <v>12</v>
      </c>
      <c r="T9" s="6"/>
      <c r="U9" s="6"/>
      <c r="V9" s="6"/>
    </row>
    <row r="10" spans="2:25" s="9" customFormat="1" ht="15.75" thickTop="1" x14ac:dyDescent="0.25">
      <c r="D10" s="10" t="s">
        <v>4</v>
      </c>
      <c r="E10" s="10" t="s">
        <v>5</v>
      </c>
      <c r="F10" s="10" t="s">
        <v>6</v>
      </c>
      <c r="G10" s="10" t="s">
        <v>9</v>
      </c>
      <c r="I10" s="10" t="s">
        <v>4</v>
      </c>
      <c r="J10" s="10" t="s">
        <v>5</v>
      </c>
      <c r="K10" s="10" t="s">
        <v>6</v>
      </c>
      <c r="L10" s="10" t="s">
        <v>9</v>
      </c>
      <c r="M10" s="11"/>
      <c r="N10" s="10" t="s">
        <v>4</v>
      </c>
      <c r="O10" s="10" t="s">
        <v>5</v>
      </c>
      <c r="P10" s="10" t="s">
        <v>6</v>
      </c>
      <c r="Q10" s="10" t="s">
        <v>9</v>
      </c>
      <c r="R10" s="11"/>
      <c r="S10" s="10" t="s">
        <v>4</v>
      </c>
      <c r="T10" s="10" t="s">
        <v>5</v>
      </c>
      <c r="U10" s="10" t="s">
        <v>6</v>
      </c>
      <c r="V10" s="10" t="s">
        <v>9</v>
      </c>
      <c r="X10" s="8" t="s">
        <v>8</v>
      </c>
    </row>
    <row r="11" spans="2:25" x14ac:dyDescent="0.25">
      <c r="C11" s="13">
        <v>1</v>
      </c>
      <c r="D11" s="16">
        <v>221</v>
      </c>
      <c r="E11" s="16">
        <v>267</v>
      </c>
      <c r="F11" s="16">
        <v>275</v>
      </c>
      <c r="G11" s="4">
        <v>0</v>
      </c>
      <c r="I11" s="4">
        <v>28</v>
      </c>
      <c r="J11" s="4">
        <v>11</v>
      </c>
      <c r="K11" s="4">
        <v>14</v>
      </c>
      <c r="L11" s="4">
        <v>47</v>
      </c>
      <c r="M11" s="2"/>
      <c r="N11" s="5">
        <f>D$6+D$7*D11</f>
        <v>-0.88178243288945835</v>
      </c>
      <c r="O11" s="5">
        <f t="shared" ref="O11:Q11" si="0">E$6+E$7*E11</f>
        <v>-1.5529185221185795</v>
      </c>
      <c r="P11" s="5">
        <f t="shared" si="0"/>
        <v>-1.2173560658549114</v>
      </c>
      <c r="Q11" s="5">
        <f t="shared" si="0"/>
        <v>0</v>
      </c>
      <c r="R11" s="2"/>
      <c r="S11" s="5">
        <f>EXP(N11)/(EXP($N11)+EXP($O11)+EXP($P11)+EXP($Q11))</f>
        <v>0.21545890823777855</v>
      </c>
      <c r="T11" s="5">
        <f t="shared" ref="T11:V11" si="1">EXP(O11)/(EXP($N11)+EXP($O11)+EXP($P11)+EXP($Q11))</f>
        <v>0.11012698632549207</v>
      </c>
      <c r="U11" s="5">
        <f t="shared" si="1"/>
        <v>0.15403757672624863</v>
      </c>
      <c r="V11" s="5">
        <f t="shared" si="1"/>
        <v>0.52037652871048079</v>
      </c>
      <c r="X11" s="5">
        <f>I11*LN(S11)+J11*LN(T11)+K11*LN(U11)+L11*LN(V11)</f>
        <v>-124.13526036237849</v>
      </c>
    </row>
    <row r="12" spans="2:25" x14ac:dyDescent="0.25">
      <c r="C12" s="13">
        <v>2</v>
      </c>
      <c r="D12" s="16">
        <v>193</v>
      </c>
      <c r="E12" s="16">
        <v>295</v>
      </c>
      <c r="F12" s="16">
        <v>275</v>
      </c>
      <c r="G12" s="4">
        <v>0</v>
      </c>
      <c r="I12" s="4">
        <v>38</v>
      </c>
      <c r="J12" s="4">
        <v>1</v>
      </c>
      <c r="K12" s="4">
        <v>14</v>
      </c>
      <c r="L12" s="4">
        <v>47</v>
      </c>
      <c r="M12" s="2"/>
      <c r="N12" s="5">
        <f t="shared" ref="N12:N18" si="2">D$6+D$7*D12</f>
        <v>-0.532077796926818</v>
      </c>
      <c r="O12" s="5">
        <f t="shared" ref="O12:O18" si="3">E$6+E$7*E12</f>
        <v>-2.2361811254702832</v>
      </c>
      <c r="P12" s="5">
        <f t="shared" ref="P12:P18" si="4">F$6+F$7*F12</f>
        <v>-1.2173560658549114</v>
      </c>
      <c r="Q12" s="5">
        <f t="shared" ref="Q12:Q18" si="5">G$6+G$7*G12</f>
        <v>0</v>
      </c>
      <c r="R12" s="2"/>
      <c r="S12" s="5">
        <f t="shared" ref="S12:S18" si="6">EXP(N12)/(EXP($N12)+EXP($O12)+EXP($P12)+EXP($Q12))</f>
        <v>0.29512877206280702</v>
      </c>
      <c r="T12" s="5">
        <f t="shared" ref="T12:T18" si="7">EXP(O12)/(EXP($N12)+EXP($O12)+EXP($P12)+EXP($Q12))</f>
        <v>5.3694385770737665E-2</v>
      </c>
      <c r="U12" s="5">
        <f t="shared" ref="U12:U18" si="8">EXP(P12)/(EXP($N12)+EXP($O12)+EXP($P12)+EXP($Q12))</f>
        <v>0.148730137728387</v>
      </c>
      <c r="V12" s="5">
        <f t="shared" ref="V12:V18" si="9">EXP(Q12)/(EXP($N12)+EXP($O12)+EXP($P12)+EXP($Q12))</f>
        <v>0.50244670443806838</v>
      </c>
      <c r="X12" s="5">
        <f t="shared" ref="X12:X18" si="10">I12*LN(S12)+J12*LN(T12)+K12*LN(U12)+L12*LN(V12)</f>
        <v>-108.32469288000985</v>
      </c>
    </row>
    <row r="13" spans="2:25" x14ac:dyDescent="0.25">
      <c r="C13" s="13">
        <v>3</v>
      </c>
      <c r="D13" s="16">
        <v>278</v>
      </c>
      <c r="E13" s="16">
        <v>294</v>
      </c>
      <c r="F13" s="16">
        <v>176</v>
      </c>
      <c r="G13" s="4">
        <v>0</v>
      </c>
      <c r="I13" s="4">
        <v>10</v>
      </c>
      <c r="J13" s="4">
        <v>2</v>
      </c>
      <c r="K13" s="4">
        <v>43</v>
      </c>
      <c r="L13" s="4">
        <v>45</v>
      </c>
      <c r="M13" s="2"/>
      <c r="N13" s="5">
        <f>D$6+D$7*D13</f>
        <v>-1.5936811560991195</v>
      </c>
      <c r="O13" s="5">
        <f t="shared" si="3"/>
        <v>-2.2117788896362942</v>
      </c>
      <c r="P13" s="5">
        <f t="shared" si="4"/>
        <v>-0.60294534475628259</v>
      </c>
      <c r="Q13" s="5">
        <f t="shared" si="5"/>
        <v>0</v>
      </c>
      <c r="R13" s="2"/>
      <c r="S13" s="5">
        <f t="shared" si="6"/>
        <v>0.10924164874242136</v>
      </c>
      <c r="T13" s="5">
        <f t="shared" si="7"/>
        <v>5.8877832159511291E-2</v>
      </c>
      <c r="U13" s="5">
        <f t="shared" si="8"/>
        <v>0.2942112952939786</v>
      </c>
      <c r="V13" s="5">
        <f t="shared" si="9"/>
        <v>0.53766922380408877</v>
      </c>
      <c r="X13" s="5">
        <f t="shared" si="10"/>
        <v>-108.33819251939411</v>
      </c>
    </row>
    <row r="14" spans="2:25" x14ac:dyDescent="0.25">
      <c r="C14" s="13">
        <v>4</v>
      </c>
      <c r="D14" s="16">
        <v>288</v>
      </c>
      <c r="E14" s="16">
        <v>191</v>
      </c>
      <c r="F14" s="16">
        <v>250</v>
      </c>
      <c r="G14" s="4">
        <v>0</v>
      </c>
      <c r="I14" s="4">
        <v>2</v>
      </c>
      <c r="J14" s="4">
        <v>44</v>
      </c>
      <c r="K14" s="4">
        <v>10</v>
      </c>
      <c r="L14" s="4">
        <v>44</v>
      </c>
      <c r="M14" s="2"/>
      <c r="N14" s="5">
        <f t="shared" si="2"/>
        <v>-1.7185756689429197</v>
      </c>
      <c r="O14" s="5">
        <f t="shared" si="3"/>
        <v>0.30165140126461676</v>
      </c>
      <c r="P14" s="5">
        <f t="shared" si="4"/>
        <v>-1.0622018433552576</v>
      </c>
      <c r="Q14" s="5">
        <f t="shared" si="5"/>
        <v>0</v>
      </c>
      <c r="R14" s="2"/>
      <c r="S14" s="5">
        <f t="shared" si="6"/>
        <v>6.232701949490891E-2</v>
      </c>
      <c r="T14" s="5">
        <f>EXP(O14)/(EXP($N14)+EXP($O14)+EXP($P14)+EXP($Q14))</f>
        <v>0.46994802418013681</v>
      </c>
      <c r="U14" s="5">
        <f t="shared" si="8"/>
        <v>0.12015335162328313</v>
      </c>
      <c r="V14" s="5">
        <f t="shared" si="9"/>
        <v>0.34757160470167103</v>
      </c>
      <c r="X14" s="5">
        <f t="shared" si="10"/>
        <v>-106.46496596665517</v>
      </c>
    </row>
    <row r="15" spans="2:25" x14ac:dyDescent="0.25">
      <c r="C15" s="13">
        <v>5</v>
      </c>
      <c r="D15" s="16">
        <v>162</v>
      </c>
      <c r="E15" s="16">
        <v>224</v>
      </c>
      <c r="F15" s="16">
        <v>221</v>
      </c>
      <c r="G15" s="4">
        <v>0</v>
      </c>
      <c r="I15" s="4">
        <v>30</v>
      </c>
      <c r="J15" s="4">
        <v>16</v>
      </c>
      <c r="K15" s="4">
        <v>17</v>
      </c>
      <c r="L15" s="4">
        <v>37</v>
      </c>
      <c r="M15" s="2"/>
      <c r="N15" s="5">
        <f t="shared" si="2"/>
        <v>-0.14490480711103704</v>
      </c>
      <c r="O15" s="5">
        <f t="shared" si="3"/>
        <v>-0.50362238125703396</v>
      </c>
      <c r="P15" s="5">
        <f t="shared" si="4"/>
        <v>-0.88222294525565925</v>
      </c>
      <c r="Q15" s="5">
        <f t="shared" si="5"/>
        <v>0</v>
      </c>
      <c r="R15" s="2"/>
      <c r="S15" s="5">
        <f t="shared" si="6"/>
        <v>0.30003933515098674</v>
      </c>
      <c r="T15" s="5">
        <f t="shared" si="7"/>
        <v>0.20959896387392102</v>
      </c>
      <c r="U15" s="5">
        <f t="shared" si="8"/>
        <v>0.14353737368477651</v>
      </c>
      <c r="V15" s="5">
        <f t="shared" si="9"/>
        <v>0.34682432729031576</v>
      </c>
      <c r="X15" s="5">
        <f t="shared" si="10"/>
        <v>-133.29658124679466</v>
      </c>
    </row>
    <row r="16" spans="2:25" x14ac:dyDescent="0.25">
      <c r="C16" s="13">
        <v>6</v>
      </c>
      <c r="D16" s="16">
        <v>172</v>
      </c>
      <c r="E16" s="16">
        <v>249</v>
      </c>
      <c r="F16" s="16">
        <v>157</v>
      </c>
      <c r="G16" s="4">
        <v>0</v>
      </c>
      <c r="I16" s="4">
        <v>23</v>
      </c>
      <c r="J16" s="4">
        <v>15</v>
      </c>
      <c r="K16" s="4">
        <v>24</v>
      </c>
      <c r="L16" s="4">
        <v>38</v>
      </c>
      <c r="M16" s="2"/>
      <c r="N16" s="5">
        <f t="shared" si="2"/>
        <v>-0.26979931995483764</v>
      </c>
      <c r="O16" s="5">
        <f t="shared" si="3"/>
        <v>-1.1136782771067697</v>
      </c>
      <c r="P16" s="5">
        <f t="shared" si="4"/>
        <v>-0.48502813565654568</v>
      </c>
      <c r="Q16" s="5">
        <f t="shared" si="5"/>
        <v>0</v>
      </c>
      <c r="R16" s="2"/>
      <c r="S16" s="5">
        <f t="shared" si="6"/>
        <v>0.28200012763733412</v>
      </c>
      <c r="T16" s="5">
        <f t="shared" si="7"/>
        <v>0.12127110377206744</v>
      </c>
      <c r="U16" s="5">
        <f t="shared" si="8"/>
        <v>0.22739275208946019</v>
      </c>
      <c r="V16" s="5">
        <f t="shared" si="9"/>
        <v>0.36933601650113823</v>
      </c>
      <c r="X16" s="5">
        <f>I16*LN(S16)+J16*LN(T16)+K16*LN(U16)+L16*LN(V16)</f>
        <v>-134.15607731878274</v>
      </c>
    </row>
    <row r="17" spans="3:24" x14ac:dyDescent="0.25">
      <c r="C17" s="13">
        <v>7</v>
      </c>
      <c r="D17" s="16">
        <v>167</v>
      </c>
      <c r="E17" s="16">
        <v>251</v>
      </c>
      <c r="F17" s="16">
        <v>169</v>
      </c>
      <c r="G17" s="4">
        <v>0</v>
      </c>
      <c r="I17" s="4">
        <v>24</v>
      </c>
      <c r="J17" s="4">
        <v>12</v>
      </c>
      <c r="K17" s="4">
        <v>25</v>
      </c>
      <c r="L17" s="4">
        <v>39</v>
      </c>
      <c r="M17" s="2"/>
      <c r="N17" s="5">
        <f t="shared" si="2"/>
        <v>-0.20735206353293734</v>
      </c>
      <c r="O17" s="5">
        <f t="shared" si="3"/>
        <v>-1.1624827487747487</v>
      </c>
      <c r="P17" s="5">
        <f t="shared" si="4"/>
        <v>-0.55950216245637951</v>
      </c>
      <c r="Q17" s="5">
        <f t="shared" si="5"/>
        <v>0</v>
      </c>
      <c r="R17" s="2"/>
      <c r="S17" s="5">
        <f t="shared" si="6"/>
        <v>0.30135439753927151</v>
      </c>
      <c r="T17" s="5">
        <f t="shared" si="7"/>
        <v>0.11594967808566523</v>
      </c>
      <c r="U17" s="5">
        <f t="shared" si="8"/>
        <v>0.21190474839772558</v>
      </c>
      <c r="V17" s="5">
        <f t="shared" si="9"/>
        <v>0.37079117597733768</v>
      </c>
      <c r="X17" s="5">
        <f t="shared" si="10"/>
        <v>-132.12542085449368</v>
      </c>
    </row>
    <row r="18" spans="3:24" x14ac:dyDescent="0.25">
      <c r="C18" s="13">
        <v>8</v>
      </c>
      <c r="D18" s="16">
        <v>213</v>
      </c>
      <c r="E18" s="16">
        <v>255</v>
      </c>
      <c r="F18" s="16">
        <v>158</v>
      </c>
      <c r="G18" s="4">
        <v>0</v>
      </c>
      <c r="I18" s="4">
        <v>21</v>
      </c>
      <c r="J18" s="4">
        <v>25</v>
      </c>
      <c r="K18" s="4">
        <v>9</v>
      </c>
      <c r="L18" s="4">
        <v>45</v>
      </c>
      <c r="M18" s="2"/>
      <c r="N18" s="5">
        <f t="shared" si="2"/>
        <v>-0.78186682261441831</v>
      </c>
      <c r="O18" s="5">
        <f t="shared" si="3"/>
        <v>-1.2600916921107066</v>
      </c>
      <c r="P18" s="5">
        <f t="shared" si="4"/>
        <v>-0.49123430455653183</v>
      </c>
      <c r="Q18" s="5">
        <f t="shared" si="5"/>
        <v>0</v>
      </c>
      <c r="R18" s="2"/>
      <c r="S18" s="5">
        <f t="shared" si="6"/>
        <v>0.19445022152978664</v>
      </c>
      <c r="T18" s="5">
        <f t="shared" si="7"/>
        <v>0.12053634556145654</v>
      </c>
      <c r="U18" s="5">
        <f t="shared" si="8"/>
        <v>0.26003304469553956</v>
      </c>
      <c r="V18" s="5">
        <f t="shared" si="9"/>
        <v>0.42498038821321732</v>
      </c>
      <c r="X18" s="5">
        <f t="shared" si="10"/>
        <v>-137.91382996899085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658F-5529-4F53-97C5-CFF99FF2019E}">
  <dimension ref="B1:Y12"/>
  <sheetViews>
    <sheetView showGridLines="0" tabSelected="1" zoomScaleNormal="100" workbookViewId="0">
      <selection activeCell="N18" sqref="N18"/>
    </sheetView>
  </sheetViews>
  <sheetFormatPr defaultRowHeight="15" x14ac:dyDescent="0.25"/>
  <cols>
    <col min="1" max="1" width="2.140625" customWidth="1"/>
    <col min="2" max="2" width="2.42578125" customWidth="1"/>
    <col min="3" max="3" width="6.28515625" bestFit="1" customWidth="1"/>
    <col min="4" max="7" width="8" customWidth="1"/>
    <col min="8" max="8" width="1.42578125" customWidth="1"/>
    <col min="9" max="12" width="8" customWidth="1"/>
    <col min="13" max="13" width="1.42578125" customWidth="1"/>
    <col min="14" max="17" width="8.5703125" customWidth="1"/>
    <col min="18" max="18" width="1.42578125" customWidth="1"/>
    <col min="19" max="19" width="10.85546875" customWidth="1"/>
    <col min="20" max="22" width="10.28515625" bestFit="1" customWidth="1"/>
    <col min="23" max="23" width="1.42578125" customWidth="1"/>
    <col min="24" max="24" width="13.85546875" bestFit="1" customWidth="1"/>
    <col min="25" max="25" width="2.85546875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s="9" customFormat="1" x14ac:dyDescent="0.25">
      <c r="D4" s="12" t="s">
        <v>4</v>
      </c>
      <c r="E4" s="12" t="s">
        <v>5</v>
      </c>
      <c r="F4" s="12" t="s">
        <v>6</v>
      </c>
      <c r="G4" s="12" t="s">
        <v>9</v>
      </c>
      <c r="J4" s="12" t="s">
        <v>19</v>
      </c>
      <c r="K4" s="12" t="s">
        <v>10</v>
      </c>
      <c r="L4" s="12" t="s">
        <v>3</v>
      </c>
      <c r="M4"/>
      <c r="X4"/>
    </row>
    <row r="5" spans="2:25" x14ac:dyDescent="0.25">
      <c r="C5" s="7" t="s">
        <v>3</v>
      </c>
      <c r="D5" s="17">
        <v>180</v>
      </c>
      <c r="E5" s="17">
        <v>160</v>
      </c>
      <c r="F5" s="17">
        <v>155</v>
      </c>
      <c r="G5" s="17">
        <v>0</v>
      </c>
      <c r="J5" s="4">
        <v>7</v>
      </c>
      <c r="K5" s="17">
        <v>40</v>
      </c>
      <c r="L5" s="17">
        <v>30</v>
      </c>
      <c r="N5" s="7"/>
    </row>
    <row r="6" spans="2:25" ht="7.5" customHeight="1" x14ac:dyDescent="0.25">
      <c r="C6" s="7"/>
    </row>
    <row r="7" spans="2:25" x14ac:dyDescent="0.25">
      <c r="C7" s="7" t="s">
        <v>7</v>
      </c>
      <c r="D7" s="4">
        <v>1.8789177319924522</v>
      </c>
      <c r="E7" s="4">
        <v>4.9665476335659804</v>
      </c>
      <c r="F7" s="4">
        <v>0.48891249404861969</v>
      </c>
      <c r="G7" s="4">
        <v>0</v>
      </c>
    </row>
    <row r="8" spans="2:25" x14ac:dyDescent="0.25">
      <c r="C8" s="7" t="s">
        <v>10</v>
      </c>
      <c r="D8" s="4">
        <v>-1.2492149289160684E-2</v>
      </c>
      <c r="E8" s="4">
        <v>-2.4420971802390948E-2</v>
      </c>
      <c r="F8" s="4">
        <v>-6.2051522065328388E-3</v>
      </c>
      <c r="G8" s="4">
        <v>0</v>
      </c>
    </row>
    <row r="9" spans="2:25" x14ac:dyDescent="0.25">
      <c r="D9" s="3"/>
      <c r="E9" s="3"/>
      <c r="F9" s="3"/>
      <c r="G9" s="3"/>
    </row>
    <row r="10" spans="2:25" ht="18" thickBot="1" x14ac:dyDescent="0.35">
      <c r="D10" s="6" t="s">
        <v>10</v>
      </c>
      <c r="E10" s="6"/>
      <c r="F10" s="6"/>
      <c r="G10" s="6"/>
      <c r="I10" s="6" t="s">
        <v>11</v>
      </c>
      <c r="J10" s="6"/>
      <c r="K10" s="6"/>
      <c r="L10" s="6"/>
      <c r="N10" s="6" t="s">
        <v>12</v>
      </c>
      <c r="O10" s="6"/>
      <c r="P10" s="6"/>
      <c r="Q10" s="6"/>
      <c r="S10" s="15" t="s">
        <v>15</v>
      </c>
      <c r="T10" s="15"/>
      <c r="U10" s="15"/>
      <c r="V10" s="15"/>
    </row>
    <row r="11" spans="2:25" s="9" customFormat="1" ht="15.75" thickTop="1" x14ac:dyDescent="0.25">
      <c r="D11" s="10" t="s">
        <v>4</v>
      </c>
      <c r="E11" s="10" t="s">
        <v>5</v>
      </c>
      <c r="F11" s="10" t="s">
        <v>6</v>
      </c>
      <c r="G11" s="10" t="s">
        <v>9</v>
      </c>
      <c r="I11" s="10" t="s">
        <v>4</v>
      </c>
      <c r="J11" s="10" t="s">
        <v>5</v>
      </c>
      <c r="K11" s="10" t="s">
        <v>6</v>
      </c>
      <c r="L11" s="10" t="s">
        <v>9</v>
      </c>
      <c r="M11" s="11"/>
      <c r="N11" s="10" t="s">
        <v>4</v>
      </c>
      <c r="O11" s="10" t="s">
        <v>5</v>
      </c>
      <c r="P11" s="10" t="s">
        <v>6</v>
      </c>
      <c r="Q11" s="10" t="s">
        <v>9</v>
      </c>
      <c r="S11" s="14" t="s">
        <v>16</v>
      </c>
      <c r="T11" s="14" t="s">
        <v>13</v>
      </c>
      <c r="U11" s="14" t="s">
        <v>3</v>
      </c>
      <c r="V11" s="14" t="s">
        <v>14</v>
      </c>
      <c r="X11"/>
    </row>
    <row r="12" spans="2:25" x14ac:dyDescent="0.25">
      <c r="C12" s="13">
        <v>1</v>
      </c>
      <c r="D12" s="18">
        <v>207.4609415600834</v>
      </c>
      <c r="E12" s="17">
        <v>215</v>
      </c>
      <c r="F12" s="17">
        <v>190</v>
      </c>
      <c r="G12" s="17">
        <v>0</v>
      </c>
      <c r="I12" s="5">
        <f>D$7+D$8*D12</f>
        <v>-0.71271532164594986</v>
      </c>
      <c r="J12" s="5">
        <f>E$7+E$8*E12</f>
        <v>-0.28396130394807351</v>
      </c>
      <c r="K12" s="5">
        <f>F$7+F$8*F12</f>
        <v>-0.69006642519261974</v>
      </c>
      <c r="L12" s="5">
        <f>G$7+G$8*G12</f>
        <v>0</v>
      </c>
      <c r="M12" s="2"/>
      <c r="N12" s="5">
        <f>EXP(I12)/(EXP($I12)+EXP($J12)+EXP($K12)+EXP($L12))</f>
        <v>0.17864249143899322</v>
      </c>
      <c r="O12" s="5">
        <f>EXP(J12)/(EXP($I12)+EXP($J12)+EXP($K12)+EXP($L12))</f>
        <v>0.27427755601678377</v>
      </c>
      <c r="P12" s="5">
        <f>EXP(K12)/(EXP($I12)+EXP($J12)+EXP($K12)+EXP($L12))</f>
        <v>0.18273471396019039</v>
      </c>
      <c r="Q12" s="5">
        <f>EXP(L12)/(EXP($I12)+EXP($J12)+EXP($K12)+EXP($L12))</f>
        <v>0.36434523858403256</v>
      </c>
      <c r="S12" s="5">
        <f>100*N12</f>
        <v>17.864249143899322</v>
      </c>
      <c r="T12" s="17">
        <f>D12*S12+K5*J5*S12</f>
        <v>8708.1237079490766</v>
      </c>
      <c r="U12" s="17">
        <f>S12*D5+L5*J5*S12</f>
        <v>6967.0571661207359</v>
      </c>
      <c r="V12" s="18">
        <f>T12-U12</f>
        <v>1741.0665418283406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Sensibilidade</vt:lpstr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2020-03-18T15:54:37Z</dcterms:modified>
</cp:coreProperties>
</file>