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Projeto Analise Conjunta\"/>
    </mc:Choice>
  </mc:AlternateContent>
  <xr:revisionPtr revIDLastSave="0" documentId="13_ncr:1_{252F8585-D487-4550-8735-0AB6B7E8D523}" xr6:coauthVersionLast="45" xr6:coauthVersionMax="45" xr10:uidLastSave="{00000000-0000-0000-0000-000000000000}"/>
  <bookViews>
    <workbookView xWindow="-120" yWindow="-120" windowWidth="20730" windowHeight="11160" tabRatio="743" xr2:uid="{F82D0A06-CCE5-4E58-80CD-4C6DCF6ECEA1}"/>
  </bookViews>
  <sheets>
    <sheet name="Estudo de Caso" sheetId="5" r:id="rId1"/>
    <sheet name="Magazine Luiza" sheetId="25" r:id="rId2"/>
    <sheet name="Pivot Table" sheetId="26" r:id="rId3"/>
    <sheet name="Modelo" sheetId="31" r:id="rId4"/>
    <sheet name="Aleatórios" sheetId="23" r:id="rId5"/>
    <sheet name="Atributos e Níveis" sheetId="27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âmera1" localSheetId="3">Modelo!$AA$34:$AA$50</definedName>
    <definedName name="Câmera1">#REF!</definedName>
    <definedName name="Color" localSheetId="3">Modelo!$Y$34:$Y$50</definedName>
    <definedName name="Color">#REF!</definedName>
    <definedName name="Length" localSheetId="3">Modelo!$X$16:$X$32</definedName>
    <definedName name="Length">#REF!</definedName>
    <definedName name="Marca1" localSheetId="3">Modelo!$V$34:$V$50</definedName>
    <definedName name="Marca1">#REF!</definedName>
    <definedName name="Memória1" localSheetId="3">Modelo!$W$34:$W$50</definedName>
    <definedName name="Memória1">#REF!</definedName>
    <definedName name="MPG" localSheetId="3">Modelo!$V$16:$V$32</definedName>
    <definedName name="MPG">#REF!</definedName>
    <definedName name="MPH" localSheetId="3">Modelo!$W$16:$W$32</definedName>
    <definedName name="MPH">#REF!</definedName>
    <definedName name="Nota1" localSheetId="3">Modelo!$AC$34:$AC$50</definedName>
    <definedName name="Nota1">#REF!</definedName>
    <definedName name="Passengers" localSheetId="3">Modelo!$AC$16:$AC$32</definedName>
    <definedName name="Passengers">#REF!</definedName>
    <definedName name="Preço1" localSheetId="3">Modelo!$AB$34:$AB$50</definedName>
    <definedName name="Preço1">#REF!</definedName>
    <definedName name="Price" localSheetId="3">Modelo!$AB$16:$AB$32</definedName>
    <definedName name="Price">#REF!</definedName>
    <definedName name="Processador1" localSheetId="3">Modelo!$Z$34:$Z$50</definedName>
    <definedName name="Processador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3" hidden="1">Modelo!$M$17:$T$32</definedName>
    <definedName name="solver_cvg" localSheetId="3" hidden="1">0.0001</definedName>
    <definedName name="solver_drv" localSheetId="3" hidden="1">1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Modelo!$M$17:$M$32</definedName>
    <definedName name="solver_lhs2" localSheetId="3" hidden="1">Modelo!$N$17:$N$32</definedName>
    <definedName name="solver_lhs3" localSheetId="3" hidden="1">Modelo!$O$17:$O$32</definedName>
    <definedName name="solver_lhs4" localSheetId="3" hidden="1">Modelo!$P$17:$P$32</definedName>
    <definedName name="solver_lhs5" localSheetId="3" hidden="1">Modelo!$Q$17:$Q$32</definedName>
    <definedName name="solver_lhs6" localSheetId="3" hidden="1">Modelo!$R$17:$R$32</definedName>
    <definedName name="solver_lhs7" localSheetId="3" hidden="1">Modelo!$S$17:$S$32</definedName>
    <definedName name="solver_lhs8" localSheetId="3" hidden="1">Modelo!$T$17:$T$32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8</definedName>
    <definedName name="solver_nwt" localSheetId="3" hidden="1">1</definedName>
    <definedName name="solver_opt" localSheetId="3" hidden="1">Modelo!$N$7</definedName>
    <definedName name="solver_pre" localSheetId="3" hidden="1">0.000001</definedName>
    <definedName name="solver_rbv" localSheetId="3" hidden="1">1</definedName>
    <definedName name="solver_rel1" localSheetId="3" hidden="1">6</definedName>
    <definedName name="solver_rel2" localSheetId="3" hidden="1">6</definedName>
    <definedName name="solver_rel3" localSheetId="3" hidden="1">6</definedName>
    <definedName name="solver_rel4" localSheetId="3" hidden="1">6</definedName>
    <definedName name="solver_rel5" localSheetId="3" hidden="1">6</definedName>
    <definedName name="solver_rel6" localSheetId="3" hidden="1">6</definedName>
    <definedName name="solver_rel7" localSheetId="3" hidden="1">6</definedName>
    <definedName name="solver_rel8" localSheetId="3" hidden="1">6</definedName>
    <definedName name="solver_rhs1" localSheetId="3" hidden="1">TudoDiferente</definedName>
    <definedName name="solver_rhs2" localSheetId="3" hidden="1">TudoDiferente</definedName>
    <definedName name="solver_rhs3" localSheetId="3" hidden="1">TudoDiferente</definedName>
    <definedName name="solver_rhs4" localSheetId="3" hidden="1">TudoDiferente</definedName>
    <definedName name="solver_rhs5" localSheetId="3" hidden="1">TudoDiferente</definedName>
    <definedName name="solver_rhs6" localSheetId="3" hidden="1">TudoDiferente</definedName>
    <definedName name="solver_rhs7" localSheetId="3" hidden="1">TudoDiferente</definedName>
    <definedName name="solver_rhs8" localSheetId="3" hidden="1">TudoDiferente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  <definedName name="Tela1" localSheetId="3">Modelo!$X$34:$X$50</definedName>
    <definedName name="Tela1">#REF!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2" i="31" l="1"/>
  <c r="AC29" i="31"/>
  <c r="AC28" i="31"/>
  <c r="X32" i="31"/>
  <c r="X50" i="31" s="1"/>
  <c r="AC32" i="31" l="1"/>
  <c r="AC50" i="31" s="1"/>
  <c r="AB32" i="31"/>
  <c r="AB50" i="31" s="1"/>
  <c r="AA32" i="31"/>
  <c r="AA50" i="31" s="1"/>
  <c r="Z32" i="31"/>
  <c r="Z50" i="31" s="1"/>
  <c r="Y32" i="31"/>
  <c r="Y50" i="31" s="1"/>
  <c r="W32" i="31"/>
  <c r="W50" i="31" s="1"/>
  <c r="V32" i="31"/>
  <c r="AC31" i="31"/>
  <c r="AC49" i="31" s="1"/>
  <c r="AB31" i="31"/>
  <c r="AB49" i="31" s="1"/>
  <c r="AA31" i="31"/>
  <c r="AA49" i="31" s="1"/>
  <c r="Z31" i="31"/>
  <c r="Z49" i="31" s="1"/>
  <c r="Y31" i="31"/>
  <c r="Y49" i="31" s="1"/>
  <c r="X31" i="31"/>
  <c r="X49" i="31" s="1"/>
  <c r="W31" i="31"/>
  <c r="W49" i="31" s="1"/>
  <c r="V31" i="31"/>
  <c r="AC30" i="31"/>
  <c r="AC48" i="31" s="1"/>
  <c r="AB30" i="31"/>
  <c r="AA30" i="31"/>
  <c r="AA48" i="31" s="1"/>
  <c r="Z30" i="31"/>
  <c r="Z48" i="31" s="1"/>
  <c r="Y30" i="31"/>
  <c r="Y48" i="31" s="1"/>
  <c r="X30" i="31"/>
  <c r="X48" i="31" s="1"/>
  <c r="W30" i="31"/>
  <c r="W48" i="31" s="1"/>
  <c r="V30" i="31"/>
  <c r="AC47" i="31"/>
  <c r="AB29" i="31"/>
  <c r="AB47" i="31" s="1"/>
  <c r="AA29" i="31"/>
  <c r="AA47" i="31" s="1"/>
  <c r="Z29" i="31"/>
  <c r="Z47" i="31" s="1"/>
  <c r="Y29" i="31"/>
  <c r="Y47" i="31" s="1"/>
  <c r="X29" i="31"/>
  <c r="X47" i="31" s="1"/>
  <c r="W29" i="31"/>
  <c r="W47" i="31" s="1"/>
  <c r="V29" i="31"/>
  <c r="AC46" i="31"/>
  <c r="AB28" i="31"/>
  <c r="AA28" i="31"/>
  <c r="AA46" i="31" s="1"/>
  <c r="Z28" i="31"/>
  <c r="Z46" i="31" s="1"/>
  <c r="Y28" i="31"/>
  <c r="Y46" i="31" s="1"/>
  <c r="X28" i="31"/>
  <c r="X46" i="31" s="1"/>
  <c r="W28" i="31"/>
  <c r="W46" i="31" s="1"/>
  <c r="V28" i="31"/>
  <c r="AC27" i="31"/>
  <c r="AC45" i="31" s="1"/>
  <c r="AB27" i="31"/>
  <c r="AB45" i="31" s="1"/>
  <c r="AA27" i="31"/>
  <c r="AA45" i="31" s="1"/>
  <c r="Z27" i="31"/>
  <c r="Z45" i="31" s="1"/>
  <c r="Y27" i="31"/>
  <c r="Y45" i="31" s="1"/>
  <c r="X27" i="31"/>
  <c r="X45" i="31" s="1"/>
  <c r="W27" i="31"/>
  <c r="W45" i="31" s="1"/>
  <c r="V27" i="31"/>
  <c r="AC26" i="31"/>
  <c r="AC44" i="31" s="1"/>
  <c r="AB26" i="31"/>
  <c r="AB44" i="31" s="1"/>
  <c r="AA26" i="31"/>
  <c r="AA44" i="31" s="1"/>
  <c r="Z26" i="31"/>
  <c r="Z44" i="31" s="1"/>
  <c r="Y26" i="31"/>
  <c r="Y44" i="31" s="1"/>
  <c r="X26" i="31"/>
  <c r="X44" i="31" s="1"/>
  <c r="W26" i="31"/>
  <c r="V26" i="31"/>
  <c r="AC25" i="31"/>
  <c r="AC43" i="31" s="1"/>
  <c r="AB25" i="31"/>
  <c r="AB43" i="31" s="1"/>
  <c r="AA25" i="31"/>
  <c r="AA43" i="31" s="1"/>
  <c r="Z25" i="31"/>
  <c r="Z43" i="31" s="1"/>
  <c r="Y25" i="31"/>
  <c r="Y43" i="31" s="1"/>
  <c r="X25" i="31"/>
  <c r="X43" i="31" s="1"/>
  <c r="W25" i="31"/>
  <c r="W43" i="31" s="1"/>
  <c r="V25" i="31"/>
  <c r="AC24" i="31"/>
  <c r="AC42" i="31" s="1"/>
  <c r="AB24" i="31"/>
  <c r="AB42" i="31" s="1"/>
  <c r="AA24" i="31"/>
  <c r="AA42" i="31" s="1"/>
  <c r="Z24" i="31"/>
  <c r="Z42" i="31" s="1"/>
  <c r="Y24" i="31"/>
  <c r="Y42" i="31" s="1"/>
  <c r="X24" i="31"/>
  <c r="X42" i="31" s="1"/>
  <c r="W24" i="31"/>
  <c r="W42" i="31" s="1"/>
  <c r="V24" i="31"/>
  <c r="AC23" i="31"/>
  <c r="AC41" i="31" s="1"/>
  <c r="AB23" i="31"/>
  <c r="AB41" i="31" s="1"/>
  <c r="AA23" i="31"/>
  <c r="AA41" i="31" s="1"/>
  <c r="Z23" i="31"/>
  <c r="Z41" i="31" s="1"/>
  <c r="Y23" i="31"/>
  <c r="Y41" i="31" s="1"/>
  <c r="X23" i="31"/>
  <c r="X41" i="31" s="1"/>
  <c r="W23" i="31"/>
  <c r="W41" i="31" s="1"/>
  <c r="V23" i="31"/>
  <c r="AC22" i="31"/>
  <c r="AC40" i="31" s="1"/>
  <c r="AB22" i="31"/>
  <c r="AB40" i="31" s="1"/>
  <c r="AA40" i="31"/>
  <c r="Z22" i="31"/>
  <c r="Z40" i="31" s="1"/>
  <c r="Y22" i="31"/>
  <c r="Y40" i="31" s="1"/>
  <c r="X22" i="31"/>
  <c r="X40" i="31" s="1"/>
  <c r="W22" i="31"/>
  <c r="W40" i="31" s="1"/>
  <c r="V22" i="31"/>
  <c r="AC21" i="31"/>
  <c r="AC39" i="31" s="1"/>
  <c r="AB21" i="31"/>
  <c r="AB39" i="31" s="1"/>
  <c r="AA21" i="31"/>
  <c r="AA39" i="31" s="1"/>
  <c r="Z21" i="31"/>
  <c r="Z39" i="31" s="1"/>
  <c r="Y21" i="31"/>
  <c r="Y39" i="31" s="1"/>
  <c r="X21" i="31"/>
  <c r="X39" i="31" s="1"/>
  <c r="W21" i="31"/>
  <c r="W39" i="31" s="1"/>
  <c r="V21" i="31"/>
  <c r="AC20" i="31"/>
  <c r="AC38" i="31" s="1"/>
  <c r="AB20" i="31"/>
  <c r="AB38" i="31" s="1"/>
  <c r="AA20" i="31"/>
  <c r="AA38" i="31" s="1"/>
  <c r="Z20" i="31"/>
  <c r="Z38" i="31" s="1"/>
  <c r="Y20" i="31"/>
  <c r="Y38" i="31" s="1"/>
  <c r="X20" i="31"/>
  <c r="X38" i="31" s="1"/>
  <c r="W20" i="31"/>
  <c r="W38" i="31" s="1"/>
  <c r="V20" i="31"/>
  <c r="AC19" i="31"/>
  <c r="AC37" i="31" s="1"/>
  <c r="AB19" i="31"/>
  <c r="AB37" i="31" s="1"/>
  <c r="AA19" i="31"/>
  <c r="AA37" i="31" s="1"/>
  <c r="Z19" i="31"/>
  <c r="Z37" i="31" s="1"/>
  <c r="Y19" i="31"/>
  <c r="Y37" i="31" s="1"/>
  <c r="X19" i="31"/>
  <c r="X37" i="31" s="1"/>
  <c r="W19" i="31"/>
  <c r="W37" i="31" s="1"/>
  <c r="V19" i="31"/>
  <c r="AC18" i="31"/>
  <c r="AC36" i="31" s="1"/>
  <c r="AB18" i="31"/>
  <c r="AB36" i="31" s="1"/>
  <c r="AA18" i="31"/>
  <c r="AA36" i="31" s="1"/>
  <c r="Z18" i="31"/>
  <c r="Z36" i="31" s="1"/>
  <c r="Y18" i="31"/>
  <c r="Y36" i="31" s="1"/>
  <c r="X18" i="31"/>
  <c r="X36" i="31" s="1"/>
  <c r="W18" i="31"/>
  <c r="W36" i="31" s="1"/>
  <c r="V18" i="31"/>
  <c r="AC17" i="31"/>
  <c r="AC35" i="31" s="1"/>
  <c r="AB17" i="31"/>
  <c r="AB35" i="31" s="1"/>
  <c r="AA17" i="31"/>
  <c r="AA35" i="31" s="1"/>
  <c r="Z17" i="31"/>
  <c r="Z35" i="31" s="1"/>
  <c r="Y17" i="31"/>
  <c r="Y35" i="31" s="1"/>
  <c r="X17" i="31"/>
  <c r="X35" i="31" s="1"/>
  <c r="W17" i="31"/>
  <c r="W35" i="31" s="1"/>
  <c r="V17" i="31"/>
  <c r="AC16" i="31"/>
  <c r="AB16" i="31"/>
  <c r="AA16" i="31"/>
  <c r="Z16" i="31"/>
  <c r="Y16" i="31"/>
  <c r="X16" i="31"/>
  <c r="W16" i="31"/>
  <c r="V16" i="31"/>
  <c r="T16" i="31"/>
  <c r="S16" i="31"/>
  <c r="R16" i="31"/>
  <c r="Q16" i="31"/>
  <c r="P16" i="31"/>
  <c r="O16" i="31"/>
  <c r="N16" i="31"/>
  <c r="M16" i="31"/>
  <c r="C10" i="31"/>
  <c r="C9" i="31"/>
  <c r="C6" i="31"/>
  <c r="K4" i="31"/>
  <c r="J4" i="31"/>
  <c r="I4" i="31"/>
  <c r="H4" i="31"/>
  <c r="G4" i="31"/>
  <c r="F4" i="31"/>
  <c r="E4" i="31"/>
  <c r="D4" i="31"/>
  <c r="H10" i="31"/>
  <c r="F9" i="31"/>
  <c r="F10" i="31"/>
  <c r="I10" i="31"/>
  <c r="K9" i="31"/>
  <c r="AE17" i="31" l="1"/>
  <c r="AE21" i="31"/>
  <c r="AE22" i="31"/>
  <c r="AE24" i="31"/>
  <c r="AE18" i="31"/>
  <c r="AE23" i="31"/>
  <c r="AE19" i="31"/>
  <c r="AE20" i="31"/>
  <c r="V35" i="31"/>
  <c r="AF17" i="31"/>
  <c r="AH17" i="31"/>
  <c r="AI17" i="31"/>
  <c r="AG17" i="31"/>
  <c r="AI18" i="31"/>
  <c r="AF18" i="31"/>
  <c r="AJ18" i="31"/>
  <c r="AG18" i="31"/>
  <c r="AH18" i="31"/>
  <c r="AG19" i="31"/>
  <c r="AH19" i="31"/>
  <c r="AI19" i="31"/>
  <c r="AF19" i="31"/>
  <c r="AJ19" i="31"/>
  <c r="AI20" i="31"/>
  <c r="AF20" i="31"/>
  <c r="AJ20" i="31"/>
  <c r="AG20" i="31"/>
  <c r="AH20" i="31"/>
  <c r="AG21" i="31"/>
  <c r="AH21" i="31"/>
  <c r="AI21" i="31"/>
  <c r="AF21" i="31"/>
  <c r="AJ21" i="31"/>
  <c r="AI22" i="31"/>
  <c r="AF22" i="31"/>
  <c r="AJ22" i="31"/>
  <c r="AG22" i="31"/>
  <c r="AH22" i="31"/>
  <c r="AG23" i="31"/>
  <c r="AH23" i="31"/>
  <c r="AI23" i="31"/>
  <c r="AF23" i="31"/>
  <c r="AJ23" i="31"/>
  <c r="AI24" i="31"/>
  <c r="AF24" i="31"/>
  <c r="AJ24" i="31"/>
  <c r="AG24" i="31"/>
  <c r="AH24" i="31"/>
  <c r="AG25" i="31"/>
  <c r="AH25" i="31"/>
  <c r="AJ25" i="31"/>
  <c r="AE25" i="31"/>
  <c r="AI25" i="31"/>
  <c r="AF25" i="31"/>
  <c r="AE26" i="31"/>
  <c r="AI26" i="31"/>
  <c r="AF26" i="31"/>
  <c r="AJ26" i="31"/>
  <c r="AG26" i="31"/>
  <c r="AH26" i="31"/>
  <c r="AG27" i="31"/>
  <c r="AH27" i="31"/>
  <c r="AF27" i="31"/>
  <c r="AE27" i="31"/>
  <c r="AI27" i="31"/>
  <c r="AJ27" i="31"/>
  <c r="AE28" i="31"/>
  <c r="AI28" i="31"/>
  <c r="AF28" i="31"/>
  <c r="AJ28" i="31"/>
  <c r="AH28" i="31"/>
  <c r="AG28" i="31"/>
  <c r="AG29" i="31"/>
  <c r="AH29" i="31"/>
  <c r="AJ29" i="31"/>
  <c r="AE29" i="31"/>
  <c r="AI29" i="31"/>
  <c r="AF29" i="31"/>
  <c r="AE30" i="31"/>
  <c r="AI30" i="31"/>
  <c r="AF30" i="31"/>
  <c r="AJ30" i="31"/>
  <c r="AG30" i="31"/>
  <c r="AH30" i="31"/>
  <c r="AG31" i="31"/>
  <c r="AF31" i="31"/>
  <c r="AH31" i="31"/>
  <c r="AJ31" i="31"/>
  <c r="AE31" i="31"/>
  <c r="AI31" i="31"/>
  <c r="AE32" i="31"/>
  <c r="AI32" i="31"/>
  <c r="AF32" i="31"/>
  <c r="AJ32" i="31"/>
  <c r="AH32" i="31"/>
  <c r="AG32" i="31"/>
  <c r="V40" i="31"/>
  <c r="V44" i="31"/>
  <c r="V36" i="31"/>
  <c r="V48" i="31"/>
  <c r="V38" i="31"/>
  <c r="V42" i="31"/>
  <c r="V46" i="31"/>
  <c r="V50" i="31"/>
  <c r="V37" i="31"/>
  <c r="C8" i="31"/>
  <c r="C12" i="31"/>
  <c r="V41" i="31"/>
  <c r="V39" i="31"/>
  <c r="V43" i="31"/>
  <c r="V45" i="31"/>
  <c r="AB46" i="31"/>
  <c r="AJ17" i="31"/>
  <c r="V47" i="31"/>
  <c r="AB48" i="31"/>
  <c r="V49" i="31"/>
  <c r="C7" i="31"/>
  <c r="W44" i="31"/>
  <c r="C5" i="31"/>
  <c r="C11" i="31"/>
  <c r="K21" i="23"/>
  <c r="J21" i="23"/>
  <c r="I21" i="23"/>
  <c r="H21" i="23"/>
  <c r="G21" i="23"/>
  <c r="F21" i="23"/>
  <c r="E21" i="23"/>
  <c r="D21" i="23"/>
  <c r="K20" i="23"/>
  <c r="J20" i="23"/>
  <c r="I20" i="23"/>
  <c r="H20" i="23"/>
  <c r="G20" i="23"/>
  <c r="F20" i="23"/>
  <c r="E20" i="23"/>
  <c r="D20" i="23"/>
  <c r="K19" i="23"/>
  <c r="J19" i="23"/>
  <c r="I19" i="23"/>
  <c r="H19" i="23"/>
  <c r="G19" i="23"/>
  <c r="F19" i="23"/>
  <c r="E19" i="23"/>
  <c r="D19" i="23"/>
  <c r="K18" i="23"/>
  <c r="J18" i="23"/>
  <c r="I18" i="23"/>
  <c r="H18" i="23"/>
  <c r="G18" i="23"/>
  <c r="F18" i="23"/>
  <c r="E18" i="23"/>
  <c r="D18" i="23"/>
  <c r="K17" i="23"/>
  <c r="J17" i="23"/>
  <c r="I17" i="23"/>
  <c r="H17" i="23"/>
  <c r="G17" i="23"/>
  <c r="F17" i="23"/>
  <c r="E17" i="23"/>
  <c r="D17" i="23"/>
  <c r="K16" i="23"/>
  <c r="J16" i="23"/>
  <c r="I16" i="23"/>
  <c r="H16" i="23"/>
  <c r="G16" i="23"/>
  <c r="F16" i="23"/>
  <c r="E16" i="23"/>
  <c r="D16" i="23"/>
  <c r="K15" i="23"/>
  <c r="J15" i="23"/>
  <c r="I15" i="23"/>
  <c r="H15" i="23"/>
  <c r="G15" i="23"/>
  <c r="F15" i="23"/>
  <c r="E15" i="23"/>
  <c r="D15" i="23"/>
  <c r="K14" i="23"/>
  <c r="J14" i="23"/>
  <c r="I14" i="23"/>
  <c r="H14" i="23"/>
  <c r="G14" i="23"/>
  <c r="F14" i="23"/>
  <c r="E14" i="23"/>
  <c r="D14" i="23"/>
  <c r="K13" i="23"/>
  <c r="J13" i="23"/>
  <c r="I13" i="23"/>
  <c r="H13" i="23"/>
  <c r="G13" i="23"/>
  <c r="F13" i="23"/>
  <c r="E13" i="23"/>
  <c r="D13" i="23"/>
  <c r="K12" i="23"/>
  <c r="J12" i="23"/>
  <c r="I12" i="23"/>
  <c r="H12" i="23"/>
  <c r="G12" i="23"/>
  <c r="F12" i="23"/>
  <c r="E12" i="23"/>
  <c r="D12" i="23"/>
  <c r="K11" i="23"/>
  <c r="J11" i="23"/>
  <c r="I11" i="23"/>
  <c r="H11" i="23"/>
  <c r="G11" i="23"/>
  <c r="F11" i="23"/>
  <c r="E11" i="23"/>
  <c r="D11" i="23"/>
  <c r="K10" i="23"/>
  <c r="J10" i="23"/>
  <c r="I10" i="23"/>
  <c r="H10" i="23"/>
  <c r="G10" i="23"/>
  <c r="F10" i="23"/>
  <c r="E10" i="23"/>
  <c r="D10" i="23"/>
  <c r="K9" i="23"/>
  <c r="J9" i="23"/>
  <c r="I9" i="23"/>
  <c r="H9" i="23"/>
  <c r="G9" i="23"/>
  <c r="F9" i="23"/>
  <c r="E9" i="23"/>
  <c r="D9" i="23"/>
  <c r="K8" i="23"/>
  <c r="J8" i="23"/>
  <c r="I8" i="23"/>
  <c r="H8" i="23"/>
  <c r="G8" i="23"/>
  <c r="F8" i="23"/>
  <c r="E8" i="23"/>
  <c r="D8" i="23"/>
  <c r="K7" i="23"/>
  <c r="J7" i="23"/>
  <c r="I7" i="23"/>
  <c r="H7" i="23"/>
  <c r="G7" i="23"/>
  <c r="F7" i="23"/>
  <c r="E7" i="23"/>
  <c r="D7" i="23"/>
  <c r="K6" i="23"/>
  <c r="J6" i="23"/>
  <c r="I6" i="23"/>
  <c r="H6" i="23"/>
  <c r="G6" i="23"/>
  <c r="F6" i="23"/>
  <c r="E6" i="23"/>
  <c r="D6" i="23"/>
  <c r="T5" i="23"/>
  <c r="S5" i="23"/>
  <c r="R5" i="23"/>
  <c r="Q5" i="23"/>
  <c r="P5" i="23"/>
  <c r="O5" i="23"/>
  <c r="N5" i="23"/>
  <c r="M5" i="23"/>
  <c r="J11" i="31"/>
  <c r="F6" i="31"/>
  <c r="G6" i="31"/>
  <c r="J8" i="31"/>
  <c r="E9" i="31"/>
  <c r="J9" i="31"/>
  <c r="D10" i="31"/>
  <c r="D5" i="31"/>
  <c r="K8" i="31"/>
  <c r="D9" i="31"/>
  <c r="H9" i="31"/>
  <c r="I9" i="31"/>
  <c r="K10" i="31"/>
  <c r="I6" i="31"/>
  <c r="F8" i="31"/>
  <c r="K6" i="31"/>
  <c r="G8" i="31"/>
  <c r="H5" i="31"/>
  <c r="J10" i="31"/>
  <c r="F12" i="31"/>
  <c r="H6" i="31"/>
  <c r="E6" i="31"/>
  <c r="G10" i="31"/>
  <c r="H7" i="31"/>
  <c r="K7" i="31"/>
  <c r="F11" i="31"/>
  <c r="J6" i="31"/>
  <c r="G9" i="31"/>
  <c r="G12" i="31"/>
  <c r="E10" i="31"/>
  <c r="D6" i="31"/>
  <c r="Q6" i="23" l="1"/>
  <c r="N6" i="31"/>
  <c r="P6" i="23"/>
  <c r="T6" i="23"/>
  <c r="S6" i="23"/>
  <c r="O6" i="23"/>
  <c r="N6" i="23"/>
  <c r="R6" i="23"/>
  <c r="M15" i="23"/>
  <c r="M8" i="23"/>
  <c r="M11" i="23"/>
  <c r="M16" i="23"/>
  <c r="M18" i="23"/>
  <c r="M21" i="23"/>
  <c r="N8" i="23"/>
  <c r="N9" i="23"/>
  <c r="R10" i="23"/>
  <c r="R11" i="23"/>
  <c r="N13" i="23"/>
  <c r="R14" i="23"/>
  <c r="R15" i="23"/>
  <c r="N17" i="23"/>
  <c r="N18" i="23"/>
  <c r="R19" i="23"/>
  <c r="N21" i="23"/>
  <c r="O7" i="23"/>
  <c r="S7" i="23"/>
  <c r="O8" i="23"/>
  <c r="S8" i="23"/>
  <c r="O9" i="23"/>
  <c r="S9" i="23"/>
  <c r="O10" i="23"/>
  <c r="S10" i="23"/>
  <c r="O11" i="23"/>
  <c r="S11" i="23"/>
  <c r="O12" i="23"/>
  <c r="S12" i="23"/>
  <c r="O13" i="23"/>
  <c r="S13" i="23"/>
  <c r="O14" i="23"/>
  <c r="S14" i="23"/>
  <c r="O15" i="23"/>
  <c r="S15" i="23"/>
  <c r="O16" i="23"/>
  <c r="S16" i="23"/>
  <c r="O17" i="23"/>
  <c r="S17" i="23"/>
  <c r="O18" i="23"/>
  <c r="S18" i="23"/>
  <c r="O19" i="23"/>
  <c r="S19" i="23"/>
  <c r="O20" i="23"/>
  <c r="S20" i="23"/>
  <c r="O21" i="23"/>
  <c r="S21" i="23"/>
  <c r="M7" i="23"/>
  <c r="M9" i="23"/>
  <c r="M10" i="23"/>
  <c r="M12" i="23"/>
  <c r="M13" i="23"/>
  <c r="M14" i="23"/>
  <c r="M17" i="23"/>
  <c r="M19" i="23"/>
  <c r="M20" i="23"/>
  <c r="N7" i="23"/>
  <c r="R7" i="23"/>
  <c r="R8" i="23"/>
  <c r="R9" i="23"/>
  <c r="N10" i="23"/>
  <c r="N11" i="23"/>
  <c r="N12" i="23"/>
  <c r="R12" i="23"/>
  <c r="R13" i="23"/>
  <c r="N14" i="23"/>
  <c r="N15" i="23"/>
  <c r="N16" i="23"/>
  <c r="R16" i="23"/>
  <c r="R17" i="23"/>
  <c r="R18" i="23"/>
  <c r="N19" i="23"/>
  <c r="N20" i="23"/>
  <c r="R20" i="23"/>
  <c r="R21" i="23"/>
  <c r="P7" i="23"/>
  <c r="T7" i="23"/>
  <c r="P8" i="23"/>
  <c r="T8" i="23"/>
  <c r="P9" i="23"/>
  <c r="T9" i="23"/>
  <c r="P10" i="23"/>
  <c r="T10" i="23"/>
  <c r="P11" i="23"/>
  <c r="T11" i="23"/>
  <c r="P12" i="23"/>
  <c r="T12" i="23"/>
  <c r="P13" i="23"/>
  <c r="T13" i="23"/>
  <c r="P14" i="23"/>
  <c r="T14" i="23"/>
  <c r="P15" i="23"/>
  <c r="T15" i="23"/>
  <c r="P16" i="23"/>
  <c r="T16" i="23"/>
  <c r="P17" i="23"/>
  <c r="T17" i="23"/>
  <c r="P18" i="23"/>
  <c r="T18" i="23"/>
  <c r="P19" i="23"/>
  <c r="T19" i="23"/>
  <c r="P20" i="23"/>
  <c r="T20" i="23"/>
  <c r="P21" i="23"/>
  <c r="T21" i="23"/>
  <c r="M6" i="23"/>
  <c r="Q14" i="23"/>
  <c r="Q11" i="23"/>
  <c r="Q15" i="23"/>
  <c r="Q19" i="23"/>
  <c r="Q8" i="23"/>
  <c r="Q12" i="23"/>
  <c r="Q16" i="23"/>
  <c r="Q20" i="23"/>
  <c r="Q10" i="23"/>
  <c r="Q18" i="23"/>
  <c r="Q7" i="23"/>
  <c r="Q9" i="23"/>
  <c r="Q13" i="23"/>
  <c r="Q17" i="23"/>
  <c r="Q21" i="23"/>
  <c r="F5" i="31"/>
  <c r="D8" i="31"/>
  <c r="H11" i="31"/>
  <c r="D12" i="31"/>
  <c r="D11" i="31"/>
  <c r="J12" i="31"/>
  <c r="I12" i="31"/>
  <c r="J5" i="31"/>
  <c r="D7" i="31"/>
  <c r="F7" i="31"/>
  <c r="K11" i="31"/>
  <c r="J7" i="31"/>
  <c r="H12" i="31"/>
  <c r="K5" i="31"/>
  <c r="H8" i="31"/>
  <c r="K12" i="31"/>
  <c r="I11" i="31"/>
  <c r="E11" i="31"/>
  <c r="E7" i="31"/>
  <c r="I7" i="31"/>
  <c r="I5" i="31"/>
  <c r="E8" i="31"/>
  <c r="E5" i="31"/>
  <c r="I8" i="31"/>
  <c r="G11" i="31"/>
  <c r="G7" i="31"/>
  <c r="G5" i="31"/>
  <c r="E12" i="31"/>
  <c r="N5" i="31" l="1"/>
  <c r="N7" i="3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<sst xmlns="http://schemas.openxmlformats.org/spreadsheetml/2006/main" count="670" uniqueCount="90">
  <si>
    <t>Atributos</t>
  </si>
  <si>
    <t>Níveis</t>
  </si>
  <si>
    <t>1.</t>
  </si>
  <si>
    <t>2.</t>
  </si>
  <si>
    <t>3:</t>
  </si>
  <si>
    <t>Estudo de caso: "Criação de Designs de Experimento de Análise Conjunta com Perfis de Produtos Aceitáveis".</t>
  </si>
  <si>
    <t>Objetivos:</t>
  </si>
  <si>
    <t>Perfis não relevantes</t>
  </si>
  <si>
    <t>Perfil 1</t>
  </si>
  <si>
    <t>Perfil 2</t>
  </si>
  <si>
    <t>Perfil 3</t>
  </si>
  <si>
    <t>Obs</t>
  </si>
  <si>
    <t>Média[corr]</t>
  </si>
  <si>
    <t>Penalidades</t>
  </si>
  <si>
    <t>Alvo</t>
  </si>
  <si>
    <t>Codificado</t>
  </si>
  <si>
    <t>Objetivo (Min):</t>
  </si>
  <si>
    <t>Parâmetros</t>
  </si>
  <si>
    <t>Amostra</t>
  </si>
  <si>
    <t>Perfis a serem excluídos</t>
  </si>
  <si>
    <t>Correlação</t>
  </si>
  <si>
    <t>Perfil 4</t>
  </si>
  <si>
    <t>Perfil 5</t>
  </si>
  <si>
    <t>Nº</t>
  </si>
  <si>
    <t>Marca</t>
  </si>
  <si>
    <t>Memória Interna</t>
  </si>
  <si>
    <t>Tamanho da tela</t>
  </si>
  <si>
    <t>Cor</t>
  </si>
  <si>
    <t>Processador - Tipo</t>
  </si>
  <si>
    <t>Resolução da câmera - Traseira</t>
  </si>
  <si>
    <t>Preço à vista</t>
  </si>
  <si>
    <t>Nota</t>
  </si>
  <si>
    <t>LG</t>
  </si>
  <si>
    <t>&lt; 64GB</t>
  </si>
  <si>
    <t>5"</t>
  </si>
  <si>
    <t>Neutra</t>
  </si>
  <si>
    <t>Octa-Core</t>
  </si>
  <si>
    <t>2MP</t>
  </si>
  <si>
    <t>Barato</t>
  </si>
  <si>
    <t>Baixa</t>
  </si>
  <si>
    <t>Quad-Core</t>
  </si>
  <si>
    <t>1MP</t>
  </si>
  <si>
    <t>Alta</t>
  </si>
  <si>
    <t>Apple</t>
  </si>
  <si>
    <t>Motorola</t>
  </si>
  <si>
    <t>Samsung</t>
  </si>
  <si>
    <t>64GB +</t>
  </si>
  <si>
    <t>4"</t>
  </si>
  <si>
    <t>Processador neural</t>
  </si>
  <si>
    <t>iSight</t>
  </si>
  <si>
    <t>Caro</t>
  </si>
  <si>
    <t>Diversa</t>
  </si>
  <si>
    <t>6"</t>
  </si>
  <si>
    <t>Quad</t>
  </si>
  <si>
    <t>Rótulos de Linha</t>
  </si>
  <si>
    <t>Contagem de Nº</t>
  </si>
  <si>
    <t>Total Geral</t>
  </si>
  <si>
    <t>Rótulos de Coluna</t>
  </si>
  <si>
    <t>Tamanho da Tela</t>
  </si>
  <si>
    <t>Processador</t>
  </si>
  <si>
    <t>Câmera</t>
  </si>
  <si>
    <t>Preço</t>
  </si>
  <si>
    <t>Memória</t>
  </si>
  <si>
    <t>Tela</t>
  </si>
  <si>
    <t>Perfil 6</t>
  </si>
  <si>
    <t>64GB+</t>
  </si>
  <si>
    <t>4:</t>
  </si>
  <si>
    <t>2:</t>
  </si>
  <si>
    <t>Com base nos produtos mais vendidos excluir combinações (atributos) não existentes para a marca LG.</t>
  </si>
  <si>
    <t>3.</t>
  </si>
  <si>
    <t>Nota (avaliação)</t>
  </si>
  <si>
    <t>Marca1</t>
  </si>
  <si>
    <t>Memória1</t>
  </si>
  <si>
    <t>Tela1</t>
  </si>
  <si>
    <t>Processador1</t>
  </si>
  <si>
    <t>Câmera1</t>
  </si>
  <si>
    <t>Preço1</t>
  </si>
  <si>
    <t>Nota1</t>
  </si>
  <si>
    <t>Color</t>
  </si>
  <si>
    <t>Dados de referência para correlação da tabela Amostra (codificada)</t>
  </si>
  <si>
    <t>Perfil 7</t>
  </si>
  <si>
    <t>Neural</t>
  </si>
  <si>
    <t>4Core</t>
  </si>
  <si>
    <t>8Core</t>
  </si>
  <si>
    <t>&lt;64GB</t>
  </si>
  <si>
    <t>4pol</t>
  </si>
  <si>
    <t>5pol</t>
  </si>
  <si>
    <t>6pol</t>
  </si>
  <si>
    <t>Solicitaram excluir perfil de produtos da Apple e Samsung terá reajuste de preços (todos produtos ficarão acima da média).</t>
  </si>
  <si>
    <t>Criar portfólio de perfis para o departamento de desenvolvimento.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</si>
</sst>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5" fillId="0" borderId="4" applyNumberFormat="0" applyFill="0" applyAlignment="0" applyProtection="0"/>
    <xf numFmtId="0" fontId="1" fillId="5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0" borderId="7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8" borderId="0" applyNumberFormat="0" applyBorder="0" applyAlignment="0" applyProtection="0"/>
  </cellStyleXfs>
  <cellXfs count="105">
    <xf numFmtId="0" fontId="0" fillId="0" borderId="0" xfId="0"/>
    <xf numFmtId="0" fontId="0" fillId="2" borderId="1" xfId="0" applyFill="1" applyBorder="1"/>
    <xf numFmtId="0" fontId="5" fillId="0" borderId="4" xfId="1"/>
    <xf numFmtId="0" fontId="0" fillId="6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2" fillId="3" borderId="3" xfId="0" applyFont="1" applyFill="1" applyBorder="1" applyAlignment="1">
      <alignment horizontal="center"/>
    </xf>
    <xf numFmtId="0" fontId="0" fillId="7" borderId="2" xfId="0" applyFill="1" applyBorder="1" applyAlignment="1">
      <alignment horizontal="right" indent="1"/>
    </xf>
    <xf numFmtId="0" fontId="0" fillId="7" borderId="2" xfId="0" applyFill="1" applyBorder="1" applyAlignment="1">
      <alignment horizontal="center"/>
    </xf>
    <xf numFmtId="0" fontId="2" fillId="0" borderId="0" xfId="0" applyFont="1"/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vertical="top"/>
    </xf>
    <xf numFmtId="49" fontId="2" fillId="6" borderId="0" xfId="0" applyNumberFormat="1" applyFont="1" applyFill="1" applyAlignment="1">
      <alignment horizontal="right" vertical="center" indent="1"/>
    </xf>
    <xf numFmtId="49" fontId="2" fillId="6" borderId="2" xfId="0" applyNumberFormat="1" applyFont="1" applyFill="1" applyBorder="1" applyAlignment="1">
      <alignment horizontal="right" vertical="top" indent="1"/>
    </xf>
    <xf numFmtId="0" fontId="2" fillId="6" borderId="0" xfId="0" applyFont="1" applyFill="1" applyAlignment="1">
      <alignment horizontal="right" vertical="top"/>
    </xf>
    <xf numFmtId="0" fontId="2" fillId="6" borderId="0" xfId="0" applyFont="1" applyFill="1" applyBorder="1" applyAlignment="1">
      <alignment vertical="top"/>
    </xf>
    <xf numFmtId="49" fontId="2" fillId="6" borderId="0" xfId="0" applyNumberFormat="1" applyFont="1" applyFill="1" applyBorder="1" applyAlignment="1">
      <alignment horizontal="right" vertical="top" indent="1"/>
    </xf>
    <xf numFmtId="0" fontId="2" fillId="6" borderId="0" xfId="0" applyFont="1" applyFill="1" applyBorder="1" applyAlignment="1">
      <alignment horizontal="left" vertical="center"/>
    </xf>
    <xf numFmtId="49" fontId="2" fillId="16" borderId="0" xfId="0" applyNumberFormat="1" applyFont="1" applyFill="1" applyBorder="1" applyAlignment="1">
      <alignment horizontal="left" vertical="top" indent="1"/>
    </xf>
    <xf numFmtId="0" fontId="2" fillId="16" borderId="0" xfId="0" applyFont="1" applyFill="1" applyBorder="1" applyAlignment="1">
      <alignment horizontal="left" vertical="center"/>
    </xf>
    <xf numFmtId="49" fontId="2" fillId="16" borderId="9" xfId="0" applyNumberFormat="1" applyFont="1" applyFill="1" applyBorder="1" applyAlignment="1">
      <alignment horizontal="left" vertical="top" indent="1"/>
    </xf>
    <xf numFmtId="0" fontId="2" fillId="16" borderId="9" xfId="0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center" vertical="top"/>
    </xf>
    <xf numFmtId="0" fontId="2" fillId="16" borderId="9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2" fillId="3" borderId="3" xfId="0" applyFont="1" applyFill="1" applyBorder="1" applyAlignment="1">
      <alignment horizontal="right" indent="1"/>
    </xf>
    <xf numFmtId="0" fontId="0" fillId="7" borderId="10" xfId="0" applyFill="1" applyBorder="1" applyAlignment="1">
      <alignment horizontal="right" indent="1"/>
    </xf>
    <xf numFmtId="0" fontId="0" fillId="7" borderId="0" xfId="0" applyFill="1" applyBorder="1" applyAlignment="1">
      <alignment horizontal="right" indent="1"/>
    </xf>
    <xf numFmtId="0" fontId="6" fillId="16" borderId="0" xfId="0" applyFont="1" applyFill="1" applyAlignment="1">
      <alignment horizontal="center"/>
    </xf>
    <xf numFmtId="0" fontId="2" fillId="4" borderId="3" xfId="5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0" fillId="19" borderId="0" xfId="0" applyFill="1"/>
    <xf numFmtId="0" fontId="0" fillId="19" borderId="8" xfId="0" applyFill="1" applyBorder="1"/>
    <xf numFmtId="0" fontId="0" fillId="6" borderId="8" xfId="0" applyFill="1" applyBorder="1"/>
    <xf numFmtId="0" fontId="6" fillId="16" borderId="2" xfId="0" applyFont="1" applyFill="1" applyBorder="1" applyAlignment="1">
      <alignment horizontal="center"/>
    </xf>
    <xf numFmtId="0" fontId="1" fillId="14" borderId="7" xfId="8" applyBorder="1" applyAlignment="1">
      <alignment horizontal="center"/>
    </xf>
    <xf numFmtId="0" fontId="1" fillId="13" borderId="0" xfId="7" applyAlignment="1">
      <alignment horizontal="center"/>
    </xf>
    <xf numFmtId="0" fontId="1" fillId="13" borderId="2" xfId="7" applyBorder="1" applyAlignment="1">
      <alignment horizontal="center"/>
    </xf>
    <xf numFmtId="0" fontId="1" fillId="9" borderId="0" xfId="4" applyAlignment="1">
      <alignment horizontal="center"/>
    </xf>
    <xf numFmtId="0" fontId="1" fillId="9" borderId="2" xfId="4" applyBorder="1" applyAlignment="1">
      <alignment horizontal="center"/>
    </xf>
    <xf numFmtId="0" fontId="1" fillId="9" borderId="12" xfId="4" applyBorder="1" applyAlignment="1">
      <alignment horizontal="center"/>
    </xf>
    <xf numFmtId="0" fontId="1" fillId="9" borderId="13" xfId="4" applyBorder="1" applyAlignment="1">
      <alignment horizontal="center"/>
    </xf>
    <xf numFmtId="0" fontId="1" fillId="9" borderId="15" xfId="4" applyBorder="1" applyAlignment="1">
      <alignment horizontal="center"/>
    </xf>
    <xf numFmtId="0" fontId="1" fillId="9" borderId="16" xfId="4" applyBorder="1" applyAlignment="1">
      <alignment horizontal="center"/>
    </xf>
    <xf numFmtId="0" fontId="0" fillId="21" borderId="3" xfId="0" applyFill="1" applyBorder="1"/>
    <xf numFmtId="0" fontId="0" fillId="22" borderId="3" xfId="0" applyFill="1" applyBorder="1"/>
    <xf numFmtId="0" fontId="0" fillId="22" borderId="0" xfId="0" applyFill="1"/>
    <xf numFmtId="0" fontId="0" fillId="22" borderId="8" xfId="0" applyFill="1" applyBorder="1"/>
    <xf numFmtId="0" fontId="1" fillId="5" borderId="10" xfId="2" applyBorder="1"/>
    <xf numFmtId="0" fontId="1" fillId="5" borderId="0" xfId="2" applyBorder="1"/>
    <xf numFmtId="0" fontId="2" fillId="12" borderId="3" xfId="0" applyFont="1" applyFill="1" applyBorder="1" applyAlignment="1">
      <alignment horizontal="center"/>
    </xf>
    <xf numFmtId="0" fontId="2" fillId="12" borderId="3" xfId="5" applyFont="1" applyFill="1" applyBorder="1"/>
    <xf numFmtId="0" fontId="2" fillId="6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2" fontId="0" fillId="21" borderId="0" xfId="0" applyNumberFormat="1" applyFill="1" applyAlignment="1">
      <alignment horizontal="center"/>
    </xf>
    <xf numFmtId="2" fontId="0" fillId="21" borderId="8" xfId="0" applyNumberForma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/>
    <xf numFmtId="0" fontId="8" fillId="23" borderId="17" xfId="0" applyFont="1" applyFill="1" applyBorder="1" applyAlignment="1">
      <alignment horizontal="center"/>
    </xf>
    <xf numFmtId="0" fontId="8" fillId="24" borderId="17" xfId="0" applyFont="1" applyFill="1" applyBorder="1"/>
    <xf numFmtId="0" fontId="8" fillId="25" borderId="17" xfId="0" applyFont="1" applyFill="1" applyBorder="1"/>
    <xf numFmtId="0" fontId="9" fillId="24" borderId="17" xfId="0" applyFont="1" applyFill="1" applyBorder="1"/>
    <xf numFmtId="0" fontId="8" fillId="23" borderId="17" xfId="0" applyFont="1" applyFill="1" applyBorder="1"/>
    <xf numFmtId="0" fontId="9" fillId="25" borderId="17" xfId="0" applyFont="1" applyFill="1" applyBorder="1"/>
    <xf numFmtId="0" fontId="10" fillId="0" borderId="0" xfId="0" applyFont="1" applyAlignment="1">
      <alignment horizontal="right" indent="1"/>
    </xf>
    <xf numFmtId="0" fontId="10" fillId="0" borderId="0" xfId="0" applyFont="1" applyAlignment="1">
      <alignment horizontal="left" indent="1"/>
    </xf>
    <xf numFmtId="0" fontId="9" fillId="0" borderId="0" xfId="0" applyFont="1" applyAlignment="1">
      <alignment horizontal="right" indent="4"/>
    </xf>
    <xf numFmtId="0" fontId="10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2" fontId="9" fillId="0" borderId="0" xfId="0" applyNumberFormat="1" applyFont="1"/>
    <xf numFmtId="0" fontId="10" fillId="0" borderId="2" xfId="0" applyFont="1" applyBorder="1" applyAlignment="1">
      <alignment horizontal="right" indent="1"/>
    </xf>
    <xf numFmtId="0" fontId="10" fillId="0" borderId="2" xfId="0" applyFont="1" applyBorder="1" applyAlignment="1">
      <alignment horizontal="left" indent="1"/>
    </xf>
    <xf numFmtId="0" fontId="9" fillId="0" borderId="2" xfId="0" applyFont="1" applyBorder="1" applyAlignment="1">
      <alignment horizontal="right" indent="4"/>
    </xf>
    <xf numFmtId="0" fontId="10" fillId="0" borderId="2" xfId="0" applyFont="1" applyBorder="1" applyAlignment="1">
      <alignment horizontal="center"/>
    </xf>
    <xf numFmtId="0" fontId="9" fillId="0" borderId="2" xfId="0" applyFont="1" applyBorder="1"/>
    <xf numFmtId="0" fontId="1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6" borderId="0" xfId="0" applyNumberFormat="1" applyFill="1"/>
    <xf numFmtId="0" fontId="4" fillId="8" borderId="0" xfId="3"/>
    <xf numFmtId="0" fontId="4" fillId="8" borderId="0" xfId="3" applyAlignment="1">
      <alignment horizontal="left"/>
    </xf>
    <xf numFmtId="0" fontId="2" fillId="27" borderId="0" xfId="0" applyFont="1" applyFill="1" applyAlignment="1">
      <alignment horizontal="left"/>
    </xf>
    <xf numFmtId="0" fontId="2" fillId="15" borderId="7" xfId="6" applyFill="1" applyAlignment="1">
      <alignment vertical="top"/>
    </xf>
    <xf numFmtId="0" fontId="2" fillId="11" borderId="3" xfId="0" applyFont="1" applyFill="1" applyBorder="1" applyAlignment="1">
      <alignment vertical="center"/>
    </xf>
    <xf numFmtId="0" fontId="2" fillId="17" borderId="5" xfId="0" applyFont="1" applyFill="1" applyBorder="1" applyAlignment="1">
      <alignment vertical="center"/>
    </xf>
    <xf numFmtId="0" fontId="2" fillId="17" borderId="5" xfId="0" applyFont="1" applyFill="1" applyBorder="1" applyAlignment="1">
      <alignment horizontal="left" vertical="center"/>
    </xf>
    <xf numFmtId="0" fontId="2" fillId="17" borderId="6" xfId="0" applyFont="1" applyFill="1" applyBorder="1" applyAlignment="1">
      <alignment vertical="top"/>
    </xf>
    <xf numFmtId="0" fontId="0" fillId="2" borderId="0" xfId="0" applyFill="1" applyBorder="1"/>
    <xf numFmtId="0" fontId="4" fillId="20" borderId="11" xfId="3" applyFill="1" applyBorder="1" applyAlignment="1">
      <alignment horizontal="center"/>
    </xf>
    <xf numFmtId="0" fontId="4" fillId="20" borderId="14" xfId="3" applyFill="1" applyBorder="1" applyAlignment="1">
      <alignment horizontal="center"/>
    </xf>
    <xf numFmtId="0" fontId="4" fillId="20" borderId="3" xfId="3" applyFill="1" applyBorder="1" applyAlignment="1">
      <alignment horizontal="center"/>
    </xf>
    <xf numFmtId="0" fontId="2" fillId="6" borderId="0" xfId="0" applyFont="1" applyFill="1" applyAlignment="1">
      <alignment horizontal="right" vertical="center"/>
    </xf>
    <xf numFmtId="0" fontId="2" fillId="6" borderId="2" xfId="0" applyFont="1" applyFill="1" applyBorder="1" applyAlignment="1">
      <alignment horizontal="right" vertical="center"/>
    </xf>
    <xf numFmtId="0" fontId="2" fillId="29" borderId="5" xfId="0" applyFont="1" applyFill="1" applyBorder="1" applyAlignment="1">
      <alignment vertical="center"/>
    </xf>
    <xf numFmtId="0" fontId="2" fillId="11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right" vertical="center"/>
    </xf>
    <xf numFmtId="0" fontId="4" fillId="8" borderId="3" xfId="3" applyBorder="1" applyAlignment="1">
      <alignment vertical="center"/>
    </xf>
    <xf numFmtId="0" fontId="4" fillId="8" borderId="3" xfId="3" applyBorder="1" applyAlignment="1">
      <alignment horizontal="right" vertical="center"/>
    </xf>
    <xf numFmtId="0" fontId="1" fillId="28" borderId="7" xfId="9" applyBorder="1" applyAlignment="1">
      <alignment horizontal="center"/>
    </xf>
  </cellXfs>
  <cellStyles count="10">
    <cellStyle name="20% - Ênfase4" xfId="4" builtinId="42"/>
    <cellStyle name="20% - Ênfase5" xfId="7" builtinId="46"/>
    <cellStyle name="40% - Ênfase5" xfId="8" builtinId="47"/>
    <cellStyle name="40% - Ênfase6" xfId="2" builtinId="51"/>
    <cellStyle name="60% - Ênfase3" xfId="9" builtinId="40"/>
    <cellStyle name="60% - Ênfase6" xfId="5" builtinId="52"/>
    <cellStyle name="Ênfase1" xfId="3" builtinId="29"/>
    <cellStyle name="Normal" xfId="0" builtinId="0"/>
    <cellStyle name="Título 2" xfId="1" builtinId="17"/>
    <cellStyle name="Total" xfId="6" builtinId="2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647247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312133-CBC1-4782-AA41-F782FA4E9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800099</xdr:colOff>
      <xdr:row>1</xdr:row>
      <xdr:rowOff>19050</xdr:rowOff>
    </xdr:from>
    <xdr:ext cx="86296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A57A211-A0FF-4DB5-AE86-987F9573A5EC}"/>
            </a:ext>
          </a:extLst>
        </xdr:cNvPr>
        <xdr:cNvSpPr/>
      </xdr:nvSpPr>
      <xdr:spPr>
        <a:xfrm>
          <a:off x="2009774" y="123825"/>
          <a:ext cx="86296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Design de Experimento para Smartphones</a:t>
          </a:r>
        </a:p>
      </xdr:txBody>
    </xdr:sp>
    <xdr:clientData/>
  </xdr:oneCellAnchor>
  <xdr:twoCellAnchor editAs="oneCell">
    <xdr:from>
      <xdr:col>10</xdr:col>
      <xdr:colOff>752475</xdr:colOff>
      <xdr:row>8</xdr:row>
      <xdr:rowOff>38100</xdr:rowOff>
    </xdr:from>
    <xdr:to>
      <xdr:col>17</xdr:col>
      <xdr:colOff>372534</xdr:colOff>
      <xdr:row>19</xdr:row>
      <xdr:rowOff>5704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B988E147-FAE5-4E98-9032-FFA1BA082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1714500"/>
          <a:ext cx="3677709" cy="2063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BF11D1A6-AA84-44AE-8D1B-149E73494D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695325</xdr:colOff>
      <xdr:row>1</xdr:row>
      <xdr:rowOff>19050</xdr:rowOff>
    </xdr:from>
    <xdr:ext cx="58007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9D47CCB-2CAD-47E7-AC46-7765A09E87CC}"/>
            </a:ext>
          </a:extLst>
        </xdr:cNvPr>
        <xdr:cNvSpPr/>
      </xdr:nvSpPr>
      <xdr:spPr>
        <a:xfrm>
          <a:off x="2038350" y="123825"/>
          <a:ext cx="58007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Magazine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Luiza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4" name="Imagem 3">
          <a:extLst>
            <a:ext uri="{FF2B5EF4-FFF2-40B4-BE49-F238E27FC236}">
              <a16:creationId xmlns:a16="http://schemas.microsoft.com/office/drawing/2014/main" id="{B7DE37C8-1807-497F-BBC5-507ABCA259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19050</xdr:rowOff>
    </xdr:from>
    <xdr:ext cx="6124575" cy="56882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10CEA96-C7F4-4C7A-959D-D8ED0028E64D}"/>
            </a:ext>
          </a:extLst>
        </xdr:cNvPr>
        <xdr:cNvSpPr/>
      </xdr:nvSpPr>
      <xdr:spPr>
        <a:xfrm>
          <a:off x="3048000" y="123825"/>
          <a:ext cx="61245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Tabela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 de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Restrições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597505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6E13E6-39DB-4BF7-900E-188854C88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6054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102298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D50B9E4-83BF-417D-B228-2BAA43166387}"/>
            </a:ext>
          </a:extLst>
        </xdr:cNvPr>
        <xdr:cNvSpPr/>
      </xdr:nvSpPr>
      <xdr:spPr>
        <a:xfrm>
          <a:off x="2228849" y="123825"/>
          <a:ext cx="102298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Design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Experimento com Análise Conjunta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536892-44E6-4250-BDED-449953EFD5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7</xdr:col>
      <xdr:colOff>352424</xdr:colOff>
      <xdr:row>1</xdr:row>
      <xdr:rowOff>19050</xdr:rowOff>
    </xdr:from>
    <xdr:ext cx="56197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A91F0D-9AFB-4915-B3AE-71385397AD16}"/>
            </a:ext>
          </a:extLst>
        </xdr:cNvPr>
        <xdr:cNvSpPr/>
      </xdr:nvSpPr>
      <xdr:spPr>
        <a:xfrm>
          <a:off x="1847849" y="123825"/>
          <a:ext cx="56197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Valores aleatórios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77C771-387C-40A6-961C-5223AF3CC5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371475</xdr:colOff>
      <xdr:row>1</xdr:row>
      <xdr:rowOff>19050</xdr:rowOff>
    </xdr:from>
    <xdr:ext cx="46291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6FB8DC1-90EE-4467-9C53-6E63029144CA}"/>
            </a:ext>
          </a:extLst>
        </xdr:cNvPr>
        <xdr:cNvSpPr/>
      </xdr:nvSpPr>
      <xdr:spPr>
        <a:xfrm>
          <a:off x="2000250" y="123825"/>
          <a:ext cx="46291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Codificação de atributos 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níveis 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796.423328472221" createdVersion="6" refreshedVersion="6" minRefreshableVersion="3" recordCount="30" xr:uid="{D1DEDA80-48AE-492F-B54A-A8DC8C52CE20}">
  <cacheSource type="worksheet">
    <worksheetSource ref="C4:K34" sheet="Magazine Luiza"/>
  </cacheSource>
  <cacheFields count="9">
    <cacheField name="Nº" numFmtId="0">
      <sharedItems containsSemiMixedTypes="0" containsString="0" containsNumber="1" containsInteger="1" minValue="1" maxValue="30"/>
    </cacheField>
    <cacheField name="Marca" numFmtId="0">
      <sharedItems count="4">
        <s v="LG"/>
        <s v="Apple"/>
        <s v="Motorola"/>
        <s v="Samsung"/>
      </sharedItems>
    </cacheField>
    <cacheField name="Memória Interna" numFmtId="0">
      <sharedItems count="2">
        <s v="&lt; 64GB"/>
        <s v="64GB +"/>
      </sharedItems>
    </cacheField>
    <cacheField name="Tamanho da tela" numFmtId="0">
      <sharedItems count="3">
        <s v="5&quot;"/>
        <s v="4&quot;"/>
        <s v="6&quot;"/>
      </sharedItems>
    </cacheField>
    <cacheField name="Cor" numFmtId="0">
      <sharedItems count="2">
        <s v="Neutra"/>
        <s v="Diversa"/>
      </sharedItems>
    </cacheField>
    <cacheField name="Processador - Tipo" numFmtId="0">
      <sharedItems count="3">
        <s v="Octa-Core"/>
        <s v="Quad-Core"/>
        <s v="Processador neural"/>
      </sharedItems>
    </cacheField>
    <cacheField name="Resolução da câmera - Traseira" numFmtId="0">
      <sharedItems count="4">
        <s v="2MP"/>
        <s v="1MP"/>
        <s v="iSight"/>
        <s v="Quad"/>
      </sharedItems>
    </cacheField>
    <cacheField name="Preço à vista" numFmtId="0">
      <sharedItems count="2">
        <s v="Barato"/>
        <s v="Caro"/>
      </sharedItems>
    </cacheField>
    <cacheField name="Nota" numFmtId="0">
      <sharedItems count="2">
        <s v="Baixa"/>
        <s v="Al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x v="0"/>
    <x v="0"/>
    <x v="0"/>
    <x v="0"/>
    <x v="0"/>
  </r>
  <r>
    <n v="2"/>
    <x v="0"/>
    <x v="0"/>
    <x v="0"/>
    <x v="0"/>
    <x v="1"/>
    <x v="1"/>
    <x v="0"/>
    <x v="1"/>
  </r>
  <r>
    <n v="3"/>
    <x v="1"/>
    <x v="1"/>
    <x v="1"/>
    <x v="0"/>
    <x v="2"/>
    <x v="2"/>
    <x v="1"/>
    <x v="1"/>
  </r>
  <r>
    <n v="4"/>
    <x v="2"/>
    <x v="0"/>
    <x v="0"/>
    <x v="1"/>
    <x v="1"/>
    <x v="1"/>
    <x v="0"/>
    <x v="0"/>
  </r>
  <r>
    <n v="5"/>
    <x v="3"/>
    <x v="0"/>
    <x v="0"/>
    <x v="0"/>
    <x v="1"/>
    <x v="1"/>
    <x v="0"/>
    <x v="0"/>
  </r>
  <r>
    <n v="6"/>
    <x v="3"/>
    <x v="0"/>
    <x v="0"/>
    <x v="0"/>
    <x v="1"/>
    <x v="1"/>
    <x v="0"/>
    <x v="0"/>
  </r>
  <r>
    <n v="7"/>
    <x v="2"/>
    <x v="1"/>
    <x v="2"/>
    <x v="1"/>
    <x v="0"/>
    <x v="0"/>
    <x v="1"/>
    <x v="1"/>
  </r>
  <r>
    <n v="8"/>
    <x v="2"/>
    <x v="0"/>
    <x v="0"/>
    <x v="1"/>
    <x v="0"/>
    <x v="0"/>
    <x v="0"/>
    <x v="1"/>
  </r>
  <r>
    <n v="9"/>
    <x v="2"/>
    <x v="0"/>
    <x v="0"/>
    <x v="1"/>
    <x v="0"/>
    <x v="0"/>
    <x v="0"/>
    <x v="0"/>
  </r>
  <r>
    <n v="10"/>
    <x v="3"/>
    <x v="1"/>
    <x v="2"/>
    <x v="0"/>
    <x v="0"/>
    <x v="0"/>
    <x v="1"/>
    <x v="0"/>
  </r>
  <r>
    <n v="11"/>
    <x v="3"/>
    <x v="1"/>
    <x v="2"/>
    <x v="1"/>
    <x v="0"/>
    <x v="0"/>
    <x v="1"/>
    <x v="1"/>
  </r>
  <r>
    <n v="12"/>
    <x v="3"/>
    <x v="1"/>
    <x v="2"/>
    <x v="0"/>
    <x v="0"/>
    <x v="0"/>
    <x v="1"/>
    <x v="1"/>
  </r>
  <r>
    <n v="13"/>
    <x v="3"/>
    <x v="0"/>
    <x v="2"/>
    <x v="1"/>
    <x v="0"/>
    <x v="0"/>
    <x v="0"/>
    <x v="0"/>
  </r>
  <r>
    <n v="14"/>
    <x v="3"/>
    <x v="0"/>
    <x v="2"/>
    <x v="1"/>
    <x v="0"/>
    <x v="0"/>
    <x v="0"/>
    <x v="0"/>
  </r>
  <r>
    <n v="15"/>
    <x v="3"/>
    <x v="0"/>
    <x v="2"/>
    <x v="1"/>
    <x v="0"/>
    <x v="0"/>
    <x v="0"/>
    <x v="1"/>
  </r>
  <r>
    <n v="16"/>
    <x v="2"/>
    <x v="0"/>
    <x v="0"/>
    <x v="1"/>
    <x v="0"/>
    <x v="0"/>
    <x v="0"/>
    <x v="0"/>
  </r>
  <r>
    <n v="17"/>
    <x v="2"/>
    <x v="1"/>
    <x v="2"/>
    <x v="0"/>
    <x v="0"/>
    <x v="3"/>
    <x v="1"/>
    <x v="1"/>
  </r>
  <r>
    <n v="18"/>
    <x v="2"/>
    <x v="1"/>
    <x v="2"/>
    <x v="1"/>
    <x v="0"/>
    <x v="3"/>
    <x v="1"/>
    <x v="0"/>
  </r>
  <r>
    <n v="19"/>
    <x v="2"/>
    <x v="1"/>
    <x v="2"/>
    <x v="0"/>
    <x v="0"/>
    <x v="3"/>
    <x v="1"/>
    <x v="0"/>
  </r>
  <r>
    <n v="20"/>
    <x v="3"/>
    <x v="1"/>
    <x v="2"/>
    <x v="1"/>
    <x v="0"/>
    <x v="3"/>
    <x v="1"/>
    <x v="0"/>
  </r>
  <r>
    <n v="21"/>
    <x v="2"/>
    <x v="0"/>
    <x v="2"/>
    <x v="1"/>
    <x v="0"/>
    <x v="3"/>
    <x v="1"/>
    <x v="0"/>
  </r>
  <r>
    <n v="22"/>
    <x v="0"/>
    <x v="0"/>
    <x v="0"/>
    <x v="1"/>
    <x v="0"/>
    <x v="0"/>
    <x v="0"/>
    <x v="0"/>
  </r>
  <r>
    <n v="23"/>
    <x v="3"/>
    <x v="0"/>
    <x v="2"/>
    <x v="0"/>
    <x v="0"/>
    <x v="3"/>
    <x v="0"/>
    <x v="1"/>
  </r>
  <r>
    <n v="24"/>
    <x v="3"/>
    <x v="1"/>
    <x v="2"/>
    <x v="0"/>
    <x v="0"/>
    <x v="3"/>
    <x v="1"/>
    <x v="1"/>
  </r>
  <r>
    <n v="25"/>
    <x v="3"/>
    <x v="1"/>
    <x v="2"/>
    <x v="1"/>
    <x v="0"/>
    <x v="3"/>
    <x v="1"/>
    <x v="1"/>
  </r>
  <r>
    <n v="26"/>
    <x v="3"/>
    <x v="1"/>
    <x v="2"/>
    <x v="1"/>
    <x v="0"/>
    <x v="3"/>
    <x v="1"/>
    <x v="1"/>
  </r>
  <r>
    <n v="27"/>
    <x v="2"/>
    <x v="0"/>
    <x v="0"/>
    <x v="1"/>
    <x v="0"/>
    <x v="0"/>
    <x v="0"/>
    <x v="1"/>
  </r>
  <r>
    <n v="28"/>
    <x v="0"/>
    <x v="0"/>
    <x v="0"/>
    <x v="0"/>
    <x v="0"/>
    <x v="0"/>
    <x v="0"/>
    <x v="1"/>
  </r>
  <r>
    <n v="29"/>
    <x v="3"/>
    <x v="0"/>
    <x v="2"/>
    <x v="0"/>
    <x v="0"/>
    <x v="0"/>
    <x v="0"/>
    <x v="1"/>
  </r>
  <r>
    <n v="30"/>
    <x v="1"/>
    <x v="1"/>
    <x v="1"/>
    <x v="1"/>
    <x v="2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43AE2-CB42-468F-905C-7D5AC454C8C5}" name="Tabela dinâmica2" cacheId="2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C5:H8" firstHeaderRow="1" firstDataRow="2" firstDataCol="1"/>
  <pivotFields count="9">
    <pivotField dataField="1" showAll="0"/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Nº" fld="0" subtotal="count" baseField="0" baseItem="0"/>
  </dataFields>
  <formats count="3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E78AC-7838-4248-884C-D697E6E7AAE4}" name="Tabela dinâmica8" cacheId="2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J14:O17" firstHeaderRow="1" firstDataRow="2" firstDataCol="1"/>
  <pivotFields count="9">
    <pivotField dataField="1" showAll="0"/>
    <pivotField axis="axisCol"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7"/>
  </rowFields>
  <rowItems count="2">
    <i>
      <x/>
    </i>
    <i>
      <x v="1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Nº" fld="0" subtotal="count" baseField="0" baseItem="0"/>
  </dataFields>
  <formats count="1">
    <format dxfId="5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00B68-9174-4ED6-970C-DCB68796A9C0}" name="Tabela dinâmica6" cacheId="2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C27:H31" firstHeaderRow="1" firstDataRow="2" firstDataCol="1"/>
  <pivotFields count="9">
    <pivotField dataField="1" showAll="0"/>
    <pivotField axis="axisCol"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Nº" fld="0" subtotal="count" baseField="0" baseItem="0"/>
  </dataFields>
  <formats count="3">
    <format dxfId="8">
      <pivotArea collapsedLevelsAreSubtotals="1" fieldPosition="0">
        <references count="1">
          <reference field="5" count="0"/>
        </references>
      </pivotArea>
    </format>
    <format dxfId="7">
      <pivotArea dataOnly="0" labelOnly="1" fieldPosition="0">
        <references count="1">
          <reference field="5" count="0"/>
        </references>
      </pivotArea>
    </format>
    <format dxfId="6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C4F5F-1DD3-4E0A-ACF6-7FB68F5779FE}" name="Tabela dinâmica5" cacheId="2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C20:H23" firstHeaderRow="1" firstDataRow="2" firstDataCol="1"/>
  <pivotFields count="9">
    <pivotField dataField="1" showAll="0"/>
    <pivotField axis="axisCol"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Nº" fld="0" subtotal="count" baseField="0" baseItem="0"/>
  </dataFields>
  <formats count="3">
    <format dxfId="11">
      <pivotArea collapsedLevelsAreSubtotals="1" fieldPosition="0">
        <references count="1">
          <reference field="4" count="0"/>
        </references>
      </pivotArea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5E3D6-0AA9-44F3-90C2-60E444E16F0B}" name="Tabela dinâmica7" cacheId="2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J5:O10" firstHeaderRow="1" firstDataRow="2" firstDataCol="1"/>
  <pivotFields count="9">
    <pivotField dataField="1" showAll="0"/>
    <pivotField axis="axisCol"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Nº" fld="0" subtotal="count" baseField="0" baseItem="0"/>
  </dataFields>
  <formats count="3">
    <format dxfId="14">
      <pivotArea collapsedLevelsAreSubtotals="1" fieldPosition="0">
        <references count="1">
          <reference field="6" count="0"/>
        </references>
      </pivotArea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CE4CA-3548-445D-B269-D711FA0C9652}" name="Tabela dinâmica4" cacheId="2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C12:H16" firstHeaderRow="1" firstDataRow="2" firstDataCol="1"/>
  <pivotFields count="9">
    <pivotField dataField="1" showAll="0"/>
    <pivotField axis="axisCol"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Nº" fld="0" subtotal="count" baseField="0" baseItem="0"/>
  </dataFields>
  <formats count="3">
    <format dxfId="17">
      <pivotArea collapsedLevelsAreSubtotals="1" fieldPosition="0">
        <references count="1">
          <reference field="3" count="0"/>
        </references>
      </pivotArea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13FF3-C9D1-4D83-A695-B4F0AEB424CD}" name="Tabela dinâmica9" cacheId="2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J21:O24" firstHeaderRow="1" firstDataRow="2" firstDataCol="1"/>
  <pivotFields count="9">
    <pivotField dataField="1" showAll="0"/>
    <pivotField axis="axisCol"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2">
    <i>
      <x/>
    </i>
    <i>
      <x v="1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Nº" fld="0" subtotal="count" baseField="0" baseItem="0"/>
  </dataFields>
  <formats count="3">
    <format dxfId="20">
      <pivotArea collapsedLevelsAreSubtotals="1" fieldPosition="0">
        <references count="1">
          <reference field="8" count="0"/>
        </references>
      </pivotArea>
    </format>
    <format dxfId="19">
      <pivotArea dataOnly="0" labelOnly="1" fieldPosition="0">
        <references count="1">
          <reference field="8" count="0"/>
        </references>
      </pivotArea>
    </format>
    <format dxfId="18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72A-BBED-4382-BE80-9D210D44EEF7}">
  <sheetPr codeName="Planilha1"/>
  <dimension ref="B1:S29"/>
  <sheetViews>
    <sheetView showGridLines="0" tabSelected="1" zoomScaleNormal="100" workbookViewId="0">
      <selection activeCell="I41" sqref="I41"/>
    </sheetView>
  </sheetViews>
  <sheetFormatPr defaultRowHeight="15" x14ac:dyDescent="0.25"/>
  <cols>
    <col min="1" max="1" width="2.140625" customWidth="1"/>
    <col min="2" max="2" width="2.28515625" customWidth="1"/>
    <col min="3" max="3" width="2.7109375" customWidth="1"/>
    <col min="4" max="4" width="11" customWidth="1"/>
    <col min="5" max="5" width="17.28515625" customWidth="1"/>
    <col min="6" max="6" width="6.5703125" customWidth="1"/>
    <col min="7" max="7" width="10.5703125" bestFit="1" customWidth="1"/>
    <col min="8" max="8" width="9.85546875" bestFit="1" customWidth="1"/>
    <col min="9" max="9" width="9.28515625" bestFit="1" customWidth="1"/>
    <col min="10" max="10" width="8.85546875" bestFit="1" customWidth="1"/>
    <col min="11" max="11" width="18.140625" bestFit="1" customWidth="1"/>
    <col min="12" max="12" width="7.7109375" bestFit="1" customWidth="1"/>
    <col min="13" max="13" width="6" bestFit="1" customWidth="1"/>
    <col min="14" max="14" width="5.28515625" bestFit="1" customWidth="1"/>
    <col min="15" max="15" width="9.28515625" customWidth="1"/>
    <col min="16" max="16" width="8.42578125" bestFit="1" customWidth="1"/>
    <col min="17" max="17" width="6" customWidth="1"/>
    <col min="19" max="19" width="3.285156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8.25" customHeight="1" x14ac:dyDescent="0.25"/>
    <row r="4" spans="2:19" ht="18" thickBot="1" x14ac:dyDescent="0.35"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9" ht="6" customHeight="1" thickTop="1" x14ac:dyDescent="0.25"/>
    <row r="6" spans="2:19" ht="15" customHeight="1" x14ac:dyDescent="0.25">
      <c r="C6" s="4"/>
      <c r="D6" s="12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5"/>
      <c r="R6" s="5"/>
    </row>
    <row r="7" spans="2:19" ht="15" customHeight="1" x14ac:dyDescent="0.25">
      <c r="C7" s="4"/>
      <c r="D7" s="15" t="s">
        <v>2</v>
      </c>
      <c r="E7" s="12" t="s">
        <v>89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5"/>
      <c r="R7" s="5"/>
    </row>
    <row r="8" spans="2:19" ht="15" customHeight="1" x14ac:dyDescent="0.25">
      <c r="C8" s="4"/>
      <c r="D8" s="15" t="s">
        <v>3</v>
      </c>
      <c r="E8" s="12" t="s">
        <v>88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5"/>
      <c r="R8" s="5"/>
    </row>
    <row r="9" spans="2:19" ht="15" customHeight="1" x14ac:dyDescent="0.25">
      <c r="C9" s="4"/>
      <c r="D9" s="15" t="s">
        <v>69</v>
      </c>
      <c r="E9" s="12" t="s">
        <v>68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5"/>
      <c r="R9" s="5"/>
    </row>
    <row r="10" spans="2:19" x14ac:dyDescent="0.25">
      <c r="C10" s="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5"/>
      <c r="R10" s="5"/>
    </row>
    <row r="11" spans="2:19" x14ac:dyDescent="0.25">
      <c r="C11" s="4"/>
      <c r="D11" s="10"/>
      <c r="E11" s="89" t="s">
        <v>0</v>
      </c>
      <c r="F11" s="89"/>
      <c r="G11" s="89" t="s">
        <v>1</v>
      </c>
      <c r="H11" s="89"/>
      <c r="I11" s="89"/>
      <c r="J11" s="89"/>
      <c r="K11" s="10"/>
      <c r="L11" s="10"/>
      <c r="M11" s="10"/>
      <c r="N11" s="10"/>
      <c r="O11" s="10"/>
      <c r="P11" s="10"/>
      <c r="Q11" s="5"/>
      <c r="R11" s="5"/>
    </row>
    <row r="12" spans="2:19" x14ac:dyDescent="0.25">
      <c r="C12" s="4"/>
      <c r="D12" s="10"/>
      <c r="E12" s="90" t="s">
        <v>24</v>
      </c>
      <c r="F12" s="13" t="s">
        <v>66</v>
      </c>
      <c r="G12" s="57" t="s">
        <v>32</v>
      </c>
      <c r="H12" s="57" t="s">
        <v>43</v>
      </c>
      <c r="I12" s="57" t="s">
        <v>44</v>
      </c>
      <c r="J12" s="57" t="s">
        <v>45</v>
      </c>
      <c r="K12" s="10"/>
      <c r="L12" s="10"/>
      <c r="M12" s="10"/>
      <c r="N12" s="10"/>
      <c r="O12" s="10"/>
      <c r="P12" s="10"/>
      <c r="Q12" s="5"/>
      <c r="R12" s="5"/>
    </row>
    <row r="13" spans="2:19" x14ac:dyDescent="0.25">
      <c r="C13" s="4"/>
      <c r="D13" s="10"/>
      <c r="E13" s="90" t="s">
        <v>62</v>
      </c>
      <c r="F13" s="13" t="s">
        <v>67</v>
      </c>
      <c r="G13" s="57" t="s">
        <v>84</v>
      </c>
      <c r="H13" s="57" t="s">
        <v>65</v>
      </c>
      <c r="I13" s="57"/>
      <c r="J13" s="57"/>
      <c r="K13" s="10"/>
      <c r="L13" s="10"/>
      <c r="M13" s="10"/>
      <c r="N13" s="10"/>
      <c r="O13" s="10"/>
      <c r="P13" s="10"/>
      <c r="Q13" s="5"/>
      <c r="R13" s="5"/>
    </row>
    <row r="14" spans="2:19" x14ac:dyDescent="0.25">
      <c r="C14" s="4"/>
      <c r="D14" s="10"/>
      <c r="E14" s="90" t="s">
        <v>63</v>
      </c>
      <c r="F14" s="13" t="s">
        <v>4</v>
      </c>
      <c r="G14" s="57" t="s">
        <v>85</v>
      </c>
      <c r="H14" s="57" t="s">
        <v>86</v>
      </c>
      <c r="I14" s="57" t="s">
        <v>87</v>
      </c>
      <c r="J14" s="57"/>
      <c r="K14" s="10"/>
      <c r="L14" s="10"/>
      <c r="M14" s="10"/>
      <c r="N14" s="10"/>
      <c r="O14" s="10"/>
      <c r="P14" s="10"/>
      <c r="Q14" s="5"/>
      <c r="R14" s="5"/>
    </row>
    <row r="15" spans="2:19" x14ac:dyDescent="0.25">
      <c r="C15" s="4"/>
      <c r="D15" s="10"/>
      <c r="E15" s="90" t="s">
        <v>27</v>
      </c>
      <c r="F15" s="13" t="s">
        <v>67</v>
      </c>
      <c r="G15" s="57" t="s">
        <v>35</v>
      </c>
      <c r="H15" s="57" t="s">
        <v>51</v>
      </c>
      <c r="I15" s="57"/>
      <c r="J15" s="57"/>
      <c r="K15" s="10"/>
      <c r="L15" s="10"/>
      <c r="M15" s="10"/>
      <c r="N15" s="10"/>
      <c r="O15" s="10"/>
      <c r="P15" s="10"/>
      <c r="Q15" s="5"/>
      <c r="R15" s="5"/>
    </row>
    <row r="16" spans="2:19" x14ac:dyDescent="0.25">
      <c r="C16" s="5"/>
      <c r="D16" s="10"/>
      <c r="E16" s="90" t="s">
        <v>59</v>
      </c>
      <c r="F16" s="13" t="s">
        <v>4</v>
      </c>
      <c r="G16" s="57" t="s">
        <v>82</v>
      </c>
      <c r="H16" s="57" t="s">
        <v>83</v>
      </c>
      <c r="I16" s="57" t="s">
        <v>81</v>
      </c>
      <c r="J16" s="57"/>
      <c r="K16" s="10"/>
      <c r="L16" s="10"/>
      <c r="M16" s="10"/>
      <c r="N16" s="10"/>
      <c r="O16" s="10"/>
      <c r="P16" s="10"/>
      <c r="Q16" s="5"/>
      <c r="R16" s="5"/>
    </row>
    <row r="17" spans="3:18" x14ac:dyDescent="0.25">
      <c r="C17" s="5"/>
      <c r="D17" s="10"/>
      <c r="E17" s="91" t="s">
        <v>60</v>
      </c>
      <c r="F17" s="13" t="s">
        <v>66</v>
      </c>
      <c r="G17" s="57" t="s">
        <v>37</v>
      </c>
      <c r="H17" s="57" t="s">
        <v>41</v>
      </c>
      <c r="I17" s="57" t="s">
        <v>49</v>
      </c>
      <c r="J17" s="57" t="s">
        <v>53</v>
      </c>
      <c r="K17" s="10"/>
      <c r="L17" s="10"/>
      <c r="M17" s="10"/>
      <c r="N17" s="10"/>
      <c r="O17" s="10"/>
      <c r="P17" s="10"/>
      <c r="Q17" s="5"/>
      <c r="R17" s="5"/>
    </row>
    <row r="18" spans="3:18" x14ac:dyDescent="0.25">
      <c r="C18" s="5"/>
      <c r="D18" s="11"/>
      <c r="E18" s="90" t="s">
        <v>61</v>
      </c>
      <c r="F18" s="13" t="s">
        <v>67</v>
      </c>
      <c r="G18" s="57" t="s">
        <v>38</v>
      </c>
      <c r="H18" s="57" t="s">
        <v>50</v>
      </c>
      <c r="I18" s="57"/>
      <c r="J18" s="57"/>
      <c r="K18" s="57"/>
      <c r="L18" s="11"/>
      <c r="M18" s="11"/>
      <c r="N18" s="11"/>
      <c r="O18" s="11"/>
      <c r="P18" s="11"/>
      <c r="Q18" s="5"/>
      <c r="R18" s="5"/>
    </row>
    <row r="19" spans="3:18" ht="15" customHeight="1" thickBot="1" x14ac:dyDescent="0.3">
      <c r="C19" s="4"/>
      <c r="D19" s="12"/>
      <c r="E19" s="92" t="s">
        <v>70</v>
      </c>
      <c r="F19" s="14" t="s">
        <v>67</v>
      </c>
      <c r="G19" s="58" t="s">
        <v>39</v>
      </c>
      <c r="H19" s="58" t="s">
        <v>42</v>
      </c>
      <c r="I19" s="58"/>
      <c r="J19" s="58"/>
      <c r="K19" s="12"/>
      <c r="L19" s="12"/>
      <c r="M19" s="12"/>
      <c r="N19" s="12"/>
      <c r="O19" s="12"/>
      <c r="P19" s="12"/>
      <c r="Q19" s="5"/>
      <c r="R19" s="5"/>
    </row>
    <row r="20" spans="3:18" ht="15" customHeight="1" x14ac:dyDescent="0.25">
      <c r="C20" s="4"/>
      <c r="D20" s="12"/>
      <c r="E20" s="16"/>
      <c r="F20" s="17"/>
      <c r="G20" s="18"/>
      <c r="H20" s="18"/>
      <c r="I20" s="12"/>
      <c r="J20" s="12"/>
      <c r="K20" s="12"/>
      <c r="L20" s="12"/>
      <c r="M20" s="12"/>
      <c r="N20" s="12"/>
      <c r="O20" s="12"/>
      <c r="P20" s="12"/>
      <c r="Q20" s="5"/>
      <c r="R20" s="5"/>
    </row>
    <row r="21" spans="3:18" ht="15" customHeight="1" thickBot="1" x14ac:dyDescent="0.3">
      <c r="C21" s="4"/>
      <c r="D21" s="12"/>
      <c r="E21" s="88" t="s">
        <v>7</v>
      </c>
      <c r="F21" s="88"/>
      <c r="G21" s="88" t="s">
        <v>24</v>
      </c>
      <c r="H21" s="88" t="s">
        <v>62</v>
      </c>
      <c r="I21" s="88" t="s">
        <v>63</v>
      </c>
      <c r="J21" s="88" t="s">
        <v>27</v>
      </c>
      <c r="K21" s="88" t="s">
        <v>59</v>
      </c>
      <c r="L21" s="88" t="s">
        <v>60</v>
      </c>
      <c r="M21" s="88" t="s">
        <v>61</v>
      </c>
      <c r="N21" s="88" t="s">
        <v>31</v>
      </c>
      <c r="O21" s="5"/>
      <c r="P21" s="5"/>
      <c r="Q21" s="5"/>
      <c r="R21" s="5"/>
    </row>
    <row r="22" spans="3:18" ht="15" customHeight="1" thickTop="1" x14ac:dyDescent="0.25">
      <c r="C22" s="4"/>
      <c r="D22" s="12"/>
      <c r="E22" s="23" t="s">
        <v>8</v>
      </c>
      <c r="F22" s="19"/>
      <c r="G22" s="20" t="s">
        <v>43</v>
      </c>
      <c r="H22" s="20"/>
      <c r="I22" s="20"/>
      <c r="J22" s="20"/>
      <c r="K22" s="20"/>
      <c r="L22" s="20"/>
      <c r="M22" s="20"/>
      <c r="N22" s="20"/>
      <c r="O22" s="5"/>
      <c r="P22" s="5"/>
      <c r="Q22" s="5"/>
      <c r="R22" s="5"/>
    </row>
    <row r="23" spans="3:18" ht="15" customHeight="1" x14ac:dyDescent="0.25">
      <c r="C23" s="4"/>
      <c r="D23" s="12"/>
      <c r="E23" s="23" t="s">
        <v>9</v>
      </c>
      <c r="F23" s="19"/>
      <c r="G23" s="20" t="s">
        <v>32</v>
      </c>
      <c r="H23" s="20" t="s">
        <v>65</v>
      </c>
      <c r="I23" s="20" t="s">
        <v>85</v>
      </c>
      <c r="J23" s="20"/>
      <c r="K23" s="20" t="s">
        <v>81</v>
      </c>
      <c r="L23" s="20" t="s">
        <v>49</v>
      </c>
      <c r="M23" s="20" t="s">
        <v>50</v>
      </c>
      <c r="N23" s="20"/>
      <c r="O23" s="5"/>
      <c r="P23" s="5"/>
      <c r="Q23" s="5"/>
      <c r="R23" s="5"/>
    </row>
    <row r="24" spans="3:18" ht="15" customHeight="1" x14ac:dyDescent="0.25">
      <c r="C24" s="4"/>
      <c r="D24" s="12"/>
      <c r="E24" s="23" t="s">
        <v>10</v>
      </c>
      <c r="F24" s="19"/>
      <c r="G24" s="20" t="s">
        <v>32</v>
      </c>
      <c r="H24" s="20" t="s">
        <v>65</v>
      </c>
      <c r="I24" s="20" t="s">
        <v>85</v>
      </c>
      <c r="J24" s="20"/>
      <c r="K24" s="20" t="s">
        <v>81</v>
      </c>
      <c r="L24" s="20" t="s">
        <v>53</v>
      </c>
      <c r="M24" s="20" t="s">
        <v>50</v>
      </c>
      <c r="N24" s="20"/>
      <c r="O24" s="5"/>
      <c r="P24" s="5"/>
      <c r="Q24" s="5"/>
      <c r="R24" s="5"/>
    </row>
    <row r="25" spans="3:18" ht="15" customHeight="1" x14ac:dyDescent="0.25">
      <c r="C25" s="4"/>
      <c r="D25" s="12"/>
      <c r="E25" s="23" t="s">
        <v>21</v>
      </c>
      <c r="F25" s="19"/>
      <c r="G25" s="20" t="s">
        <v>32</v>
      </c>
      <c r="H25" s="20" t="s">
        <v>65</v>
      </c>
      <c r="I25" s="20" t="s">
        <v>87</v>
      </c>
      <c r="J25" s="20"/>
      <c r="K25" s="20" t="s">
        <v>81</v>
      </c>
      <c r="L25" s="20" t="s">
        <v>49</v>
      </c>
      <c r="M25" s="20" t="s">
        <v>50</v>
      </c>
      <c r="N25" s="20"/>
      <c r="O25" s="5"/>
      <c r="P25" s="5"/>
      <c r="Q25" s="5"/>
      <c r="R25" s="5"/>
    </row>
    <row r="26" spans="3:18" ht="15" customHeight="1" x14ac:dyDescent="0.25">
      <c r="C26" s="4"/>
      <c r="D26" s="12"/>
      <c r="E26" s="23" t="s">
        <v>22</v>
      </c>
      <c r="F26" s="19"/>
      <c r="G26" s="20" t="s">
        <v>32</v>
      </c>
      <c r="H26" s="20" t="s">
        <v>65</v>
      </c>
      <c r="I26" s="20" t="s">
        <v>87</v>
      </c>
      <c r="J26" s="20"/>
      <c r="K26" s="20" t="s">
        <v>81</v>
      </c>
      <c r="L26" s="20" t="s">
        <v>53</v>
      </c>
      <c r="M26" s="20" t="s">
        <v>50</v>
      </c>
      <c r="N26" s="20"/>
      <c r="O26" s="5"/>
      <c r="P26" s="5"/>
      <c r="Q26" s="5"/>
      <c r="R26" s="5"/>
    </row>
    <row r="27" spans="3:18" ht="15" customHeight="1" x14ac:dyDescent="0.25">
      <c r="C27" s="4"/>
      <c r="D27" s="12"/>
      <c r="E27" s="23" t="s">
        <v>64</v>
      </c>
      <c r="F27" s="19"/>
      <c r="G27" s="20" t="s">
        <v>44</v>
      </c>
      <c r="H27" s="20"/>
      <c r="I27" s="20" t="s">
        <v>85</v>
      </c>
      <c r="J27" s="20"/>
      <c r="K27" s="20"/>
      <c r="L27" s="20"/>
      <c r="M27" s="20"/>
      <c r="N27" s="20"/>
      <c r="O27" s="5"/>
      <c r="P27" s="5"/>
      <c r="Q27" s="5"/>
      <c r="R27" s="5"/>
    </row>
    <row r="28" spans="3:18" ht="15" customHeight="1" x14ac:dyDescent="0.25">
      <c r="C28" s="4"/>
      <c r="D28" s="12"/>
      <c r="E28" s="24" t="s">
        <v>80</v>
      </c>
      <c r="F28" s="21"/>
      <c r="G28" s="22" t="s">
        <v>45</v>
      </c>
      <c r="H28" s="22"/>
      <c r="I28" s="22"/>
      <c r="J28" s="22"/>
      <c r="K28" s="22"/>
      <c r="L28" s="22"/>
      <c r="M28" s="22" t="s">
        <v>38</v>
      </c>
      <c r="N28" s="22"/>
      <c r="O28" s="5"/>
      <c r="P28" s="5"/>
      <c r="Q28" s="5"/>
      <c r="R28" s="5"/>
    </row>
    <row r="29" spans="3:18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9B01-59CC-4E54-9974-81339157B24B}">
  <dimension ref="B1:L34"/>
  <sheetViews>
    <sheetView showGridLines="0" zoomScaleNormal="100" workbookViewId="0">
      <selection activeCell="P24" sqref="P24"/>
    </sheetView>
  </sheetViews>
  <sheetFormatPr defaultRowHeight="15" x14ac:dyDescent="0.25"/>
  <cols>
    <col min="1" max="1" width="2.140625" customWidth="1"/>
    <col min="2" max="2" width="2.28515625" customWidth="1"/>
    <col min="3" max="3" width="5.28515625" customWidth="1"/>
    <col min="4" max="4" width="10.42578125" bestFit="1" customWidth="1"/>
    <col min="5" max="5" width="16" bestFit="1" customWidth="1"/>
    <col min="6" max="6" width="15.7109375" bestFit="1" customWidth="1"/>
    <col min="7" max="7" width="7.5703125" bestFit="1" customWidth="1"/>
    <col min="8" max="8" width="18.140625" bestFit="1" customWidth="1"/>
    <col min="9" max="9" width="28.5703125" bestFit="1" customWidth="1"/>
    <col min="10" max="10" width="12" bestFit="1" customWidth="1"/>
    <col min="11" max="11" width="5.7109375" bestFit="1" customWidth="1"/>
    <col min="12" max="12" width="2.8554687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ht="15.75" thickBot="1" x14ac:dyDescent="0.3">
      <c r="C4" s="63" t="s">
        <v>23</v>
      </c>
      <c r="D4" s="64" t="s">
        <v>24</v>
      </c>
      <c r="E4" s="65" t="s">
        <v>25</v>
      </c>
      <c r="F4" s="66" t="s">
        <v>26</v>
      </c>
      <c r="G4" s="67" t="s">
        <v>27</v>
      </c>
      <c r="H4" s="65" t="s">
        <v>28</v>
      </c>
      <c r="I4" s="66" t="s">
        <v>29</v>
      </c>
      <c r="J4" s="68" t="s">
        <v>30</v>
      </c>
      <c r="K4" s="66" t="s">
        <v>31</v>
      </c>
    </row>
    <row r="5" spans="2:12" x14ac:dyDescent="0.25">
      <c r="C5" s="69">
        <v>1</v>
      </c>
      <c r="D5" s="70" t="s">
        <v>32</v>
      </c>
      <c r="E5" s="71" t="s">
        <v>33</v>
      </c>
      <c r="F5" s="72" t="s">
        <v>34</v>
      </c>
      <c r="G5" s="73" t="s">
        <v>35</v>
      </c>
      <c r="H5" s="74" t="s">
        <v>36</v>
      </c>
      <c r="I5" s="74" t="s">
        <v>37</v>
      </c>
      <c r="J5" s="75" t="s">
        <v>38</v>
      </c>
      <c r="K5" s="73" t="s">
        <v>39</v>
      </c>
    </row>
    <row r="6" spans="2:12" x14ac:dyDescent="0.25">
      <c r="C6" s="69">
        <v>2</v>
      </c>
      <c r="D6" s="70" t="s">
        <v>32</v>
      </c>
      <c r="E6" s="71" t="s">
        <v>33</v>
      </c>
      <c r="F6" s="72" t="s">
        <v>34</v>
      </c>
      <c r="G6" s="73" t="s">
        <v>35</v>
      </c>
      <c r="H6" s="74" t="s">
        <v>40</v>
      </c>
      <c r="I6" s="74" t="s">
        <v>41</v>
      </c>
      <c r="J6" s="75" t="s">
        <v>38</v>
      </c>
      <c r="K6" s="73" t="s">
        <v>42</v>
      </c>
    </row>
    <row r="7" spans="2:12" x14ac:dyDescent="0.25">
      <c r="C7" s="69">
        <v>3</v>
      </c>
      <c r="D7" s="70" t="s">
        <v>43</v>
      </c>
      <c r="E7" s="71" t="s">
        <v>46</v>
      </c>
      <c r="F7" s="72" t="s">
        <v>47</v>
      </c>
      <c r="G7" s="73" t="s">
        <v>35</v>
      </c>
      <c r="H7" s="74" t="s">
        <v>48</v>
      </c>
      <c r="I7" s="74" t="s">
        <v>49</v>
      </c>
      <c r="J7" s="75" t="s">
        <v>50</v>
      </c>
      <c r="K7" s="73" t="s">
        <v>42</v>
      </c>
    </row>
    <row r="8" spans="2:12" x14ac:dyDescent="0.25">
      <c r="C8" s="69">
        <v>4</v>
      </c>
      <c r="D8" s="70" t="s">
        <v>44</v>
      </c>
      <c r="E8" s="71" t="s">
        <v>33</v>
      </c>
      <c r="F8" s="72" t="s">
        <v>34</v>
      </c>
      <c r="G8" s="73" t="s">
        <v>51</v>
      </c>
      <c r="H8" s="74" t="s">
        <v>40</v>
      </c>
      <c r="I8" s="74" t="s">
        <v>41</v>
      </c>
      <c r="J8" s="75" t="s">
        <v>38</v>
      </c>
      <c r="K8" s="73" t="s">
        <v>39</v>
      </c>
    </row>
    <row r="9" spans="2:12" x14ac:dyDescent="0.25">
      <c r="C9" s="69">
        <v>5</v>
      </c>
      <c r="D9" s="70" t="s">
        <v>45</v>
      </c>
      <c r="E9" s="71" t="s">
        <v>33</v>
      </c>
      <c r="F9" s="72" t="s">
        <v>34</v>
      </c>
      <c r="G9" s="73" t="s">
        <v>35</v>
      </c>
      <c r="H9" s="74" t="s">
        <v>40</v>
      </c>
      <c r="I9" s="74" t="s">
        <v>41</v>
      </c>
      <c r="J9" s="75" t="s">
        <v>38</v>
      </c>
      <c r="K9" s="73" t="s">
        <v>39</v>
      </c>
    </row>
    <row r="10" spans="2:12" x14ac:dyDescent="0.25">
      <c r="C10" s="69">
        <v>6</v>
      </c>
      <c r="D10" s="70" t="s">
        <v>45</v>
      </c>
      <c r="E10" s="71" t="s">
        <v>33</v>
      </c>
      <c r="F10" s="72" t="s">
        <v>34</v>
      </c>
      <c r="G10" s="73" t="s">
        <v>35</v>
      </c>
      <c r="H10" s="74" t="s">
        <v>40</v>
      </c>
      <c r="I10" s="74" t="s">
        <v>41</v>
      </c>
      <c r="J10" s="75" t="s">
        <v>38</v>
      </c>
      <c r="K10" s="73" t="s">
        <v>39</v>
      </c>
    </row>
    <row r="11" spans="2:12" x14ac:dyDescent="0.25">
      <c r="C11" s="69">
        <v>7</v>
      </c>
      <c r="D11" s="70" t="s">
        <v>44</v>
      </c>
      <c r="E11" s="71" t="s">
        <v>46</v>
      </c>
      <c r="F11" s="72" t="s">
        <v>52</v>
      </c>
      <c r="G11" s="73" t="s">
        <v>51</v>
      </c>
      <c r="H11" s="74" t="s">
        <v>36</v>
      </c>
      <c r="I11" s="74" t="s">
        <v>37</v>
      </c>
      <c r="J11" s="75" t="s">
        <v>50</v>
      </c>
      <c r="K11" s="73" t="s">
        <v>42</v>
      </c>
    </row>
    <row r="12" spans="2:12" x14ac:dyDescent="0.25">
      <c r="C12" s="69">
        <v>8</v>
      </c>
      <c r="D12" s="70" t="s">
        <v>44</v>
      </c>
      <c r="E12" s="71" t="s">
        <v>33</v>
      </c>
      <c r="F12" s="72" t="s">
        <v>34</v>
      </c>
      <c r="G12" s="73" t="s">
        <v>51</v>
      </c>
      <c r="H12" s="74" t="s">
        <v>36</v>
      </c>
      <c r="I12" s="74" t="s">
        <v>37</v>
      </c>
      <c r="J12" s="75" t="s">
        <v>38</v>
      </c>
      <c r="K12" s="73" t="s">
        <v>42</v>
      </c>
    </row>
    <row r="13" spans="2:12" x14ac:dyDescent="0.25">
      <c r="C13" s="69">
        <v>9</v>
      </c>
      <c r="D13" s="70" t="s">
        <v>44</v>
      </c>
      <c r="E13" s="71" t="s">
        <v>33</v>
      </c>
      <c r="F13" s="72" t="s">
        <v>34</v>
      </c>
      <c r="G13" s="73" t="s">
        <v>51</v>
      </c>
      <c r="H13" s="74" t="s">
        <v>36</v>
      </c>
      <c r="I13" s="74" t="s">
        <v>37</v>
      </c>
      <c r="J13" s="75" t="s">
        <v>38</v>
      </c>
      <c r="K13" s="73" t="s">
        <v>39</v>
      </c>
    </row>
    <row r="14" spans="2:12" x14ac:dyDescent="0.25">
      <c r="C14" s="69">
        <v>10</v>
      </c>
      <c r="D14" s="70" t="s">
        <v>45</v>
      </c>
      <c r="E14" s="71" t="s">
        <v>46</v>
      </c>
      <c r="F14" s="72" t="s">
        <v>52</v>
      </c>
      <c r="G14" s="73" t="s">
        <v>35</v>
      </c>
      <c r="H14" s="74" t="s">
        <v>36</v>
      </c>
      <c r="I14" s="74" t="s">
        <v>37</v>
      </c>
      <c r="J14" s="75" t="s">
        <v>50</v>
      </c>
      <c r="K14" s="73" t="s">
        <v>39</v>
      </c>
    </row>
    <row r="15" spans="2:12" x14ac:dyDescent="0.25">
      <c r="C15" s="69">
        <v>11</v>
      </c>
      <c r="D15" s="70" t="s">
        <v>45</v>
      </c>
      <c r="E15" s="71" t="s">
        <v>46</v>
      </c>
      <c r="F15" s="72" t="s">
        <v>52</v>
      </c>
      <c r="G15" s="73" t="s">
        <v>51</v>
      </c>
      <c r="H15" s="74" t="s">
        <v>36</v>
      </c>
      <c r="I15" s="74" t="s">
        <v>37</v>
      </c>
      <c r="J15" s="75" t="s">
        <v>50</v>
      </c>
      <c r="K15" s="73" t="s">
        <v>42</v>
      </c>
    </row>
    <row r="16" spans="2:12" x14ac:dyDescent="0.25">
      <c r="C16" s="69">
        <v>12</v>
      </c>
      <c r="D16" s="70" t="s">
        <v>45</v>
      </c>
      <c r="E16" s="71" t="s">
        <v>46</v>
      </c>
      <c r="F16" s="72" t="s">
        <v>52</v>
      </c>
      <c r="G16" s="73" t="s">
        <v>35</v>
      </c>
      <c r="H16" s="74" t="s">
        <v>36</v>
      </c>
      <c r="I16" s="74" t="s">
        <v>37</v>
      </c>
      <c r="J16" s="75" t="s">
        <v>50</v>
      </c>
      <c r="K16" s="73" t="s">
        <v>42</v>
      </c>
    </row>
    <row r="17" spans="3:11" x14ac:dyDescent="0.25">
      <c r="C17" s="69">
        <v>13</v>
      </c>
      <c r="D17" s="70" t="s">
        <v>45</v>
      </c>
      <c r="E17" s="71" t="s">
        <v>33</v>
      </c>
      <c r="F17" s="72" t="s">
        <v>52</v>
      </c>
      <c r="G17" s="73" t="s">
        <v>51</v>
      </c>
      <c r="H17" s="74" t="s">
        <v>36</v>
      </c>
      <c r="I17" s="74" t="s">
        <v>37</v>
      </c>
      <c r="J17" s="75" t="s">
        <v>38</v>
      </c>
      <c r="K17" s="73" t="s">
        <v>39</v>
      </c>
    </row>
    <row r="18" spans="3:11" x14ac:dyDescent="0.25">
      <c r="C18" s="69">
        <v>14</v>
      </c>
      <c r="D18" s="70" t="s">
        <v>45</v>
      </c>
      <c r="E18" s="71" t="s">
        <v>33</v>
      </c>
      <c r="F18" s="72" t="s">
        <v>52</v>
      </c>
      <c r="G18" s="73" t="s">
        <v>51</v>
      </c>
      <c r="H18" s="74" t="s">
        <v>36</v>
      </c>
      <c r="I18" s="74" t="s">
        <v>37</v>
      </c>
      <c r="J18" s="75" t="s">
        <v>38</v>
      </c>
      <c r="K18" s="73" t="s">
        <v>39</v>
      </c>
    </row>
    <row r="19" spans="3:11" x14ac:dyDescent="0.25">
      <c r="C19" s="69">
        <v>15</v>
      </c>
      <c r="D19" s="70" t="s">
        <v>45</v>
      </c>
      <c r="E19" s="71" t="s">
        <v>33</v>
      </c>
      <c r="F19" s="72" t="s">
        <v>52</v>
      </c>
      <c r="G19" s="73" t="s">
        <v>51</v>
      </c>
      <c r="H19" s="74" t="s">
        <v>36</v>
      </c>
      <c r="I19" s="74" t="s">
        <v>37</v>
      </c>
      <c r="J19" s="75" t="s">
        <v>38</v>
      </c>
      <c r="K19" s="73" t="s">
        <v>42</v>
      </c>
    </row>
    <row r="20" spans="3:11" x14ac:dyDescent="0.25">
      <c r="C20" s="69">
        <v>16</v>
      </c>
      <c r="D20" s="70" t="s">
        <v>44</v>
      </c>
      <c r="E20" s="71" t="s">
        <v>33</v>
      </c>
      <c r="F20" s="72" t="s">
        <v>34</v>
      </c>
      <c r="G20" s="73" t="s">
        <v>51</v>
      </c>
      <c r="H20" s="74" t="s">
        <v>36</v>
      </c>
      <c r="I20" s="74" t="s">
        <v>37</v>
      </c>
      <c r="J20" s="75" t="s">
        <v>38</v>
      </c>
      <c r="K20" s="73" t="s">
        <v>39</v>
      </c>
    </row>
    <row r="21" spans="3:11" x14ac:dyDescent="0.25">
      <c r="C21" s="69">
        <v>17</v>
      </c>
      <c r="D21" s="70" t="s">
        <v>44</v>
      </c>
      <c r="E21" s="71" t="s">
        <v>46</v>
      </c>
      <c r="F21" s="72" t="s">
        <v>52</v>
      </c>
      <c r="G21" s="73" t="s">
        <v>35</v>
      </c>
      <c r="H21" s="74" t="s">
        <v>36</v>
      </c>
      <c r="I21" s="74" t="s">
        <v>53</v>
      </c>
      <c r="J21" s="75" t="s">
        <v>50</v>
      </c>
      <c r="K21" s="73" t="s">
        <v>42</v>
      </c>
    </row>
    <row r="22" spans="3:11" x14ac:dyDescent="0.25">
      <c r="C22" s="69">
        <v>18</v>
      </c>
      <c r="D22" s="70" t="s">
        <v>44</v>
      </c>
      <c r="E22" s="71" t="s">
        <v>46</v>
      </c>
      <c r="F22" s="72" t="s">
        <v>52</v>
      </c>
      <c r="G22" s="73" t="s">
        <v>51</v>
      </c>
      <c r="H22" s="74" t="s">
        <v>36</v>
      </c>
      <c r="I22" s="74" t="s">
        <v>53</v>
      </c>
      <c r="J22" s="75" t="s">
        <v>50</v>
      </c>
      <c r="K22" s="73" t="s">
        <v>39</v>
      </c>
    </row>
    <row r="23" spans="3:11" x14ac:dyDescent="0.25">
      <c r="C23" s="69">
        <v>19</v>
      </c>
      <c r="D23" s="70" t="s">
        <v>44</v>
      </c>
      <c r="E23" s="71" t="s">
        <v>46</v>
      </c>
      <c r="F23" s="72" t="s">
        <v>52</v>
      </c>
      <c r="G23" s="73" t="s">
        <v>35</v>
      </c>
      <c r="H23" s="74" t="s">
        <v>36</v>
      </c>
      <c r="I23" s="74" t="s">
        <v>53</v>
      </c>
      <c r="J23" s="75" t="s">
        <v>50</v>
      </c>
      <c r="K23" s="73" t="s">
        <v>39</v>
      </c>
    </row>
    <row r="24" spans="3:11" x14ac:dyDescent="0.25">
      <c r="C24" s="69">
        <v>20</v>
      </c>
      <c r="D24" s="70" t="s">
        <v>45</v>
      </c>
      <c r="E24" s="71" t="s">
        <v>46</v>
      </c>
      <c r="F24" s="72" t="s">
        <v>52</v>
      </c>
      <c r="G24" s="73" t="s">
        <v>51</v>
      </c>
      <c r="H24" s="74" t="s">
        <v>36</v>
      </c>
      <c r="I24" s="74" t="s">
        <v>53</v>
      </c>
      <c r="J24" s="75" t="s">
        <v>50</v>
      </c>
      <c r="K24" s="73" t="s">
        <v>39</v>
      </c>
    </row>
    <row r="25" spans="3:11" x14ac:dyDescent="0.25">
      <c r="C25" s="69">
        <v>21</v>
      </c>
      <c r="D25" s="70" t="s">
        <v>44</v>
      </c>
      <c r="E25" s="71" t="s">
        <v>33</v>
      </c>
      <c r="F25" s="72" t="s">
        <v>52</v>
      </c>
      <c r="G25" s="73" t="s">
        <v>51</v>
      </c>
      <c r="H25" s="74" t="s">
        <v>36</v>
      </c>
      <c r="I25" s="74" t="s">
        <v>53</v>
      </c>
      <c r="J25" s="75" t="s">
        <v>50</v>
      </c>
      <c r="K25" s="73" t="s">
        <v>39</v>
      </c>
    </row>
    <row r="26" spans="3:11" x14ac:dyDescent="0.25">
      <c r="C26" s="69">
        <v>22</v>
      </c>
      <c r="D26" s="70" t="s">
        <v>32</v>
      </c>
      <c r="E26" s="71" t="s">
        <v>33</v>
      </c>
      <c r="F26" s="72" t="s">
        <v>34</v>
      </c>
      <c r="G26" s="73" t="s">
        <v>51</v>
      </c>
      <c r="H26" s="74" t="s">
        <v>36</v>
      </c>
      <c r="I26" s="74" t="s">
        <v>37</v>
      </c>
      <c r="J26" s="75" t="s">
        <v>38</v>
      </c>
      <c r="K26" s="73" t="s">
        <v>39</v>
      </c>
    </row>
    <row r="27" spans="3:11" x14ac:dyDescent="0.25">
      <c r="C27" s="69">
        <v>23</v>
      </c>
      <c r="D27" s="70" t="s">
        <v>45</v>
      </c>
      <c r="E27" s="71" t="s">
        <v>33</v>
      </c>
      <c r="F27" s="72" t="s">
        <v>52</v>
      </c>
      <c r="G27" s="73" t="s">
        <v>35</v>
      </c>
      <c r="H27" s="74" t="s">
        <v>36</v>
      </c>
      <c r="I27" s="74" t="s">
        <v>53</v>
      </c>
      <c r="J27" s="75" t="s">
        <v>38</v>
      </c>
      <c r="K27" s="73" t="s">
        <v>42</v>
      </c>
    </row>
    <row r="28" spans="3:11" x14ac:dyDescent="0.25">
      <c r="C28" s="69">
        <v>24</v>
      </c>
      <c r="D28" s="70" t="s">
        <v>45</v>
      </c>
      <c r="E28" s="71" t="s">
        <v>46</v>
      </c>
      <c r="F28" s="72" t="s">
        <v>52</v>
      </c>
      <c r="G28" s="73" t="s">
        <v>35</v>
      </c>
      <c r="H28" s="74" t="s">
        <v>36</v>
      </c>
      <c r="I28" s="74" t="s">
        <v>53</v>
      </c>
      <c r="J28" s="75" t="s">
        <v>50</v>
      </c>
      <c r="K28" s="73" t="s">
        <v>42</v>
      </c>
    </row>
    <row r="29" spans="3:11" x14ac:dyDescent="0.25">
      <c r="C29" s="69">
        <v>25</v>
      </c>
      <c r="D29" s="70" t="s">
        <v>45</v>
      </c>
      <c r="E29" s="71" t="s">
        <v>46</v>
      </c>
      <c r="F29" s="72" t="s">
        <v>52</v>
      </c>
      <c r="G29" s="73" t="s">
        <v>51</v>
      </c>
      <c r="H29" s="74" t="s">
        <v>36</v>
      </c>
      <c r="I29" s="74" t="s">
        <v>53</v>
      </c>
      <c r="J29" s="75" t="s">
        <v>50</v>
      </c>
      <c r="K29" s="73" t="s">
        <v>42</v>
      </c>
    </row>
    <row r="30" spans="3:11" x14ac:dyDescent="0.25">
      <c r="C30" s="69">
        <v>26</v>
      </c>
      <c r="D30" s="70" t="s">
        <v>45</v>
      </c>
      <c r="E30" s="71" t="s">
        <v>46</v>
      </c>
      <c r="F30" s="72" t="s">
        <v>52</v>
      </c>
      <c r="G30" s="73" t="s">
        <v>51</v>
      </c>
      <c r="H30" s="74" t="s">
        <v>36</v>
      </c>
      <c r="I30" s="74" t="s">
        <v>53</v>
      </c>
      <c r="J30" s="73" t="s">
        <v>50</v>
      </c>
      <c r="K30" s="73" t="s">
        <v>42</v>
      </c>
    </row>
    <row r="31" spans="3:11" x14ac:dyDescent="0.25">
      <c r="C31" s="69">
        <v>27</v>
      </c>
      <c r="D31" s="70" t="s">
        <v>44</v>
      </c>
      <c r="E31" s="71" t="s">
        <v>33</v>
      </c>
      <c r="F31" s="72" t="s">
        <v>34</v>
      </c>
      <c r="G31" s="73" t="s">
        <v>51</v>
      </c>
      <c r="H31" s="74" t="s">
        <v>36</v>
      </c>
      <c r="I31" s="74" t="s">
        <v>37</v>
      </c>
      <c r="J31" s="73" t="s">
        <v>38</v>
      </c>
      <c r="K31" s="73" t="s">
        <v>42</v>
      </c>
    </row>
    <row r="32" spans="3:11" x14ac:dyDescent="0.25">
      <c r="C32" s="69">
        <v>28</v>
      </c>
      <c r="D32" s="70" t="s">
        <v>32</v>
      </c>
      <c r="E32" s="71" t="s">
        <v>33</v>
      </c>
      <c r="F32" s="72" t="s">
        <v>34</v>
      </c>
      <c r="G32" s="73" t="s">
        <v>35</v>
      </c>
      <c r="H32" s="74" t="s">
        <v>36</v>
      </c>
      <c r="I32" s="74" t="s">
        <v>37</v>
      </c>
      <c r="J32" s="73" t="s">
        <v>38</v>
      </c>
      <c r="K32" s="73" t="s">
        <v>42</v>
      </c>
    </row>
    <row r="33" spans="3:11" x14ac:dyDescent="0.25">
      <c r="C33" s="69">
        <v>29</v>
      </c>
      <c r="D33" s="70" t="s">
        <v>45</v>
      </c>
      <c r="E33" s="71" t="s">
        <v>33</v>
      </c>
      <c r="F33" s="72" t="s">
        <v>52</v>
      </c>
      <c r="G33" s="73" t="s">
        <v>35</v>
      </c>
      <c r="H33" s="74" t="s">
        <v>36</v>
      </c>
      <c r="I33" s="74" t="s">
        <v>37</v>
      </c>
      <c r="J33" s="73" t="s">
        <v>38</v>
      </c>
      <c r="K33" s="73" t="s">
        <v>42</v>
      </c>
    </row>
    <row r="34" spans="3:11" ht="15.75" thickBot="1" x14ac:dyDescent="0.3">
      <c r="C34" s="76">
        <v>30</v>
      </c>
      <c r="D34" s="77" t="s">
        <v>43</v>
      </c>
      <c r="E34" s="78" t="s">
        <v>46</v>
      </c>
      <c r="F34" s="79" t="s">
        <v>47</v>
      </c>
      <c r="G34" s="80" t="s">
        <v>51</v>
      </c>
      <c r="H34" s="81" t="s">
        <v>48</v>
      </c>
      <c r="I34" s="81" t="s">
        <v>49</v>
      </c>
      <c r="J34" s="80" t="s">
        <v>50</v>
      </c>
      <c r="K34" s="80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634E-BE9A-4B76-9024-581CD6807793}">
  <dimension ref="B1:R31"/>
  <sheetViews>
    <sheetView showGridLines="0" topLeftCell="A2" zoomScale="90" zoomScaleNormal="90" workbookViewId="0">
      <selection activeCell="E7" sqref="E7"/>
    </sheetView>
  </sheetViews>
  <sheetFormatPr defaultRowHeight="15" x14ac:dyDescent="0.25"/>
  <cols>
    <col min="1" max="1" width="1.85546875" customWidth="1"/>
    <col min="2" max="2" width="2.85546875" customWidth="1"/>
    <col min="3" max="3" width="18.140625" bestFit="1" customWidth="1"/>
    <col min="4" max="4" width="19.5703125" bestFit="1" customWidth="1"/>
    <col min="5" max="5" width="3.28515625" bestFit="1" customWidth="1"/>
    <col min="6" max="6" width="9.28515625" bestFit="1" customWidth="1"/>
    <col min="7" max="7" width="8.85546875" bestFit="1" customWidth="1"/>
    <col min="8" max="8" width="10.7109375" bestFit="1" customWidth="1"/>
    <col min="9" max="9" width="4" customWidth="1"/>
    <col min="10" max="10" width="18" bestFit="1" customWidth="1"/>
    <col min="11" max="11" width="19.5703125" bestFit="1" customWidth="1"/>
    <col min="12" max="12" width="3.28515625" bestFit="1" customWidth="1"/>
    <col min="13" max="13" width="9.28515625" bestFit="1" customWidth="1"/>
    <col min="14" max="14" width="8.85546875" bestFit="1" customWidth="1"/>
    <col min="15" max="15" width="10.7109375" bestFit="1" customWidth="1"/>
    <col min="16" max="16" width="3.5703125" customWidth="1"/>
    <col min="17" max="17" width="12" bestFit="1" customWidth="1"/>
    <col min="18" max="18" width="7.85546875" bestFit="1" customWidth="1"/>
    <col min="19" max="19" width="10.7109375" bestFit="1" customWidth="1"/>
    <col min="20" max="20" width="9.85546875" bestFit="1" customWidth="1"/>
    <col min="21" max="21" width="12.42578125" bestFit="1" customWidth="1"/>
    <col min="22" max="22" width="9.85546875" bestFit="1" customWidth="1"/>
    <col min="23" max="23" width="12" bestFit="1" customWidth="1"/>
    <col min="24" max="24" width="7.85546875" bestFit="1" customWidth="1"/>
    <col min="25" max="25" width="11.85546875" bestFit="1" customWidth="1"/>
    <col min="26" max="26" width="10.7109375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8" ht="8.25" customHeight="1" x14ac:dyDescent="0.25"/>
    <row r="4" spans="2:18" x14ac:dyDescent="0.25">
      <c r="C4" s="85" t="s">
        <v>25</v>
      </c>
      <c r="D4" s="85"/>
      <c r="E4" s="85"/>
      <c r="F4" s="85"/>
      <c r="G4" s="85"/>
      <c r="H4" s="85"/>
      <c r="J4" s="85" t="s">
        <v>60</v>
      </c>
      <c r="K4" s="85"/>
      <c r="L4" s="85"/>
      <c r="M4" s="85"/>
      <c r="N4" s="85"/>
      <c r="O4" s="85"/>
    </row>
    <row r="5" spans="2:18" x14ac:dyDescent="0.25">
      <c r="C5" s="82" t="s">
        <v>55</v>
      </c>
      <c r="D5" s="82" t="s">
        <v>57</v>
      </c>
      <c r="J5" s="82" t="s">
        <v>55</v>
      </c>
      <c r="K5" s="82" t="s">
        <v>57</v>
      </c>
    </row>
    <row r="6" spans="2:18" x14ac:dyDescent="0.25">
      <c r="C6" s="82" t="s">
        <v>54</v>
      </c>
      <c r="D6" t="s">
        <v>43</v>
      </c>
      <c r="E6" t="s">
        <v>32</v>
      </c>
      <c r="F6" t="s">
        <v>44</v>
      </c>
      <c r="G6" t="s">
        <v>45</v>
      </c>
      <c r="H6" t="s">
        <v>56</v>
      </c>
      <c r="J6" s="82" t="s">
        <v>54</v>
      </c>
      <c r="K6" t="s">
        <v>43</v>
      </c>
      <c r="L6" t="s">
        <v>32</v>
      </c>
      <c r="M6" t="s">
        <v>44</v>
      </c>
      <c r="N6" t="s">
        <v>45</v>
      </c>
      <c r="O6" t="s">
        <v>56</v>
      </c>
    </row>
    <row r="7" spans="2:18" x14ac:dyDescent="0.25">
      <c r="C7" s="87" t="s">
        <v>33</v>
      </c>
      <c r="D7" s="84"/>
      <c r="E7" s="84">
        <v>4</v>
      </c>
      <c r="F7" s="84">
        <v>6</v>
      </c>
      <c r="G7" s="84">
        <v>7</v>
      </c>
      <c r="H7" s="84">
        <v>17</v>
      </c>
      <c r="J7" s="87" t="s">
        <v>41</v>
      </c>
      <c r="K7" s="84"/>
      <c r="L7" s="84">
        <v>1</v>
      </c>
      <c r="M7" s="84">
        <v>1</v>
      </c>
      <c r="N7" s="84">
        <v>2</v>
      </c>
      <c r="O7" s="84">
        <v>4</v>
      </c>
    </row>
    <row r="8" spans="2:18" x14ac:dyDescent="0.25">
      <c r="C8" s="87" t="s">
        <v>46</v>
      </c>
      <c r="D8" s="84">
        <v>2</v>
      </c>
      <c r="E8" s="84"/>
      <c r="F8" s="84">
        <v>4</v>
      </c>
      <c r="G8" s="84">
        <v>7</v>
      </c>
      <c r="H8" s="84">
        <v>13</v>
      </c>
      <c r="J8" s="87" t="s">
        <v>37</v>
      </c>
      <c r="K8" s="84"/>
      <c r="L8" s="84">
        <v>3</v>
      </c>
      <c r="M8" s="84">
        <v>5</v>
      </c>
      <c r="N8" s="84">
        <v>7</v>
      </c>
      <c r="O8" s="84">
        <v>15</v>
      </c>
    </row>
    <row r="9" spans="2:18" x14ac:dyDescent="0.25">
      <c r="J9" s="87" t="s">
        <v>49</v>
      </c>
      <c r="K9" s="84">
        <v>2</v>
      </c>
      <c r="L9" s="84"/>
      <c r="M9" s="84"/>
      <c r="N9" s="84"/>
      <c r="O9" s="84">
        <v>2</v>
      </c>
    </row>
    <row r="10" spans="2:18" x14ac:dyDescent="0.25">
      <c r="J10" s="87" t="s">
        <v>53</v>
      </c>
      <c r="K10" s="84"/>
      <c r="L10" s="84"/>
      <c r="M10" s="84">
        <v>4</v>
      </c>
      <c r="N10" s="84">
        <v>5</v>
      </c>
      <c r="O10" s="84">
        <v>9</v>
      </c>
    </row>
    <row r="11" spans="2:18" x14ac:dyDescent="0.25">
      <c r="C11" s="86" t="s">
        <v>58</v>
      </c>
      <c r="D11" s="85"/>
      <c r="E11" s="85"/>
      <c r="F11" s="85"/>
      <c r="G11" s="85"/>
      <c r="H11" s="85"/>
    </row>
    <row r="12" spans="2:18" x14ac:dyDescent="0.25">
      <c r="C12" s="82" t="s">
        <v>55</v>
      </c>
      <c r="D12" s="82" t="s">
        <v>57</v>
      </c>
    </row>
    <row r="13" spans="2:18" x14ac:dyDescent="0.25">
      <c r="C13" s="82" t="s">
        <v>54</v>
      </c>
      <c r="D13" t="s">
        <v>43</v>
      </c>
      <c r="E13" t="s">
        <v>32</v>
      </c>
      <c r="F13" t="s">
        <v>44</v>
      </c>
      <c r="G13" t="s">
        <v>45</v>
      </c>
      <c r="H13" t="s">
        <v>56</v>
      </c>
      <c r="I13" s="82"/>
      <c r="J13" s="86" t="s">
        <v>61</v>
      </c>
      <c r="K13" s="85"/>
      <c r="L13" s="85"/>
      <c r="M13" s="85"/>
      <c r="N13" s="85"/>
      <c r="O13" s="85"/>
      <c r="P13" s="82"/>
    </row>
    <row r="14" spans="2:18" x14ac:dyDescent="0.25">
      <c r="C14" s="87" t="s">
        <v>47</v>
      </c>
      <c r="D14" s="84">
        <v>2</v>
      </c>
      <c r="E14" s="84"/>
      <c r="F14" s="84"/>
      <c r="G14" s="84"/>
      <c r="H14" s="84">
        <v>2</v>
      </c>
      <c r="J14" s="82" t="s">
        <v>55</v>
      </c>
      <c r="K14" s="82" t="s">
        <v>57</v>
      </c>
    </row>
    <row r="15" spans="2:18" x14ac:dyDescent="0.25">
      <c r="C15" s="87" t="s">
        <v>34</v>
      </c>
      <c r="D15" s="84"/>
      <c r="E15" s="84">
        <v>4</v>
      </c>
      <c r="F15" s="84">
        <v>5</v>
      </c>
      <c r="G15" s="84">
        <v>2</v>
      </c>
      <c r="H15" s="84">
        <v>11</v>
      </c>
      <c r="J15" s="82" t="s">
        <v>54</v>
      </c>
      <c r="K15" t="s">
        <v>43</v>
      </c>
      <c r="L15" t="s">
        <v>32</v>
      </c>
      <c r="M15" t="s">
        <v>44</v>
      </c>
      <c r="N15" t="s">
        <v>45</v>
      </c>
      <c r="O15" t="s">
        <v>56</v>
      </c>
      <c r="P15" s="82"/>
      <c r="Q15" s="82"/>
      <c r="R15" s="82"/>
    </row>
    <row r="16" spans="2:18" x14ac:dyDescent="0.25">
      <c r="C16" s="87" t="s">
        <v>52</v>
      </c>
      <c r="D16" s="84"/>
      <c r="E16" s="84"/>
      <c r="F16" s="84">
        <v>5</v>
      </c>
      <c r="G16" s="84">
        <v>12</v>
      </c>
      <c r="H16" s="84">
        <v>17</v>
      </c>
      <c r="J16" s="83" t="s">
        <v>38</v>
      </c>
      <c r="K16" s="84"/>
      <c r="L16" s="84">
        <v>4</v>
      </c>
      <c r="M16" s="84">
        <v>5</v>
      </c>
      <c r="N16" s="84">
        <v>7</v>
      </c>
      <c r="O16" s="84">
        <v>16</v>
      </c>
    </row>
    <row r="17" spans="3:15" x14ac:dyDescent="0.25">
      <c r="J17" s="83" t="s">
        <v>50</v>
      </c>
      <c r="K17" s="84">
        <v>2</v>
      </c>
      <c r="L17" s="84"/>
      <c r="M17" s="84">
        <v>5</v>
      </c>
      <c r="N17" s="84">
        <v>7</v>
      </c>
      <c r="O17" s="84">
        <v>14</v>
      </c>
    </row>
    <row r="19" spans="3:15" x14ac:dyDescent="0.25">
      <c r="C19" s="86" t="s">
        <v>27</v>
      </c>
      <c r="D19" s="85"/>
      <c r="E19" s="85"/>
      <c r="F19" s="85"/>
      <c r="G19" s="85"/>
      <c r="H19" s="85"/>
    </row>
    <row r="20" spans="3:15" x14ac:dyDescent="0.25">
      <c r="C20" s="82" t="s">
        <v>55</v>
      </c>
      <c r="D20" s="82" t="s">
        <v>57</v>
      </c>
      <c r="J20" s="86" t="s">
        <v>31</v>
      </c>
      <c r="K20" s="85"/>
      <c r="L20" s="85"/>
      <c r="M20" s="85"/>
      <c r="N20" s="85"/>
      <c r="O20" s="85"/>
    </row>
    <row r="21" spans="3:15" x14ac:dyDescent="0.25">
      <c r="C21" s="82" t="s">
        <v>54</v>
      </c>
      <c r="D21" t="s">
        <v>43</v>
      </c>
      <c r="E21" t="s">
        <v>32</v>
      </c>
      <c r="F21" t="s">
        <v>44</v>
      </c>
      <c r="G21" t="s">
        <v>45</v>
      </c>
      <c r="H21" t="s">
        <v>56</v>
      </c>
      <c r="J21" s="82" t="s">
        <v>55</v>
      </c>
      <c r="K21" s="82" t="s">
        <v>57</v>
      </c>
    </row>
    <row r="22" spans="3:15" x14ac:dyDescent="0.25">
      <c r="C22" s="87" t="s">
        <v>51</v>
      </c>
      <c r="D22" s="84">
        <v>1</v>
      </c>
      <c r="E22" s="84">
        <v>1</v>
      </c>
      <c r="F22" s="84">
        <v>8</v>
      </c>
      <c r="G22" s="84">
        <v>7</v>
      </c>
      <c r="H22" s="84">
        <v>17</v>
      </c>
      <c r="J22" s="82" t="s">
        <v>54</v>
      </c>
      <c r="K22" t="s">
        <v>43</v>
      </c>
      <c r="L22" t="s">
        <v>32</v>
      </c>
      <c r="M22" t="s">
        <v>44</v>
      </c>
      <c r="N22" t="s">
        <v>45</v>
      </c>
      <c r="O22" t="s">
        <v>56</v>
      </c>
    </row>
    <row r="23" spans="3:15" x14ac:dyDescent="0.25">
      <c r="C23" s="87" t="s">
        <v>35</v>
      </c>
      <c r="D23" s="84">
        <v>1</v>
      </c>
      <c r="E23" s="84">
        <v>3</v>
      </c>
      <c r="F23" s="84">
        <v>2</v>
      </c>
      <c r="G23" s="84">
        <v>7</v>
      </c>
      <c r="H23" s="84">
        <v>13</v>
      </c>
      <c r="J23" s="87" t="s">
        <v>42</v>
      </c>
      <c r="K23" s="84">
        <v>2</v>
      </c>
      <c r="L23" s="84">
        <v>2</v>
      </c>
      <c r="M23" s="84">
        <v>4</v>
      </c>
      <c r="N23" s="84">
        <v>8</v>
      </c>
      <c r="O23" s="84">
        <v>16</v>
      </c>
    </row>
    <row r="24" spans="3:15" x14ac:dyDescent="0.25">
      <c r="J24" s="87" t="s">
        <v>39</v>
      </c>
      <c r="K24" s="84"/>
      <c r="L24" s="84">
        <v>2</v>
      </c>
      <c r="M24" s="84">
        <v>6</v>
      </c>
      <c r="N24" s="84">
        <v>6</v>
      </c>
      <c r="O24" s="84">
        <v>14</v>
      </c>
    </row>
    <row r="26" spans="3:15" x14ac:dyDescent="0.25">
      <c r="C26" s="86" t="s">
        <v>59</v>
      </c>
      <c r="D26" s="85"/>
      <c r="E26" s="85"/>
      <c r="F26" s="85"/>
      <c r="G26" s="85"/>
      <c r="H26" s="85"/>
    </row>
    <row r="27" spans="3:15" x14ac:dyDescent="0.25">
      <c r="C27" s="82" t="s">
        <v>55</v>
      </c>
      <c r="D27" s="82" t="s">
        <v>57</v>
      </c>
    </row>
    <row r="28" spans="3:15" x14ac:dyDescent="0.25">
      <c r="C28" s="82" t="s">
        <v>54</v>
      </c>
      <c r="D28" t="s">
        <v>43</v>
      </c>
      <c r="E28" t="s">
        <v>32</v>
      </c>
      <c r="F28" t="s">
        <v>44</v>
      </c>
      <c r="G28" t="s">
        <v>45</v>
      </c>
      <c r="H28" t="s">
        <v>56</v>
      </c>
    </row>
    <row r="29" spans="3:15" x14ac:dyDescent="0.25">
      <c r="C29" s="87" t="s">
        <v>36</v>
      </c>
      <c r="D29" s="84"/>
      <c r="E29" s="84">
        <v>3</v>
      </c>
      <c r="F29" s="84">
        <v>9</v>
      </c>
      <c r="G29" s="84">
        <v>12</v>
      </c>
      <c r="H29" s="84">
        <v>24</v>
      </c>
    </row>
    <row r="30" spans="3:15" x14ac:dyDescent="0.25">
      <c r="C30" s="87" t="s">
        <v>48</v>
      </c>
      <c r="D30" s="84">
        <v>2</v>
      </c>
      <c r="E30" s="84"/>
      <c r="F30" s="84"/>
      <c r="G30" s="84"/>
      <c r="H30" s="84">
        <v>2</v>
      </c>
    </row>
    <row r="31" spans="3:15" x14ac:dyDescent="0.25">
      <c r="C31" s="87" t="s">
        <v>40</v>
      </c>
      <c r="D31" s="84"/>
      <c r="E31" s="84">
        <v>1</v>
      </c>
      <c r="F31" s="84">
        <v>1</v>
      </c>
      <c r="G31" s="84">
        <v>2</v>
      </c>
      <c r="H31" s="84">
        <v>4</v>
      </c>
    </row>
  </sheetData>
  <conditionalFormatting sqref="D7:H8 K7:O10 D14:H16 K16:O17 K23:O24 D22:H23 D29:H31">
    <cfRule type="cellIs" dxfId="21" priority="1" operator="greaterThan">
      <formula>0.5</formula>
    </cfRule>
  </conditionalFormatting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5A5D-5016-47A3-874C-00D1129F6131}">
  <dimension ref="B1:AJ50"/>
  <sheetViews>
    <sheetView showGridLines="0" zoomScale="90" zoomScaleNormal="90" workbookViewId="0">
      <selection activeCell="Q11" sqref="Q11"/>
    </sheetView>
  </sheetViews>
  <sheetFormatPr defaultRowHeight="15" x14ac:dyDescent="0.25"/>
  <cols>
    <col min="1" max="1" width="2.140625" customWidth="1"/>
    <col min="2" max="2" width="2.28515625" customWidth="1"/>
    <col min="3" max="3" width="14.42578125" customWidth="1"/>
    <col min="4" max="4" width="9.28515625" bestFit="1" customWidth="1"/>
    <col min="5" max="5" width="10.140625" bestFit="1" customWidth="1"/>
    <col min="6" max="6" width="5.85546875" bestFit="1" customWidth="1"/>
    <col min="7" max="7" width="7.7109375" bestFit="1" customWidth="1"/>
    <col min="8" max="8" width="13.140625" bestFit="1" customWidth="1"/>
    <col min="9" max="9" width="8.85546875" bestFit="1" customWidth="1"/>
    <col min="10" max="10" width="7.140625" bestFit="1" customWidth="1"/>
    <col min="11" max="11" width="6.28515625" bestFit="1" customWidth="1"/>
    <col min="12" max="12" width="2.7109375" style="25" customWidth="1"/>
    <col min="13" max="13" width="11.5703125" style="25" customWidth="1"/>
    <col min="14" max="14" width="9.140625" style="25" bestFit="1" customWidth="1"/>
    <col min="15" max="15" width="4.7109375" style="25" bestFit="1" customWidth="1"/>
    <col min="16" max="16" width="4.140625" style="25" bestFit="1" customWidth="1"/>
    <col min="17" max="17" width="11.7109375" style="25" bestFit="1" customWidth="1"/>
    <col min="18" max="18" width="7.7109375" style="25" bestFit="1" customWidth="1"/>
    <col min="19" max="19" width="6" style="25" bestFit="1" customWidth="1"/>
    <col min="20" max="20" width="5.7109375" customWidth="1"/>
    <col min="21" max="21" width="3.140625" customWidth="1"/>
    <col min="22" max="22" width="10.28515625" customWidth="1"/>
    <col min="23" max="23" width="9" bestFit="1" customWidth="1"/>
    <col min="24" max="24" width="5.85546875" bestFit="1" customWidth="1"/>
    <col min="25" max="25" width="7.140625" bestFit="1" customWidth="1"/>
    <col min="26" max="26" width="20" bestFit="1" customWidth="1"/>
    <col min="27" max="28" width="8.85546875" bestFit="1" customWidth="1"/>
    <col min="29" max="29" width="10.5703125" bestFit="1" customWidth="1"/>
    <col min="30" max="30" width="4.7109375" bestFit="1" customWidth="1"/>
    <col min="31" max="31" width="8.28515625" customWidth="1"/>
    <col min="32" max="32" width="11.7109375" bestFit="1" customWidth="1"/>
    <col min="33" max="33" width="7.7109375" bestFit="1" customWidth="1"/>
    <col min="35" max="35" width="7.42578125" bestFit="1" customWidth="1"/>
  </cols>
  <sheetData>
    <row r="1" spans="2:36" ht="8.25" customHeight="1" x14ac:dyDescent="0.25"/>
    <row r="2" spans="2:3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26"/>
      <c r="M2" s="26"/>
      <c r="N2" s="26"/>
      <c r="O2" s="26"/>
      <c r="P2" s="26"/>
      <c r="Q2" s="26"/>
      <c r="R2" s="26"/>
      <c r="S2" s="2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93"/>
      <c r="AG2" s="93"/>
      <c r="AH2" s="93"/>
      <c r="AI2" s="93"/>
      <c r="AJ2" s="93"/>
    </row>
    <row r="3" spans="2:36" ht="8.25" customHeight="1" x14ac:dyDescent="0.25"/>
    <row r="4" spans="2:36" ht="15.75" thickBot="1" x14ac:dyDescent="0.3">
      <c r="C4" s="49" t="s">
        <v>20</v>
      </c>
      <c r="D4" s="50" t="str">
        <f>V34</f>
        <v>Marca1</v>
      </c>
      <c r="E4" s="50" t="str">
        <f t="shared" ref="E4:K4" si="0">W34</f>
        <v>Memória1</v>
      </c>
      <c r="F4" s="50" t="str">
        <f t="shared" si="0"/>
        <v>Tela1</v>
      </c>
      <c r="G4" s="50" t="str">
        <f t="shared" si="0"/>
        <v>Color</v>
      </c>
      <c r="H4" s="50" t="str">
        <f t="shared" si="0"/>
        <v>Processador1</v>
      </c>
      <c r="I4" s="50" t="str">
        <f t="shared" si="0"/>
        <v>Câmera1</v>
      </c>
      <c r="J4" s="50" t="str">
        <f t="shared" si="0"/>
        <v>Preço1</v>
      </c>
      <c r="K4" s="50" t="str">
        <f t="shared" si="0"/>
        <v>Nota1</v>
      </c>
      <c r="M4" s="56" t="s">
        <v>16</v>
      </c>
      <c r="N4" s="56"/>
      <c r="Z4" s="88" t="s">
        <v>7</v>
      </c>
      <c r="AA4" s="88"/>
      <c r="AB4" s="88" t="s">
        <v>24</v>
      </c>
      <c r="AC4" s="88" t="s">
        <v>62</v>
      </c>
      <c r="AD4" s="88" t="s">
        <v>63</v>
      </c>
      <c r="AE4" s="88" t="s">
        <v>27</v>
      </c>
      <c r="AF4" s="88" t="s">
        <v>59</v>
      </c>
      <c r="AG4" s="88" t="s">
        <v>60</v>
      </c>
      <c r="AH4" s="88" t="s">
        <v>61</v>
      </c>
      <c r="AI4" s="88" t="s">
        <v>31</v>
      </c>
    </row>
    <row r="5" spans="2:36" ht="15.75" thickTop="1" x14ac:dyDescent="0.25">
      <c r="C5" s="51" t="str">
        <f>D4</f>
        <v>Marca1</v>
      </c>
      <c r="D5" s="59">
        <f ca="1">ABS(CORREL(INDIRECT(D$4),INDIRECT($C5)))</f>
        <v>0.99999999999999989</v>
      </c>
      <c r="E5" s="59">
        <f t="shared" ref="E5:K12" ca="1" si="1">ABS(CORREL(INDIRECT(E$4),INDIRECT($C5)))</f>
        <v>0.8001322641986387</v>
      </c>
      <c r="F5" s="59">
        <f t="shared" ca="1" si="1"/>
        <v>0.13977131156292241</v>
      </c>
      <c r="G5" s="59">
        <f t="shared" ca="1" si="1"/>
        <v>5.0964719143762549E-2</v>
      </c>
      <c r="H5" s="59">
        <f t="shared" ca="1" si="1"/>
        <v>9.1669849702821105E-2</v>
      </c>
      <c r="I5" s="59">
        <f t="shared" ca="1" si="1"/>
        <v>4.5512290790823591E-2</v>
      </c>
      <c r="J5" s="59">
        <f t="shared" ca="1" si="1"/>
        <v>0.21821789023599239</v>
      </c>
      <c r="K5" s="59">
        <f t="shared" ca="1" si="1"/>
        <v>5.0964719143762549E-2</v>
      </c>
      <c r="M5" s="53" t="s">
        <v>12</v>
      </c>
      <c r="N5" s="53">
        <f ca="1">(SUM(D5:K12)-COUNTA(C5:C12))/(COUNT(D5:K12)-COUNTA(C5:C12))</f>
        <v>0.10692299478258592</v>
      </c>
      <c r="Z5" s="23" t="s">
        <v>8</v>
      </c>
      <c r="AA5" s="19"/>
      <c r="AB5" s="20" t="s">
        <v>43</v>
      </c>
      <c r="AC5" s="20"/>
      <c r="AD5" s="20"/>
      <c r="AE5" s="20"/>
      <c r="AF5" s="20"/>
      <c r="AG5" s="20"/>
      <c r="AH5" s="20"/>
      <c r="AI5" s="20"/>
    </row>
    <row r="6" spans="2:36" x14ac:dyDescent="0.25">
      <c r="C6" s="51" t="str">
        <f>E4</f>
        <v>Memória1</v>
      </c>
      <c r="D6" s="59">
        <f t="shared" ref="D6:D12" ca="1" si="2">ABS(CORREL(INDIRECT(D$4),INDIRECT($C6)))</f>
        <v>0.8001322641986387</v>
      </c>
      <c r="E6" s="59">
        <f t="shared" ca="1" si="1"/>
        <v>1.0000000000000002</v>
      </c>
      <c r="F6" s="59">
        <f t="shared" ca="1" si="1"/>
        <v>0.32025630761017426</v>
      </c>
      <c r="G6" s="59">
        <f t="shared" ca="1" si="1"/>
        <v>7.7849894416152296E-2</v>
      </c>
      <c r="H6" s="59">
        <f t="shared" ca="1" si="1"/>
        <v>0</v>
      </c>
      <c r="I6" s="59">
        <f t="shared" ca="1" si="1"/>
        <v>0.23410190750996918</v>
      </c>
      <c r="J6" s="59">
        <f t="shared" ca="1" si="1"/>
        <v>0</v>
      </c>
      <c r="K6" s="59">
        <f t="shared" ca="1" si="1"/>
        <v>7.784989441615231E-2</v>
      </c>
      <c r="M6" s="54" t="s">
        <v>13</v>
      </c>
      <c r="N6" s="54">
        <f>SUM(AE17:AJ32)</f>
        <v>0</v>
      </c>
      <c r="Z6" s="23" t="s">
        <v>9</v>
      </c>
      <c r="AA6" s="19"/>
      <c r="AB6" s="20" t="s">
        <v>32</v>
      </c>
      <c r="AC6" s="20" t="s">
        <v>65</v>
      </c>
      <c r="AD6" s="20" t="s">
        <v>85</v>
      </c>
      <c r="AE6" s="20"/>
      <c r="AF6" s="20" t="s">
        <v>81</v>
      </c>
      <c r="AG6" s="20" t="s">
        <v>49</v>
      </c>
      <c r="AH6" s="20" t="s">
        <v>50</v>
      </c>
      <c r="AI6" s="20"/>
    </row>
    <row r="7" spans="2:36" x14ac:dyDescent="0.25">
      <c r="C7" s="51" t="str">
        <f>F4</f>
        <v>Tela1</v>
      </c>
      <c r="D7" s="59">
        <f t="shared" ca="1" si="2"/>
        <v>0.13977131156292241</v>
      </c>
      <c r="E7" s="59">
        <f t="shared" ca="1" si="1"/>
        <v>0.32025630761017426</v>
      </c>
      <c r="F7" s="59">
        <f t="shared" ca="1" si="1"/>
        <v>1</v>
      </c>
      <c r="G7" s="59">
        <f t="shared" ca="1" si="1"/>
        <v>0</v>
      </c>
      <c r="H7" s="59">
        <f t="shared" ca="1" si="1"/>
        <v>1.681681984990778E-2</v>
      </c>
      <c r="I7" s="59">
        <f t="shared" ca="1" si="1"/>
        <v>0</v>
      </c>
      <c r="J7" s="59">
        <f t="shared" ca="1" si="1"/>
        <v>0.24019223070763074</v>
      </c>
      <c r="K7" s="59">
        <f t="shared" ca="1" si="1"/>
        <v>0</v>
      </c>
      <c r="M7" s="55" t="s">
        <v>14</v>
      </c>
      <c r="N7" s="55">
        <f ca="1">N5+N6</f>
        <v>0.10692299478258592</v>
      </c>
      <c r="Z7" s="23" t="s">
        <v>10</v>
      </c>
      <c r="AA7" s="19"/>
      <c r="AB7" s="20" t="s">
        <v>32</v>
      </c>
      <c r="AC7" s="20" t="s">
        <v>65</v>
      </c>
      <c r="AD7" s="20" t="s">
        <v>85</v>
      </c>
      <c r="AE7" s="20"/>
      <c r="AF7" s="20" t="s">
        <v>81</v>
      </c>
      <c r="AG7" s="20" t="s">
        <v>53</v>
      </c>
      <c r="AH7" s="20" t="s">
        <v>50</v>
      </c>
      <c r="AI7" s="20"/>
    </row>
    <row r="8" spans="2:36" x14ac:dyDescent="0.25">
      <c r="C8" s="51" t="str">
        <f>G4</f>
        <v>Color</v>
      </c>
      <c r="D8" s="59">
        <f t="shared" ca="1" si="2"/>
        <v>5.0964719143762549E-2</v>
      </c>
      <c r="E8" s="59">
        <f t="shared" ca="1" si="1"/>
        <v>7.7849894416152296E-2</v>
      </c>
      <c r="F8" s="59">
        <f t="shared" ca="1" si="1"/>
        <v>0</v>
      </c>
      <c r="G8" s="59">
        <f t="shared" ca="1" si="1"/>
        <v>0.99999999999999989</v>
      </c>
      <c r="H8" s="59">
        <f t="shared" ca="1" si="1"/>
        <v>3.2703497008386248E-2</v>
      </c>
      <c r="I8" s="59">
        <f t="shared" ca="1" si="1"/>
        <v>9.9408047903296092E-4</v>
      </c>
      <c r="J8" s="59">
        <f t="shared" ca="1" si="1"/>
        <v>7.7849894416152296E-2</v>
      </c>
      <c r="K8" s="59">
        <f t="shared" ca="1" si="1"/>
        <v>0.16363636363636364</v>
      </c>
      <c r="N8"/>
      <c r="Z8" s="23" t="s">
        <v>21</v>
      </c>
      <c r="AA8" s="19"/>
      <c r="AB8" s="20" t="s">
        <v>32</v>
      </c>
      <c r="AC8" s="20" t="s">
        <v>65</v>
      </c>
      <c r="AD8" s="20" t="s">
        <v>87</v>
      </c>
      <c r="AE8" s="20"/>
      <c r="AF8" s="20" t="s">
        <v>81</v>
      </c>
      <c r="AG8" s="20" t="s">
        <v>49</v>
      </c>
      <c r="AH8" s="20" t="s">
        <v>50</v>
      </c>
      <c r="AI8" s="20"/>
    </row>
    <row r="9" spans="2:36" x14ac:dyDescent="0.25">
      <c r="C9" s="51" t="str">
        <f>H4</f>
        <v>Processador1</v>
      </c>
      <c r="D9" s="59">
        <f t="shared" ca="1" si="2"/>
        <v>9.1669849702821105E-2</v>
      </c>
      <c r="E9" s="59">
        <f t="shared" ca="1" si="1"/>
        <v>0</v>
      </c>
      <c r="F9" s="59">
        <f t="shared" ca="1" si="1"/>
        <v>1.681681984990778E-2</v>
      </c>
      <c r="G9" s="59">
        <f t="shared" ca="1" si="1"/>
        <v>3.2703497008386248E-2</v>
      </c>
      <c r="H9" s="59">
        <f t="shared" ca="1" si="1"/>
        <v>1</v>
      </c>
      <c r="I9" s="59">
        <f t="shared" ca="1" si="1"/>
        <v>0.2056251679238473</v>
      </c>
      <c r="J9" s="59">
        <f t="shared" ca="1" si="1"/>
        <v>7.6535295518126543E-18</v>
      </c>
      <c r="K9" s="59">
        <f t="shared" ca="1" si="1"/>
        <v>3.2703497008386463E-2</v>
      </c>
      <c r="N9"/>
      <c r="Z9" s="23" t="s">
        <v>22</v>
      </c>
      <c r="AA9" s="19"/>
      <c r="AB9" s="20" t="s">
        <v>32</v>
      </c>
      <c r="AC9" s="20" t="s">
        <v>65</v>
      </c>
      <c r="AD9" s="20" t="s">
        <v>87</v>
      </c>
      <c r="AE9" s="20"/>
      <c r="AF9" s="20" t="s">
        <v>81</v>
      </c>
      <c r="AG9" s="20" t="s">
        <v>53</v>
      </c>
      <c r="AH9" s="20" t="s">
        <v>50</v>
      </c>
      <c r="AI9" s="20"/>
    </row>
    <row r="10" spans="2:36" x14ac:dyDescent="0.25">
      <c r="C10" s="51" t="str">
        <f>I4</f>
        <v>Câmera1</v>
      </c>
      <c r="D10" s="59">
        <f t="shared" ca="1" si="2"/>
        <v>4.5512290790823591E-2</v>
      </c>
      <c r="E10" s="59">
        <f t="shared" ca="1" si="1"/>
        <v>0.23410190750996918</v>
      </c>
      <c r="F10" s="59">
        <f t="shared" ca="1" si="1"/>
        <v>0</v>
      </c>
      <c r="G10" s="59">
        <f t="shared" ca="1" si="1"/>
        <v>9.9408047903296092E-4</v>
      </c>
      <c r="H10" s="59">
        <f t="shared" ca="1" si="1"/>
        <v>0.2056251679238473</v>
      </c>
      <c r="I10" s="59">
        <f t="shared" ca="1" si="1"/>
        <v>1.0000000000000002</v>
      </c>
      <c r="J10" s="59">
        <f t="shared" ca="1" si="1"/>
        <v>2.1281991591815378E-2</v>
      </c>
      <c r="K10" s="59">
        <f t="shared" ca="1" si="1"/>
        <v>1.6899368143560335E-2</v>
      </c>
      <c r="N10"/>
      <c r="Z10" s="23" t="s">
        <v>64</v>
      </c>
      <c r="AA10" s="19"/>
      <c r="AB10" s="20" t="s">
        <v>44</v>
      </c>
      <c r="AC10" s="20"/>
      <c r="AD10" s="20" t="s">
        <v>85</v>
      </c>
      <c r="AE10" s="20"/>
      <c r="AF10" s="20"/>
      <c r="AG10" s="20"/>
      <c r="AH10" s="20"/>
      <c r="AI10" s="20"/>
    </row>
    <row r="11" spans="2:36" x14ac:dyDescent="0.25">
      <c r="C11" s="51" t="str">
        <f>J4</f>
        <v>Preço1</v>
      </c>
      <c r="D11" s="59">
        <f t="shared" ca="1" si="2"/>
        <v>0.21821789023599239</v>
      </c>
      <c r="E11" s="59">
        <f t="shared" ca="1" si="1"/>
        <v>0</v>
      </c>
      <c r="F11" s="59">
        <f t="shared" ca="1" si="1"/>
        <v>0.24019223070763074</v>
      </c>
      <c r="G11" s="59">
        <f t="shared" ca="1" si="1"/>
        <v>7.7849894416152296E-2</v>
      </c>
      <c r="H11" s="59">
        <f t="shared" ca="1" si="1"/>
        <v>7.6535295518126543E-18</v>
      </c>
      <c r="I11" s="59">
        <f t="shared" ca="1" si="1"/>
        <v>2.1281991591815378E-2</v>
      </c>
      <c r="J11" s="59">
        <f t="shared" ca="1" si="1"/>
        <v>1</v>
      </c>
      <c r="K11" s="59">
        <f t="shared" ca="1" si="1"/>
        <v>7.784989441615231E-2</v>
      </c>
      <c r="N11"/>
      <c r="Z11" s="24" t="s">
        <v>80</v>
      </c>
      <c r="AA11" s="21"/>
      <c r="AB11" s="22" t="s">
        <v>45</v>
      </c>
      <c r="AC11" s="22"/>
      <c r="AD11" s="22"/>
      <c r="AE11" s="22"/>
      <c r="AF11" s="22"/>
      <c r="AG11" s="22"/>
      <c r="AH11" s="22" t="s">
        <v>38</v>
      </c>
      <c r="AI11" s="22"/>
    </row>
    <row r="12" spans="2:36" x14ac:dyDescent="0.25">
      <c r="C12" s="52" t="str">
        <f>K4</f>
        <v>Nota1</v>
      </c>
      <c r="D12" s="60">
        <f t="shared" ca="1" si="2"/>
        <v>5.0964719143762549E-2</v>
      </c>
      <c r="E12" s="60">
        <f t="shared" ca="1" si="1"/>
        <v>7.784989441615231E-2</v>
      </c>
      <c r="F12" s="60">
        <f t="shared" ca="1" si="1"/>
        <v>0</v>
      </c>
      <c r="G12" s="60">
        <f t="shared" ca="1" si="1"/>
        <v>0.16363636363636364</v>
      </c>
      <c r="H12" s="60">
        <f t="shared" ca="1" si="1"/>
        <v>3.2703497008386463E-2</v>
      </c>
      <c r="I12" s="60">
        <f t="shared" ca="1" si="1"/>
        <v>1.6899368143560335E-2</v>
      </c>
      <c r="J12" s="60">
        <f t="shared" ca="1" si="1"/>
        <v>7.784989441615231E-2</v>
      </c>
      <c r="K12" s="60">
        <f t="shared" ca="1" si="1"/>
        <v>1</v>
      </c>
    </row>
    <row r="13" spans="2:36" x14ac:dyDescent="0.25">
      <c r="C13" s="61" t="s">
        <v>79</v>
      </c>
    </row>
    <row r="14" spans="2:36" ht="10.5" customHeight="1" x14ac:dyDescent="0.25"/>
    <row r="15" spans="2:36" x14ac:dyDescent="0.25">
      <c r="C15" s="9" t="s">
        <v>17</v>
      </c>
      <c r="M15" s="9" t="s">
        <v>15</v>
      </c>
      <c r="N15"/>
      <c r="O15"/>
      <c r="P15"/>
      <c r="Q15"/>
      <c r="R15"/>
      <c r="S15"/>
      <c r="U15" s="25"/>
      <c r="V15" s="9" t="s">
        <v>18</v>
      </c>
      <c r="AE15" s="9" t="s">
        <v>19</v>
      </c>
      <c r="AF15" s="9"/>
      <c r="AG15" s="9"/>
    </row>
    <row r="16" spans="2:36" ht="15.75" thickBot="1" x14ac:dyDescent="0.3">
      <c r="C16" s="29" t="s">
        <v>11</v>
      </c>
      <c r="D16" s="6" t="s">
        <v>24</v>
      </c>
      <c r="E16" s="6" t="s">
        <v>62</v>
      </c>
      <c r="F16" s="6" t="s">
        <v>63</v>
      </c>
      <c r="G16" s="6" t="s">
        <v>27</v>
      </c>
      <c r="H16" s="6" t="s">
        <v>59</v>
      </c>
      <c r="I16" s="6" t="s">
        <v>60</v>
      </c>
      <c r="J16" s="6" t="s">
        <v>61</v>
      </c>
      <c r="K16" s="6" t="s">
        <v>31</v>
      </c>
      <c r="M16" s="33" t="str">
        <f>D16</f>
        <v>Marca</v>
      </c>
      <c r="N16" s="33" t="str">
        <f t="shared" ref="N16:T16" si="3">E16</f>
        <v>Memória</v>
      </c>
      <c r="O16" s="33" t="str">
        <f t="shared" si="3"/>
        <v>Tela</v>
      </c>
      <c r="P16" s="33" t="str">
        <f t="shared" si="3"/>
        <v>Cor</v>
      </c>
      <c r="Q16" s="33" t="str">
        <f t="shared" si="3"/>
        <v>Processador</v>
      </c>
      <c r="R16" s="33" t="str">
        <f t="shared" si="3"/>
        <v>Câmera</v>
      </c>
      <c r="S16" s="33" t="str">
        <f t="shared" si="3"/>
        <v>Preço</v>
      </c>
      <c r="T16" s="33" t="str">
        <f t="shared" si="3"/>
        <v>Nota</v>
      </c>
      <c r="U16" s="25"/>
      <c r="V16" s="40" t="str">
        <f>D16</f>
        <v>Marca</v>
      </c>
      <c r="W16" s="40" t="str">
        <f t="shared" ref="W16:AC16" si="4">E16</f>
        <v>Memória</v>
      </c>
      <c r="X16" s="40" t="str">
        <f t="shared" si="4"/>
        <v>Tela</v>
      </c>
      <c r="Y16" s="40" t="str">
        <f t="shared" si="4"/>
        <v>Cor</v>
      </c>
      <c r="Z16" s="40" t="str">
        <f t="shared" si="4"/>
        <v>Processador</v>
      </c>
      <c r="AA16" s="40" t="str">
        <f t="shared" si="4"/>
        <v>Câmera</v>
      </c>
      <c r="AB16" s="40" t="str">
        <f t="shared" si="4"/>
        <v>Preço</v>
      </c>
      <c r="AC16" s="40" t="str">
        <f t="shared" si="4"/>
        <v>Nota</v>
      </c>
      <c r="AE16" s="94" t="s">
        <v>9</v>
      </c>
      <c r="AF16" s="94" t="s">
        <v>10</v>
      </c>
      <c r="AG16" s="95" t="s">
        <v>21</v>
      </c>
      <c r="AH16" s="96" t="s">
        <v>22</v>
      </c>
      <c r="AI16" s="95" t="s">
        <v>64</v>
      </c>
      <c r="AJ16" s="96" t="s">
        <v>80</v>
      </c>
    </row>
    <row r="17" spans="3:36" ht="15.75" thickTop="1" x14ac:dyDescent="0.25">
      <c r="C17" s="30">
        <v>1</v>
      </c>
      <c r="D17" s="28" t="s">
        <v>32</v>
      </c>
      <c r="E17" s="28" t="s">
        <v>84</v>
      </c>
      <c r="F17" s="27" t="s">
        <v>85</v>
      </c>
      <c r="G17" s="27" t="s">
        <v>35</v>
      </c>
      <c r="H17" s="28" t="s">
        <v>82</v>
      </c>
      <c r="I17" s="27" t="s">
        <v>41</v>
      </c>
      <c r="J17" s="28" t="s">
        <v>38</v>
      </c>
      <c r="K17" s="28" t="s">
        <v>39</v>
      </c>
      <c r="M17" s="32">
        <v>12</v>
      </c>
      <c r="N17" s="32">
        <v>6</v>
      </c>
      <c r="O17" s="32">
        <v>14</v>
      </c>
      <c r="P17" s="32">
        <v>16</v>
      </c>
      <c r="Q17" s="32">
        <v>1</v>
      </c>
      <c r="R17" s="32">
        <v>14</v>
      </c>
      <c r="S17" s="32">
        <v>3</v>
      </c>
      <c r="T17" s="32">
        <v>9</v>
      </c>
      <c r="U17" s="25"/>
      <c r="V17" s="41" t="str">
        <f>INDEX(D$17:D$32,MATCH(M17,$C$17:$C$32,0),0)</f>
        <v>Motorola</v>
      </c>
      <c r="W17" s="41" t="str">
        <f t="shared" ref="W17:AC32" si="5">INDEX(E$17:E$32,MATCH(N17,$C$17:$C$32,0),0)</f>
        <v>64GB+</v>
      </c>
      <c r="X17" s="41" t="str">
        <f t="shared" si="5"/>
        <v>6pol</v>
      </c>
      <c r="Y17" s="41" t="str">
        <f t="shared" si="5"/>
        <v>Diversa</v>
      </c>
      <c r="Z17" s="41" t="str">
        <f t="shared" si="5"/>
        <v>4Core</v>
      </c>
      <c r="AA17" s="41" t="str">
        <f t="shared" si="5"/>
        <v>iSight</v>
      </c>
      <c r="AB17" s="41" t="str">
        <f t="shared" si="5"/>
        <v>Barato</v>
      </c>
      <c r="AC17" s="41" t="str">
        <f t="shared" si="5"/>
        <v>Alta</v>
      </c>
      <c r="AE17" s="45">
        <f t="shared" ref="AE17:AE32" si="6">IF((COUNTIFS(V17,$AB$6,W17,$AC$6)+COUNTIFS(V17,$AB$6,W17,$AD$6)+COUNTIFS(V17,$AB$6,W17,$AF$6)+COUNTIFS(V17,$AB$6,W17,$AG$6)+COUNTIFS(V17,$AB$6,W17,$AH$6))&gt;=1,1,0)</f>
        <v>0</v>
      </c>
      <c r="AF17" s="45">
        <f>IF((COUNTIFS(V17,$AB$7,W17,$AC$7)+COUNTIFS(V17,$AB$7,W17,$AD$7)+COUNTIFS(V17,$AB$7,W17,$AF$7)+COUNTIFS(V17,$AB$7,W17,$AG$7)+COUNTIFS(V17,$AB$7,W17,$AH$7))&gt;=1,1,0)</f>
        <v>0</v>
      </c>
      <c r="AG17" s="47">
        <f>IF((COUNTIFS(V17,$AB$8,W17,$AC$8)+COUNTIFS(V17,$AB$8,W17,$AD$8)+COUNTIFS(V17,$AB$8,W17,$AF$8)+COUNTIFS(V17,$AB$8,W17,$AG$8)+COUNTIFS(V17,$AB$8,W17,$AH$8))&gt;=1,1,0)</f>
        <v>0</v>
      </c>
      <c r="AH17" s="43">
        <f>IF((COUNTIFS(V17,$AB$9,W17,$AC$9)+COUNTIFS(V17,$AB$9,W17,$AD$9)+COUNTIFS(V17,$AB$9,W17,$AF$9)+COUNTIFS(V17,$AB$9,W17,$AG$9)+COUNTIFS(V17,$AB$9,W17,$AH$9))&gt;=1,1,0)</f>
        <v>0</v>
      </c>
      <c r="AI17" s="47">
        <f>COUNTIFS(V17,$AB$10,X17,$AD$10)</f>
        <v>0</v>
      </c>
      <c r="AJ17" s="43">
        <f t="shared" ref="AJ17:AJ32" si="7">COUNTIFS(V17,$AB$11,AB17,$AH$11)</f>
        <v>0</v>
      </c>
    </row>
    <row r="18" spans="3:36" x14ac:dyDescent="0.25">
      <c r="C18" s="31">
        <v>2</v>
      </c>
      <c r="D18" s="28" t="s">
        <v>32</v>
      </c>
      <c r="E18" s="28" t="s">
        <v>84</v>
      </c>
      <c r="F18" s="28" t="s">
        <v>85</v>
      </c>
      <c r="G18" s="28" t="s">
        <v>35</v>
      </c>
      <c r="H18" s="28" t="s">
        <v>82</v>
      </c>
      <c r="I18" s="28" t="s">
        <v>41</v>
      </c>
      <c r="J18" s="28" t="s">
        <v>38</v>
      </c>
      <c r="K18" s="28" t="s">
        <v>39</v>
      </c>
      <c r="M18" s="32">
        <v>16</v>
      </c>
      <c r="N18" s="32">
        <v>8</v>
      </c>
      <c r="O18" s="32">
        <v>4</v>
      </c>
      <c r="P18" s="32">
        <v>6</v>
      </c>
      <c r="Q18" s="32">
        <v>11</v>
      </c>
      <c r="R18" s="32">
        <v>13</v>
      </c>
      <c r="S18" s="32">
        <v>14</v>
      </c>
      <c r="T18" s="32">
        <v>11</v>
      </c>
      <c r="U18" s="25"/>
      <c r="V18" s="41" t="str">
        <f t="shared" ref="V18:V32" si="8">INDEX(D$17:D$32,MATCH(M18,$C$17:$C$32,0),0)</f>
        <v>Samsung</v>
      </c>
      <c r="W18" s="41" t="str">
        <f t="shared" si="5"/>
        <v>64GB+</v>
      </c>
      <c r="X18" s="41" t="str">
        <f t="shared" si="5"/>
        <v>4pol</v>
      </c>
      <c r="Y18" s="41" t="str">
        <f t="shared" si="5"/>
        <v>Diversa</v>
      </c>
      <c r="Z18" s="41" t="str">
        <f t="shared" si="5"/>
        <v>Neural</v>
      </c>
      <c r="AA18" s="41" t="str">
        <f t="shared" si="5"/>
        <v>iSight</v>
      </c>
      <c r="AB18" s="41" t="str">
        <f t="shared" si="5"/>
        <v>Caro</v>
      </c>
      <c r="AC18" s="41" t="str">
        <f t="shared" si="5"/>
        <v>Alta</v>
      </c>
      <c r="AE18" s="45">
        <f t="shared" si="6"/>
        <v>0</v>
      </c>
      <c r="AF18" s="45">
        <f t="shared" ref="AF18:AF32" si="9">IF((COUNTIFS(V18,$AB$7,W18,$AC$7)+COUNTIFS(V18,$AB$7,W18,$AD$7)+COUNTIFS(V18,$AB$7,W18,$AF$7)+COUNTIFS(V18,$AB$7,W18,$AG$7)+COUNTIFS(V18,$AB$7,W18,$AH$7))&gt;=1,1,0)</f>
        <v>0</v>
      </c>
      <c r="AG18" s="47">
        <f t="shared" ref="AG18:AG32" si="10">IF((COUNTIFS(V18,$AB$8,W18,$AC$8)+COUNTIFS(V18,$AB$8,W18,$AD$8)+COUNTIFS(V18,$AB$8,W18,$AF$8)+COUNTIFS(V18,$AB$8,W18,$AG$8)+COUNTIFS(V18,$AB$8,W18,$AH$8))&gt;=1,1,0)</f>
        <v>0</v>
      </c>
      <c r="AH18" s="43">
        <f t="shared" ref="AH18:AH32" si="11">IF((COUNTIFS(V18,$AB$9,W18,$AC$9)+COUNTIFS(V18,$AB$9,W18,$AD$9)+COUNTIFS(V18,$AB$9,W18,$AF$9)+COUNTIFS(V18,$AB$9,W18,$AG$9)+COUNTIFS(V18,$AB$9,W18,$AH$9))&gt;=1,1,0)</f>
        <v>0</v>
      </c>
      <c r="AI18" s="47">
        <f t="shared" ref="AI18:AI32" si="12">COUNTIFS(V18,$AB$10,X18,$AD$10)</f>
        <v>0</v>
      </c>
      <c r="AJ18" s="43">
        <f t="shared" ref="AJ18:AJ32" si="13">COUNTIFS(V18,$AB$11,AB18,$AH$11)</f>
        <v>0</v>
      </c>
    </row>
    <row r="19" spans="3:36" x14ac:dyDescent="0.25">
      <c r="C19" s="31">
        <v>3</v>
      </c>
      <c r="D19" s="28" t="s">
        <v>32</v>
      </c>
      <c r="E19" s="28" t="s">
        <v>84</v>
      </c>
      <c r="F19" s="28" t="s">
        <v>85</v>
      </c>
      <c r="G19" s="28" t="s">
        <v>35</v>
      </c>
      <c r="H19" s="28" t="s">
        <v>82</v>
      </c>
      <c r="I19" s="28" t="s">
        <v>37</v>
      </c>
      <c r="J19" s="28" t="s">
        <v>38</v>
      </c>
      <c r="K19" s="28" t="s">
        <v>39</v>
      </c>
      <c r="M19" s="32">
        <v>14</v>
      </c>
      <c r="N19" s="32">
        <v>15</v>
      </c>
      <c r="O19" s="32">
        <v>7</v>
      </c>
      <c r="P19" s="32">
        <v>3</v>
      </c>
      <c r="Q19" s="32">
        <v>2</v>
      </c>
      <c r="R19" s="32">
        <v>7</v>
      </c>
      <c r="S19" s="32">
        <v>10</v>
      </c>
      <c r="T19" s="32">
        <v>8</v>
      </c>
      <c r="U19" s="25"/>
      <c r="V19" s="41" t="str">
        <f t="shared" si="8"/>
        <v>Samsung</v>
      </c>
      <c r="W19" s="41" t="str">
        <f t="shared" si="5"/>
        <v>64GB+</v>
      </c>
      <c r="X19" s="41" t="str">
        <f t="shared" si="5"/>
        <v>4pol</v>
      </c>
      <c r="Y19" s="41" t="str">
        <f t="shared" si="5"/>
        <v>Neutra</v>
      </c>
      <c r="Z19" s="41" t="str">
        <f t="shared" si="5"/>
        <v>4Core</v>
      </c>
      <c r="AA19" s="41" t="str">
        <f t="shared" si="5"/>
        <v>Quad</v>
      </c>
      <c r="AB19" s="41" t="str">
        <f t="shared" si="5"/>
        <v>Caro</v>
      </c>
      <c r="AC19" s="41" t="str">
        <f t="shared" si="5"/>
        <v>Alta</v>
      </c>
      <c r="AE19" s="45">
        <f t="shared" si="6"/>
        <v>0</v>
      </c>
      <c r="AF19" s="45">
        <f t="shared" si="9"/>
        <v>0</v>
      </c>
      <c r="AG19" s="47">
        <f t="shared" si="10"/>
        <v>0</v>
      </c>
      <c r="AH19" s="43">
        <f t="shared" si="11"/>
        <v>0</v>
      </c>
      <c r="AI19" s="47">
        <f t="shared" si="12"/>
        <v>0</v>
      </c>
      <c r="AJ19" s="43">
        <f t="shared" si="13"/>
        <v>0</v>
      </c>
    </row>
    <row r="20" spans="3:36" x14ac:dyDescent="0.25">
      <c r="C20" s="31">
        <v>4</v>
      </c>
      <c r="D20" s="28" t="s">
        <v>44</v>
      </c>
      <c r="E20" s="28" t="s">
        <v>84</v>
      </c>
      <c r="F20" s="28" t="s">
        <v>85</v>
      </c>
      <c r="G20" s="28" t="s">
        <v>35</v>
      </c>
      <c r="H20" s="28" t="s">
        <v>82</v>
      </c>
      <c r="I20" s="28" t="s">
        <v>37</v>
      </c>
      <c r="J20" s="28" t="s">
        <v>38</v>
      </c>
      <c r="K20" s="28" t="s">
        <v>39</v>
      </c>
      <c r="M20" s="32">
        <v>15</v>
      </c>
      <c r="N20" s="32">
        <v>5</v>
      </c>
      <c r="O20" s="32">
        <v>6</v>
      </c>
      <c r="P20" s="32">
        <v>11</v>
      </c>
      <c r="Q20" s="32">
        <v>9</v>
      </c>
      <c r="R20" s="32">
        <v>1</v>
      </c>
      <c r="S20" s="32">
        <v>6</v>
      </c>
      <c r="T20" s="32">
        <v>12</v>
      </c>
      <c r="U20" s="25"/>
      <c r="V20" s="41" t="str">
        <f t="shared" si="8"/>
        <v>Samsung</v>
      </c>
      <c r="W20" s="41" t="str">
        <f t="shared" si="5"/>
        <v>64GB+</v>
      </c>
      <c r="X20" s="41" t="str">
        <f t="shared" si="5"/>
        <v>4pol</v>
      </c>
      <c r="Y20" s="41" t="str">
        <f t="shared" si="5"/>
        <v>Diversa</v>
      </c>
      <c r="Z20" s="41" t="str">
        <f t="shared" si="5"/>
        <v>Neural</v>
      </c>
      <c r="AA20" s="41" t="str">
        <f t="shared" si="5"/>
        <v>1MP</v>
      </c>
      <c r="AB20" s="41" t="str">
        <f t="shared" si="5"/>
        <v>Caro</v>
      </c>
      <c r="AC20" s="41" t="str">
        <f t="shared" si="5"/>
        <v>Alta</v>
      </c>
      <c r="AE20" s="45">
        <f t="shared" si="6"/>
        <v>0</v>
      </c>
      <c r="AF20" s="45">
        <f t="shared" si="9"/>
        <v>0</v>
      </c>
      <c r="AG20" s="47">
        <f t="shared" si="10"/>
        <v>0</v>
      </c>
      <c r="AH20" s="43">
        <f t="shared" si="11"/>
        <v>0</v>
      </c>
      <c r="AI20" s="47">
        <f t="shared" si="12"/>
        <v>0</v>
      </c>
      <c r="AJ20" s="43">
        <f t="shared" si="13"/>
        <v>0</v>
      </c>
    </row>
    <row r="21" spans="3:36" x14ac:dyDescent="0.25">
      <c r="C21" s="31">
        <v>5</v>
      </c>
      <c r="D21" s="28" t="s">
        <v>44</v>
      </c>
      <c r="E21" s="28" t="s">
        <v>65</v>
      </c>
      <c r="F21" s="28" t="s">
        <v>85</v>
      </c>
      <c r="G21" s="28" t="s">
        <v>35</v>
      </c>
      <c r="H21" s="28" t="s">
        <v>83</v>
      </c>
      <c r="I21" s="28" t="s">
        <v>37</v>
      </c>
      <c r="J21" s="28" t="s">
        <v>50</v>
      </c>
      <c r="K21" s="28" t="s">
        <v>39</v>
      </c>
      <c r="M21" s="32">
        <v>11</v>
      </c>
      <c r="N21" s="32">
        <v>10</v>
      </c>
      <c r="O21" s="32">
        <v>11</v>
      </c>
      <c r="P21" s="32">
        <v>14</v>
      </c>
      <c r="Q21" s="32">
        <v>12</v>
      </c>
      <c r="R21" s="32">
        <v>3</v>
      </c>
      <c r="S21" s="32">
        <v>2</v>
      </c>
      <c r="T21" s="32">
        <v>1</v>
      </c>
      <c r="U21" s="25"/>
      <c r="V21" s="41" t="str">
        <f t="shared" si="8"/>
        <v>Motorola</v>
      </c>
      <c r="W21" s="41" t="str">
        <f t="shared" si="5"/>
        <v>64GB+</v>
      </c>
      <c r="X21" s="41" t="str">
        <f t="shared" si="5"/>
        <v>5pol</v>
      </c>
      <c r="Y21" s="41" t="str">
        <f t="shared" si="5"/>
        <v>Diversa</v>
      </c>
      <c r="Z21" s="41" t="str">
        <f t="shared" si="5"/>
        <v>Neural</v>
      </c>
      <c r="AA21" s="41" t="str">
        <f t="shared" si="5"/>
        <v>2MP</v>
      </c>
      <c r="AB21" s="41" t="str">
        <f t="shared" si="5"/>
        <v>Barato</v>
      </c>
      <c r="AC21" s="41" t="str">
        <f t="shared" si="5"/>
        <v>Baixa</v>
      </c>
      <c r="AE21" s="45">
        <f t="shared" si="6"/>
        <v>0</v>
      </c>
      <c r="AF21" s="45">
        <f t="shared" si="9"/>
        <v>0</v>
      </c>
      <c r="AG21" s="47">
        <f t="shared" si="10"/>
        <v>0</v>
      </c>
      <c r="AH21" s="43">
        <f t="shared" si="11"/>
        <v>0</v>
      </c>
      <c r="AI21" s="47">
        <f t="shared" si="12"/>
        <v>0</v>
      </c>
      <c r="AJ21" s="43">
        <f t="shared" si="13"/>
        <v>0</v>
      </c>
    </row>
    <row r="22" spans="3:36" x14ac:dyDescent="0.25">
      <c r="C22" s="31">
        <v>6</v>
      </c>
      <c r="D22" s="28" t="s">
        <v>44</v>
      </c>
      <c r="E22" s="28" t="s">
        <v>65</v>
      </c>
      <c r="F22" s="28" t="s">
        <v>85</v>
      </c>
      <c r="G22" s="28" t="s">
        <v>51</v>
      </c>
      <c r="H22" s="28" t="s">
        <v>83</v>
      </c>
      <c r="I22" s="28" t="s">
        <v>53</v>
      </c>
      <c r="J22" s="28" t="s">
        <v>50</v>
      </c>
      <c r="K22" s="28" t="s">
        <v>42</v>
      </c>
      <c r="M22" s="32">
        <v>13</v>
      </c>
      <c r="N22" s="32">
        <v>7</v>
      </c>
      <c r="O22" s="32">
        <v>1</v>
      </c>
      <c r="P22" s="32">
        <v>9</v>
      </c>
      <c r="Q22" s="32">
        <v>8</v>
      </c>
      <c r="R22" s="32">
        <v>15</v>
      </c>
      <c r="S22" s="32">
        <v>7</v>
      </c>
      <c r="T22" s="32">
        <v>2</v>
      </c>
      <c r="U22" s="25"/>
      <c r="V22" s="41" t="str">
        <f t="shared" si="8"/>
        <v>Samsung</v>
      </c>
      <c r="W22" s="41" t="str">
        <f t="shared" si="5"/>
        <v>64GB+</v>
      </c>
      <c r="X22" s="41" t="str">
        <f t="shared" si="5"/>
        <v>4pol</v>
      </c>
      <c r="Y22" s="41" t="str">
        <f t="shared" si="5"/>
        <v>Diversa</v>
      </c>
      <c r="Z22" s="41" t="str">
        <f t="shared" si="5"/>
        <v>8Core</v>
      </c>
      <c r="AA22" s="41" t="str">
        <f>INDEX(I$17:I$32,MATCH(R22,$C$17:$C$32,0),0)</f>
        <v>iSight</v>
      </c>
      <c r="AB22" s="41" t="str">
        <f t="shared" si="5"/>
        <v>Caro</v>
      </c>
      <c r="AC22" s="41" t="str">
        <f t="shared" si="5"/>
        <v>Baixa</v>
      </c>
      <c r="AE22" s="45">
        <f t="shared" si="6"/>
        <v>0</v>
      </c>
      <c r="AF22" s="45">
        <f t="shared" si="9"/>
        <v>0</v>
      </c>
      <c r="AG22" s="47">
        <f t="shared" si="10"/>
        <v>0</v>
      </c>
      <c r="AH22" s="43">
        <f t="shared" si="11"/>
        <v>0</v>
      </c>
      <c r="AI22" s="47">
        <f t="shared" si="12"/>
        <v>0</v>
      </c>
      <c r="AJ22" s="43">
        <f t="shared" si="13"/>
        <v>0</v>
      </c>
    </row>
    <row r="23" spans="3:36" x14ac:dyDescent="0.25">
      <c r="C23" s="31">
        <v>7</v>
      </c>
      <c r="D23" s="28" t="s">
        <v>44</v>
      </c>
      <c r="E23" s="28" t="s">
        <v>65</v>
      </c>
      <c r="F23" s="28" t="s">
        <v>85</v>
      </c>
      <c r="G23" s="28" t="s">
        <v>51</v>
      </c>
      <c r="H23" s="28" t="s">
        <v>83</v>
      </c>
      <c r="I23" s="28" t="s">
        <v>53</v>
      </c>
      <c r="J23" s="28" t="s">
        <v>50</v>
      </c>
      <c r="K23" s="28" t="s">
        <v>42</v>
      </c>
      <c r="M23" s="32">
        <v>4</v>
      </c>
      <c r="N23" s="32">
        <v>11</v>
      </c>
      <c r="O23" s="32">
        <v>9</v>
      </c>
      <c r="P23" s="32">
        <v>1</v>
      </c>
      <c r="Q23" s="32">
        <v>5</v>
      </c>
      <c r="R23" s="32">
        <v>10</v>
      </c>
      <c r="S23" s="32">
        <v>13</v>
      </c>
      <c r="T23" s="32">
        <v>15</v>
      </c>
      <c r="U23" s="25"/>
      <c r="V23" s="41" t="str">
        <f t="shared" si="8"/>
        <v>Motorola</v>
      </c>
      <c r="W23" s="41" t="str">
        <f t="shared" si="5"/>
        <v>64GB+</v>
      </c>
      <c r="X23" s="41" t="str">
        <f t="shared" si="5"/>
        <v>5pol</v>
      </c>
      <c r="Y23" s="41" t="str">
        <f t="shared" si="5"/>
        <v>Neutra</v>
      </c>
      <c r="Z23" s="41" t="str">
        <f t="shared" si="5"/>
        <v>8Core</v>
      </c>
      <c r="AA23" s="41" t="str">
        <f t="shared" si="5"/>
        <v>Quad</v>
      </c>
      <c r="AB23" s="41" t="str">
        <f t="shared" si="5"/>
        <v>Caro</v>
      </c>
      <c r="AC23" s="41" t="str">
        <f t="shared" si="5"/>
        <v>Alta</v>
      </c>
      <c r="AE23" s="45">
        <f t="shared" si="6"/>
        <v>0</v>
      </c>
      <c r="AF23" s="45">
        <f t="shared" si="9"/>
        <v>0</v>
      </c>
      <c r="AG23" s="47">
        <f t="shared" si="10"/>
        <v>0</v>
      </c>
      <c r="AH23" s="43">
        <f t="shared" si="11"/>
        <v>0</v>
      </c>
      <c r="AI23" s="47">
        <f t="shared" si="12"/>
        <v>0</v>
      </c>
      <c r="AJ23" s="43">
        <f t="shared" si="13"/>
        <v>0</v>
      </c>
    </row>
    <row r="24" spans="3:36" x14ac:dyDescent="0.25">
      <c r="C24" s="31">
        <v>8</v>
      </c>
      <c r="D24" s="28" t="s">
        <v>44</v>
      </c>
      <c r="E24" s="28" t="s">
        <v>65</v>
      </c>
      <c r="F24" s="28" t="s">
        <v>86</v>
      </c>
      <c r="G24" s="28" t="s">
        <v>51</v>
      </c>
      <c r="H24" s="28" t="s">
        <v>83</v>
      </c>
      <c r="I24" s="28" t="s">
        <v>53</v>
      </c>
      <c r="J24" s="28" t="s">
        <v>50</v>
      </c>
      <c r="K24" s="28" t="s">
        <v>42</v>
      </c>
      <c r="M24" s="32">
        <v>6</v>
      </c>
      <c r="N24" s="32">
        <v>9</v>
      </c>
      <c r="O24" s="32">
        <v>15</v>
      </c>
      <c r="P24" s="32">
        <v>12</v>
      </c>
      <c r="Q24" s="32">
        <v>13</v>
      </c>
      <c r="R24" s="32">
        <v>16</v>
      </c>
      <c r="S24" s="32">
        <v>4</v>
      </c>
      <c r="T24" s="32">
        <v>13</v>
      </c>
      <c r="U24" s="25"/>
      <c r="V24" s="41" t="str">
        <f t="shared" si="8"/>
        <v>Motorola</v>
      </c>
      <c r="W24" s="41" t="str">
        <f t="shared" si="5"/>
        <v>64GB+</v>
      </c>
      <c r="X24" s="41" t="str">
        <f t="shared" si="5"/>
        <v>6pol</v>
      </c>
      <c r="Y24" s="41" t="str">
        <f t="shared" si="5"/>
        <v>Diversa</v>
      </c>
      <c r="Z24" s="41" t="str">
        <f t="shared" si="5"/>
        <v>Neural</v>
      </c>
      <c r="AA24" s="41" t="str">
        <f t="shared" si="5"/>
        <v>iSight</v>
      </c>
      <c r="AB24" s="41" t="str">
        <f t="shared" si="5"/>
        <v>Barato</v>
      </c>
      <c r="AC24" s="41" t="str">
        <f t="shared" si="5"/>
        <v>Alta</v>
      </c>
      <c r="AE24" s="45">
        <f t="shared" si="6"/>
        <v>0</v>
      </c>
      <c r="AF24" s="45">
        <f t="shared" si="9"/>
        <v>0</v>
      </c>
      <c r="AG24" s="47">
        <f t="shared" si="10"/>
        <v>0</v>
      </c>
      <c r="AH24" s="43">
        <f t="shared" si="11"/>
        <v>0</v>
      </c>
      <c r="AI24" s="47">
        <f t="shared" si="12"/>
        <v>0</v>
      </c>
      <c r="AJ24" s="43">
        <f t="shared" si="13"/>
        <v>0</v>
      </c>
    </row>
    <row r="25" spans="3:36" x14ac:dyDescent="0.25">
      <c r="C25" s="31">
        <v>9</v>
      </c>
      <c r="D25" s="28" t="s">
        <v>44</v>
      </c>
      <c r="E25" s="28" t="s">
        <v>65</v>
      </c>
      <c r="F25" s="28" t="s">
        <v>86</v>
      </c>
      <c r="G25" s="28" t="s">
        <v>51</v>
      </c>
      <c r="H25" s="28" t="s">
        <v>81</v>
      </c>
      <c r="I25" s="28" t="s">
        <v>53</v>
      </c>
      <c r="J25" s="28" t="s">
        <v>50</v>
      </c>
      <c r="K25" s="28" t="s">
        <v>42</v>
      </c>
      <c r="M25" s="32">
        <v>5</v>
      </c>
      <c r="N25" s="32">
        <v>14</v>
      </c>
      <c r="O25" s="32">
        <v>10</v>
      </c>
      <c r="P25" s="32">
        <v>8</v>
      </c>
      <c r="Q25" s="32">
        <v>15</v>
      </c>
      <c r="R25" s="32">
        <v>5</v>
      </c>
      <c r="S25" s="32">
        <v>12</v>
      </c>
      <c r="T25" s="32">
        <v>3</v>
      </c>
      <c r="U25" s="25"/>
      <c r="V25" s="41" t="str">
        <f t="shared" si="8"/>
        <v>Motorola</v>
      </c>
      <c r="W25" s="41" t="str">
        <f t="shared" si="5"/>
        <v>64GB+</v>
      </c>
      <c r="X25" s="41" t="str">
        <f t="shared" si="5"/>
        <v>5pol</v>
      </c>
      <c r="Y25" s="41" t="str">
        <f t="shared" si="5"/>
        <v>Diversa</v>
      </c>
      <c r="Z25" s="41" t="str">
        <f t="shared" si="5"/>
        <v>Neural</v>
      </c>
      <c r="AA25" s="41" t="str">
        <f t="shared" si="5"/>
        <v>2MP</v>
      </c>
      <c r="AB25" s="41" t="str">
        <f t="shared" si="5"/>
        <v>Caro</v>
      </c>
      <c r="AC25" s="41" t="str">
        <f t="shared" si="5"/>
        <v>Baixa</v>
      </c>
      <c r="AE25" s="45">
        <f t="shared" si="6"/>
        <v>0</v>
      </c>
      <c r="AF25" s="45">
        <f t="shared" si="9"/>
        <v>0</v>
      </c>
      <c r="AG25" s="47">
        <f t="shared" si="10"/>
        <v>0</v>
      </c>
      <c r="AH25" s="43">
        <f t="shared" si="11"/>
        <v>0</v>
      </c>
      <c r="AI25" s="47">
        <f t="shared" si="12"/>
        <v>0</v>
      </c>
      <c r="AJ25" s="43">
        <f t="shared" si="13"/>
        <v>0</v>
      </c>
    </row>
    <row r="26" spans="3:36" x14ac:dyDescent="0.25">
      <c r="C26" s="31">
        <v>10</v>
      </c>
      <c r="D26" s="28" t="s">
        <v>44</v>
      </c>
      <c r="E26" s="28" t="s">
        <v>65</v>
      </c>
      <c r="F26" s="28" t="s">
        <v>86</v>
      </c>
      <c r="G26" s="28" t="s">
        <v>51</v>
      </c>
      <c r="H26" s="28" t="s">
        <v>81</v>
      </c>
      <c r="I26" s="28" t="s">
        <v>53</v>
      </c>
      <c r="J26" s="28" t="s">
        <v>50</v>
      </c>
      <c r="K26" s="28" t="s">
        <v>42</v>
      </c>
      <c r="M26" s="32">
        <v>3</v>
      </c>
      <c r="N26" s="32">
        <v>4</v>
      </c>
      <c r="O26" s="32">
        <v>5</v>
      </c>
      <c r="P26" s="32">
        <v>2</v>
      </c>
      <c r="Q26" s="32">
        <v>6</v>
      </c>
      <c r="R26" s="32">
        <v>4</v>
      </c>
      <c r="S26" s="32">
        <v>1</v>
      </c>
      <c r="T26" s="32">
        <v>10</v>
      </c>
      <c r="U26" s="25"/>
      <c r="V26" s="41" t="str">
        <f t="shared" si="8"/>
        <v>LG</v>
      </c>
      <c r="W26" s="41" t="str">
        <f t="shared" si="5"/>
        <v>&lt;64GB</v>
      </c>
      <c r="X26" s="41" t="str">
        <f t="shared" si="5"/>
        <v>4pol</v>
      </c>
      <c r="Y26" s="41" t="str">
        <f t="shared" si="5"/>
        <v>Neutra</v>
      </c>
      <c r="Z26" s="41" t="str">
        <f t="shared" si="5"/>
        <v>8Core</v>
      </c>
      <c r="AA26" s="41" t="str">
        <f t="shared" si="5"/>
        <v>2MP</v>
      </c>
      <c r="AB26" s="41" t="str">
        <f t="shared" si="5"/>
        <v>Barato</v>
      </c>
      <c r="AC26" s="41" t="str">
        <f t="shared" si="5"/>
        <v>Alta</v>
      </c>
      <c r="AE26" s="45">
        <f t="shared" si="6"/>
        <v>0</v>
      </c>
      <c r="AF26" s="45">
        <f t="shared" si="9"/>
        <v>0</v>
      </c>
      <c r="AG26" s="47">
        <f t="shared" si="10"/>
        <v>0</v>
      </c>
      <c r="AH26" s="43">
        <f t="shared" si="11"/>
        <v>0</v>
      </c>
      <c r="AI26" s="47">
        <f t="shared" si="12"/>
        <v>0</v>
      </c>
      <c r="AJ26" s="43">
        <f t="shared" si="13"/>
        <v>0</v>
      </c>
    </row>
    <row r="27" spans="3:36" x14ac:dyDescent="0.25">
      <c r="C27" s="31">
        <v>11</v>
      </c>
      <c r="D27" s="28" t="s">
        <v>44</v>
      </c>
      <c r="E27" s="28" t="s">
        <v>65</v>
      </c>
      <c r="F27" s="28" t="s">
        <v>86</v>
      </c>
      <c r="G27" s="28" t="s">
        <v>51</v>
      </c>
      <c r="H27" s="28" t="s">
        <v>81</v>
      </c>
      <c r="I27" s="28" t="s">
        <v>49</v>
      </c>
      <c r="J27" s="28" t="s">
        <v>50</v>
      </c>
      <c r="K27" s="28" t="s">
        <v>42</v>
      </c>
      <c r="M27" s="32">
        <v>2</v>
      </c>
      <c r="N27" s="32">
        <v>3</v>
      </c>
      <c r="O27" s="32">
        <v>2</v>
      </c>
      <c r="P27" s="32">
        <v>10</v>
      </c>
      <c r="Q27" s="32">
        <v>3</v>
      </c>
      <c r="R27" s="32">
        <v>9</v>
      </c>
      <c r="S27" s="32">
        <v>9</v>
      </c>
      <c r="T27" s="32">
        <v>4</v>
      </c>
      <c r="U27" s="25"/>
      <c r="V27" s="41" t="str">
        <f t="shared" si="8"/>
        <v>LG</v>
      </c>
      <c r="W27" s="41" t="str">
        <f t="shared" si="5"/>
        <v>&lt;64GB</v>
      </c>
      <c r="X27" s="41" t="str">
        <f t="shared" si="5"/>
        <v>4pol</v>
      </c>
      <c r="Y27" s="41" t="str">
        <f t="shared" si="5"/>
        <v>Diversa</v>
      </c>
      <c r="Z27" s="41" t="str">
        <f t="shared" si="5"/>
        <v>4Core</v>
      </c>
      <c r="AA27" s="41" t="str">
        <f t="shared" si="5"/>
        <v>Quad</v>
      </c>
      <c r="AB27" s="41" t="str">
        <f t="shared" si="5"/>
        <v>Caro</v>
      </c>
      <c r="AC27" s="41" t="str">
        <f t="shared" si="5"/>
        <v>Baixa</v>
      </c>
      <c r="AE27" s="45">
        <f t="shared" si="6"/>
        <v>0</v>
      </c>
      <c r="AF27" s="45">
        <f t="shared" si="9"/>
        <v>0</v>
      </c>
      <c r="AG27" s="47">
        <f t="shared" si="10"/>
        <v>0</v>
      </c>
      <c r="AH27" s="43">
        <f t="shared" si="11"/>
        <v>0</v>
      </c>
      <c r="AI27" s="47">
        <f t="shared" si="12"/>
        <v>0</v>
      </c>
      <c r="AJ27" s="43">
        <f t="shared" si="13"/>
        <v>0</v>
      </c>
    </row>
    <row r="28" spans="3:36" x14ac:dyDescent="0.25">
      <c r="C28" s="31">
        <v>12</v>
      </c>
      <c r="D28" s="28" t="s">
        <v>44</v>
      </c>
      <c r="E28" s="28" t="s">
        <v>65</v>
      </c>
      <c r="F28" s="28" t="s">
        <v>87</v>
      </c>
      <c r="G28" s="28" t="s">
        <v>51</v>
      </c>
      <c r="H28" s="28" t="s">
        <v>81</v>
      </c>
      <c r="I28" s="28" t="s">
        <v>49</v>
      </c>
      <c r="J28" s="28" t="s">
        <v>50</v>
      </c>
      <c r="K28" s="28" t="s">
        <v>42</v>
      </c>
      <c r="M28" s="32">
        <v>9</v>
      </c>
      <c r="N28" s="32">
        <v>13</v>
      </c>
      <c r="O28" s="32">
        <v>13</v>
      </c>
      <c r="P28" s="32">
        <v>7</v>
      </c>
      <c r="Q28" s="32">
        <v>4</v>
      </c>
      <c r="R28" s="32">
        <v>6</v>
      </c>
      <c r="S28" s="32">
        <v>11</v>
      </c>
      <c r="T28" s="32">
        <v>16</v>
      </c>
      <c r="U28" s="25"/>
      <c r="V28" s="41" t="str">
        <f t="shared" si="8"/>
        <v>Motorola</v>
      </c>
      <c r="W28" s="41" t="str">
        <f t="shared" si="5"/>
        <v>64GB+</v>
      </c>
      <c r="X28" s="41" t="str">
        <f t="shared" si="5"/>
        <v>6pol</v>
      </c>
      <c r="Y28" s="41" t="str">
        <f t="shared" si="5"/>
        <v>Diversa</v>
      </c>
      <c r="Z28" s="41" t="str">
        <f t="shared" si="5"/>
        <v>4Core</v>
      </c>
      <c r="AA28" s="41" t="str">
        <f t="shared" si="5"/>
        <v>Quad</v>
      </c>
      <c r="AB28" s="41" t="str">
        <f t="shared" si="5"/>
        <v>Caro</v>
      </c>
      <c r="AC28" s="41" t="str">
        <f t="shared" si="5"/>
        <v>Alta</v>
      </c>
      <c r="AE28" s="45">
        <f t="shared" si="6"/>
        <v>0</v>
      </c>
      <c r="AF28" s="45">
        <f t="shared" si="9"/>
        <v>0</v>
      </c>
      <c r="AG28" s="47">
        <f t="shared" si="10"/>
        <v>0</v>
      </c>
      <c r="AH28" s="43">
        <f t="shared" si="11"/>
        <v>0</v>
      </c>
      <c r="AI28" s="47">
        <f t="shared" si="12"/>
        <v>0</v>
      </c>
      <c r="AJ28" s="43">
        <f t="shared" si="13"/>
        <v>0</v>
      </c>
    </row>
    <row r="29" spans="3:36" x14ac:dyDescent="0.25">
      <c r="C29" s="31">
        <v>13</v>
      </c>
      <c r="D29" s="28" t="s">
        <v>45</v>
      </c>
      <c r="E29" s="28" t="s">
        <v>65</v>
      </c>
      <c r="F29" s="28" t="s">
        <v>87</v>
      </c>
      <c r="G29" s="28" t="s">
        <v>51</v>
      </c>
      <c r="H29" s="28" t="s">
        <v>81</v>
      </c>
      <c r="I29" s="28" t="s">
        <v>49</v>
      </c>
      <c r="J29" s="28" t="s">
        <v>50</v>
      </c>
      <c r="K29" s="28" t="s">
        <v>42</v>
      </c>
      <c r="M29" s="32">
        <v>1</v>
      </c>
      <c r="N29" s="32">
        <v>2</v>
      </c>
      <c r="O29" s="32">
        <v>3</v>
      </c>
      <c r="P29" s="32">
        <v>15</v>
      </c>
      <c r="Q29" s="32">
        <v>16</v>
      </c>
      <c r="R29" s="32">
        <v>11</v>
      </c>
      <c r="S29" s="32">
        <v>15</v>
      </c>
      <c r="T29" s="32">
        <v>6</v>
      </c>
      <c r="U29" s="25"/>
      <c r="V29" s="41" t="str">
        <f t="shared" si="8"/>
        <v>LG</v>
      </c>
      <c r="W29" s="41" t="str">
        <f t="shared" si="5"/>
        <v>&lt;64GB</v>
      </c>
      <c r="X29" s="41" t="str">
        <f t="shared" si="5"/>
        <v>4pol</v>
      </c>
      <c r="Y29" s="41" t="str">
        <f t="shared" si="5"/>
        <v>Diversa</v>
      </c>
      <c r="Z29" s="41" t="str">
        <f t="shared" si="5"/>
        <v>Neural</v>
      </c>
      <c r="AA29" s="41" t="str">
        <f t="shared" si="5"/>
        <v>iSight</v>
      </c>
      <c r="AB29" s="41" t="str">
        <f t="shared" si="5"/>
        <v>Caro</v>
      </c>
      <c r="AC29" s="41" t="str">
        <f>INDEX(K$17:K$32,MATCH(T29,$C$17:$C$32,0),0)</f>
        <v>Alta</v>
      </c>
      <c r="AE29" s="45">
        <f t="shared" si="6"/>
        <v>0</v>
      </c>
      <c r="AF29" s="45">
        <f t="shared" si="9"/>
        <v>0</v>
      </c>
      <c r="AG29" s="47">
        <f t="shared" si="10"/>
        <v>0</v>
      </c>
      <c r="AH29" s="43">
        <f t="shared" si="11"/>
        <v>0</v>
      </c>
      <c r="AI29" s="47">
        <f t="shared" si="12"/>
        <v>0</v>
      </c>
      <c r="AJ29" s="43">
        <f t="shared" si="13"/>
        <v>0</v>
      </c>
    </row>
    <row r="30" spans="3:36" x14ac:dyDescent="0.25">
      <c r="C30" s="31">
        <v>14</v>
      </c>
      <c r="D30" s="28" t="s">
        <v>45</v>
      </c>
      <c r="E30" s="28" t="s">
        <v>65</v>
      </c>
      <c r="F30" s="28" t="s">
        <v>87</v>
      </c>
      <c r="G30" s="28" t="s">
        <v>51</v>
      </c>
      <c r="H30" s="28" t="s">
        <v>81</v>
      </c>
      <c r="I30" s="28" t="s">
        <v>49</v>
      </c>
      <c r="J30" s="28" t="s">
        <v>50</v>
      </c>
      <c r="K30" s="28" t="s">
        <v>42</v>
      </c>
      <c r="M30" s="32">
        <v>8</v>
      </c>
      <c r="N30" s="32">
        <v>12</v>
      </c>
      <c r="O30" s="32">
        <v>8</v>
      </c>
      <c r="P30" s="32">
        <v>4</v>
      </c>
      <c r="Q30" s="32">
        <v>10</v>
      </c>
      <c r="R30" s="32">
        <v>8</v>
      </c>
      <c r="S30" s="32">
        <v>8</v>
      </c>
      <c r="T30" s="32">
        <v>14</v>
      </c>
      <c r="U30" s="25"/>
      <c r="V30" s="41" t="str">
        <f t="shared" si="8"/>
        <v>Motorola</v>
      </c>
      <c r="W30" s="41" t="str">
        <f t="shared" si="5"/>
        <v>64GB+</v>
      </c>
      <c r="X30" s="41" t="str">
        <f t="shared" si="5"/>
        <v>5pol</v>
      </c>
      <c r="Y30" s="41" t="str">
        <f t="shared" si="5"/>
        <v>Neutra</v>
      </c>
      <c r="Z30" s="41" t="str">
        <f t="shared" si="5"/>
        <v>Neural</v>
      </c>
      <c r="AA30" s="41" t="str">
        <f t="shared" si="5"/>
        <v>Quad</v>
      </c>
      <c r="AB30" s="41" t="str">
        <f t="shared" si="5"/>
        <v>Caro</v>
      </c>
      <c r="AC30" s="41" t="str">
        <f t="shared" si="5"/>
        <v>Alta</v>
      </c>
      <c r="AE30" s="45">
        <f t="shared" si="6"/>
        <v>0</v>
      </c>
      <c r="AF30" s="45">
        <f t="shared" si="9"/>
        <v>0</v>
      </c>
      <c r="AG30" s="47">
        <f t="shared" si="10"/>
        <v>0</v>
      </c>
      <c r="AH30" s="43">
        <f t="shared" si="11"/>
        <v>0</v>
      </c>
      <c r="AI30" s="47">
        <f t="shared" si="12"/>
        <v>0</v>
      </c>
      <c r="AJ30" s="43">
        <f t="shared" si="13"/>
        <v>0</v>
      </c>
    </row>
    <row r="31" spans="3:36" x14ac:dyDescent="0.25">
      <c r="C31" s="31">
        <v>15</v>
      </c>
      <c r="D31" s="28" t="s">
        <v>45</v>
      </c>
      <c r="E31" s="28" t="s">
        <v>65</v>
      </c>
      <c r="F31" s="28" t="s">
        <v>87</v>
      </c>
      <c r="G31" s="28" t="s">
        <v>51</v>
      </c>
      <c r="H31" s="28" t="s">
        <v>81</v>
      </c>
      <c r="I31" s="28" t="s">
        <v>49</v>
      </c>
      <c r="J31" s="28" t="s">
        <v>50</v>
      </c>
      <c r="K31" s="28" t="s">
        <v>42</v>
      </c>
      <c r="M31" s="32">
        <v>7</v>
      </c>
      <c r="N31" s="32">
        <v>16</v>
      </c>
      <c r="O31" s="32">
        <v>12</v>
      </c>
      <c r="P31" s="32">
        <v>5</v>
      </c>
      <c r="Q31" s="32">
        <v>7</v>
      </c>
      <c r="R31" s="32">
        <v>12</v>
      </c>
      <c r="S31" s="32">
        <v>16</v>
      </c>
      <c r="T31" s="32">
        <v>5</v>
      </c>
      <c r="U31" s="25"/>
      <c r="V31" s="41" t="str">
        <f t="shared" si="8"/>
        <v>Motorola</v>
      </c>
      <c r="W31" s="41" t="str">
        <f t="shared" si="5"/>
        <v>64GB+</v>
      </c>
      <c r="X31" s="41" t="str">
        <f t="shared" si="5"/>
        <v>6pol</v>
      </c>
      <c r="Y31" s="41" t="str">
        <f t="shared" si="5"/>
        <v>Neutra</v>
      </c>
      <c r="Z31" s="41" t="str">
        <f t="shared" si="5"/>
        <v>8Core</v>
      </c>
      <c r="AA31" s="41" t="str">
        <f t="shared" si="5"/>
        <v>iSight</v>
      </c>
      <c r="AB31" s="41" t="str">
        <f t="shared" si="5"/>
        <v>Caro</v>
      </c>
      <c r="AC31" s="41" t="str">
        <f t="shared" si="5"/>
        <v>Baixa</v>
      </c>
      <c r="AE31" s="45">
        <f t="shared" si="6"/>
        <v>0</v>
      </c>
      <c r="AF31" s="45">
        <f t="shared" si="9"/>
        <v>0</v>
      </c>
      <c r="AG31" s="47">
        <f t="shared" si="10"/>
        <v>0</v>
      </c>
      <c r="AH31" s="43">
        <f t="shared" si="11"/>
        <v>0</v>
      </c>
      <c r="AI31" s="47">
        <f t="shared" si="12"/>
        <v>0</v>
      </c>
      <c r="AJ31" s="43">
        <f t="shared" si="13"/>
        <v>0</v>
      </c>
    </row>
    <row r="32" spans="3:36" ht="15.75" thickBot="1" x14ac:dyDescent="0.3">
      <c r="C32" s="7">
        <v>16</v>
      </c>
      <c r="D32" s="8" t="s">
        <v>45</v>
      </c>
      <c r="E32" s="8" t="s">
        <v>65</v>
      </c>
      <c r="F32" s="8" t="s">
        <v>87</v>
      </c>
      <c r="G32" s="8" t="s">
        <v>51</v>
      </c>
      <c r="H32" s="8" t="s">
        <v>81</v>
      </c>
      <c r="I32" s="8" t="s">
        <v>49</v>
      </c>
      <c r="J32" s="8" t="s">
        <v>50</v>
      </c>
      <c r="K32" s="8" t="s">
        <v>42</v>
      </c>
      <c r="M32" s="39">
        <v>10</v>
      </c>
      <c r="N32" s="39">
        <v>1</v>
      </c>
      <c r="O32" s="39">
        <v>16</v>
      </c>
      <c r="P32" s="39">
        <v>13</v>
      </c>
      <c r="Q32" s="39">
        <v>14</v>
      </c>
      <c r="R32" s="39">
        <v>2</v>
      </c>
      <c r="S32" s="39">
        <v>5</v>
      </c>
      <c r="T32" s="39">
        <v>7</v>
      </c>
      <c r="U32" s="25"/>
      <c r="V32" s="42" t="str">
        <f t="shared" si="8"/>
        <v>Motorola</v>
      </c>
      <c r="W32" s="42" t="str">
        <f t="shared" si="5"/>
        <v>&lt;64GB</v>
      </c>
      <c r="X32" s="42" t="str">
        <f t="shared" si="5"/>
        <v>6pol</v>
      </c>
      <c r="Y32" s="42" t="str">
        <f t="shared" si="5"/>
        <v>Diversa</v>
      </c>
      <c r="Z32" s="42" t="str">
        <f t="shared" si="5"/>
        <v>Neural</v>
      </c>
      <c r="AA32" s="42" t="str">
        <f t="shared" si="5"/>
        <v>1MP</v>
      </c>
      <c r="AB32" s="42" t="str">
        <f t="shared" si="5"/>
        <v>Caro</v>
      </c>
      <c r="AC32" s="42" t="str">
        <f t="shared" si="5"/>
        <v>Alta</v>
      </c>
      <c r="AE32" s="46">
        <f t="shared" si="6"/>
        <v>0</v>
      </c>
      <c r="AF32" s="46">
        <f t="shared" si="9"/>
        <v>0</v>
      </c>
      <c r="AG32" s="48">
        <f t="shared" si="10"/>
        <v>0</v>
      </c>
      <c r="AH32" s="44">
        <f t="shared" si="11"/>
        <v>0</v>
      </c>
      <c r="AI32" s="48">
        <f t="shared" si="12"/>
        <v>0</v>
      </c>
      <c r="AJ32" s="44">
        <f t="shared" si="13"/>
        <v>0</v>
      </c>
    </row>
    <row r="34" spans="4:29" ht="15.75" thickBot="1" x14ac:dyDescent="0.3">
      <c r="V34" s="104" t="s">
        <v>71</v>
      </c>
      <c r="W34" s="104" t="s">
        <v>72</v>
      </c>
      <c r="X34" s="104" t="s">
        <v>73</v>
      </c>
      <c r="Y34" s="104" t="s">
        <v>78</v>
      </c>
      <c r="Z34" s="104" t="s">
        <v>74</v>
      </c>
      <c r="AA34" s="104" t="s">
        <v>75</v>
      </c>
      <c r="AB34" s="104" t="s">
        <v>76</v>
      </c>
      <c r="AC34" s="104" t="s">
        <v>77</v>
      </c>
    </row>
    <row r="35" spans="4:29" ht="15.75" thickTop="1" x14ac:dyDescent="0.25">
      <c r="V35" s="41">
        <f>VLOOKUP(V17,'Atributos e Níveis'!$F$5:$G$26,2,FALSE)</f>
        <v>3</v>
      </c>
      <c r="W35" s="41">
        <f>VLOOKUP(W17,'Atributos e Níveis'!$F$5:$G$26,2,FALSE)</f>
        <v>128</v>
      </c>
      <c r="X35" s="41">
        <f>VLOOKUP(X17,'Atributos e Níveis'!$F$5:$G$26,2,FALSE)</f>
        <v>1440</v>
      </c>
      <c r="Y35" s="41">
        <f>VLOOKUP(Y17,'Atributos e Níveis'!$F$5:$G$26,2,FALSE)</f>
        <v>255</v>
      </c>
      <c r="Z35" s="41">
        <f>VLOOKUP(Z17,'Atributos e Níveis'!$F$5:$G$26,2,FALSE)</f>
        <v>1.4</v>
      </c>
      <c r="AA35" s="41">
        <f>VLOOKUP(AA17,'Atributos e Níveis'!$F$5:$G$26,2,FALSE)</f>
        <v>50</v>
      </c>
      <c r="AB35" s="41">
        <f>VLOOKUP(AB17,'Atributos e Níveis'!$F$5:$G$26,2,FALSE)</f>
        <v>400</v>
      </c>
      <c r="AC35" s="41">
        <f>VLOOKUP(AC17,'Atributos e Níveis'!$F$5:$G$26,2,FALSE)</f>
        <v>5</v>
      </c>
    </row>
    <row r="36" spans="4:29" x14ac:dyDescent="0.25">
      <c r="V36" s="41">
        <f>VLOOKUP(V18,'Atributos e Níveis'!$F$5:$G$26,2,FALSE)</f>
        <v>4</v>
      </c>
      <c r="W36" s="41">
        <f>VLOOKUP(W18,'Atributos e Níveis'!$F$5:$G$26,2,FALSE)</f>
        <v>128</v>
      </c>
      <c r="X36" s="41">
        <f>VLOOKUP(X18,'Atributos e Níveis'!$F$5:$G$26,2,FALSE)</f>
        <v>800</v>
      </c>
      <c r="Y36" s="41">
        <f>VLOOKUP(Y18,'Atributos e Níveis'!$F$5:$G$26,2,FALSE)</f>
        <v>255</v>
      </c>
      <c r="Z36" s="41">
        <f>VLOOKUP(Z18,'Atributos e Níveis'!$F$5:$G$26,2,FALSE)</f>
        <v>2.4</v>
      </c>
      <c r="AA36" s="41">
        <f>VLOOKUP(AA18,'Atributos e Níveis'!$F$5:$G$26,2,FALSE)</f>
        <v>50</v>
      </c>
      <c r="AB36" s="41">
        <f>VLOOKUP(AB18,'Atributos e Níveis'!$F$5:$G$26,2,FALSE)</f>
        <v>3000</v>
      </c>
      <c r="AC36" s="41">
        <f>VLOOKUP(AC18,'Atributos e Níveis'!$F$5:$G$26,2,FALSE)</f>
        <v>5</v>
      </c>
    </row>
    <row r="37" spans="4:29" x14ac:dyDescent="0.25">
      <c r="V37" s="41">
        <f>VLOOKUP(V19,'Atributos e Níveis'!$F$5:$G$26,2,FALSE)</f>
        <v>4</v>
      </c>
      <c r="W37" s="41">
        <f>VLOOKUP(W19,'Atributos e Níveis'!$F$5:$G$26,2,FALSE)</f>
        <v>128</v>
      </c>
      <c r="X37" s="41">
        <f>VLOOKUP(X19,'Atributos e Níveis'!$F$5:$G$26,2,FALSE)</f>
        <v>800</v>
      </c>
      <c r="Y37" s="41">
        <f>VLOOKUP(Y19,'Atributos e Níveis'!$F$5:$G$26,2,FALSE)</f>
        <v>168</v>
      </c>
      <c r="Z37" s="41">
        <f>VLOOKUP(Z19,'Atributos e Níveis'!$F$5:$G$26,2,FALSE)</f>
        <v>1.4</v>
      </c>
      <c r="AA37" s="41">
        <f>VLOOKUP(AA19,'Atributos e Níveis'!$F$5:$G$26,2,FALSE)</f>
        <v>32</v>
      </c>
      <c r="AB37" s="41">
        <f>VLOOKUP(AB19,'Atributos e Níveis'!$F$5:$G$26,2,FALSE)</f>
        <v>3000</v>
      </c>
      <c r="AC37" s="41">
        <f>VLOOKUP(AC19,'Atributos e Níveis'!$F$5:$G$26,2,FALSE)</f>
        <v>5</v>
      </c>
    </row>
    <row r="38" spans="4:29" x14ac:dyDescent="0.25">
      <c r="V38" s="41">
        <f>VLOOKUP(V20,'Atributos e Níveis'!$F$5:$G$26,2,FALSE)</f>
        <v>4</v>
      </c>
      <c r="W38" s="41">
        <f>VLOOKUP(W20,'Atributos e Níveis'!$F$5:$G$26,2,FALSE)</f>
        <v>128</v>
      </c>
      <c r="X38" s="41">
        <f>VLOOKUP(X20,'Atributos e Níveis'!$F$5:$G$26,2,FALSE)</f>
        <v>800</v>
      </c>
      <c r="Y38" s="41">
        <f>VLOOKUP(Y20,'Atributos e Níveis'!$F$5:$G$26,2,FALSE)</f>
        <v>255</v>
      </c>
      <c r="Z38" s="41">
        <f>VLOOKUP(Z20,'Atributos e Níveis'!$F$5:$G$26,2,FALSE)</f>
        <v>2.4</v>
      </c>
      <c r="AA38" s="41">
        <f>VLOOKUP(AA20,'Atributos e Níveis'!$F$5:$G$26,2,FALSE)</f>
        <v>5</v>
      </c>
      <c r="AB38" s="41">
        <f>VLOOKUP(AB20,'Atributos e Níveis'!$F$5:$G$26,2,FALSE)</f>
        <v>3000</v>
      </c>
      <c r="AC38" s="41">
        <f>VLOOKUP(AC20,'Atributos e Níveis'!$F$5:$G$26,2,FALSE)</f>
        <v>5</v>
      </c>
    </row>
    <row r="39" spans="4:29" x14ac:dyDescent="0.25">
      <c r="V39" s="41">
        <f>VLOOKUP(V21,'Atributos e Níveis'!$F$5:$G$26,2,FALSE)</f>
        <v>3</v>
      </c>
      <c r="W39" s="41">
        <f>VLOOKUP(W21,'Atributos e Níveis'!$F$5:$G$26,2,FALSE)</f>
        <v>128</v>
      </c>
      <c r="X39" s="41">
        <f>VLOOKUP(X21,'Atributos e Níveis'!$F$5:$G$26,2,FALSE)</f>
        <v>1280</v>
      </c>
      <c r="Y39" s="41">
        <f>VLOOKUP(Y21,'Atributos e Níveis'!$F$5:$G$26,2,FALSE)</f>
        <v>255</v>
      </c>
      <c r="Z39" s="41">
        <f>VLOOKUP(Z21,'Atributos e Níveis'!$F$5:$G$26,2,FALSE)</f>
        <v>2.4</v>
      </c>
      <c r="AA39" s="41">
        <f>VLOOKUP(AA21,'Atributos e Níveis'!$F$5:$G$26,2,FALSE)</f>
        <v>12</v>
      </c>
      <c r="AB39" s="41">
        <f>VLOOKUP(AB21,'Atributos e Níveis'!$F$5:$G$26,2,FALSE)</f>
        <v>400</v>
      </c>
      <c r="AC39" s="41">
        <f>VLOOKUP(AC21,'Atributos e Níveis'!$F$5:$G$26,2,FALSE)</f>
        <v>3</v>
      </c>
    </row>
    <row r="40" spans="4:29" x14ac:dyDescent="0.25">
      <c r="V40" s="41">
        <f>VLOOKUP(V22,'Atributos e Níveis'!$F$5:$G$26,2,FALSE)</f>
        <v>4</v>
      </c>
      <c r="W40" s="41">
        <f>VLOOKUP(W22,'Atributos e Níveis'!$F$5:$G$26,2,FALSE)</f>
        <v>128</v>
      </c>
      <c r="X40" s="41">
        <f>VLOOKUP(X22,'Atributos e Níveis'!$F$5:$G$26,2,FALSE)</f>
        <v>800</v>
      </c>
      <c r="Y40" s="41">
        <f>VLOOKUP(Y22,'Atributos e Níveis'!$F$5:$G$26,2,FALSE)</f>
        <v>255</v>
      </c>
      <c r="Z40" s="41">
        <f>VLOOKUP(Z22,'Atributos e Níveis'!$F$5:$G$26,2,FALSE)</f>
        <v>2.2000000000000002</v>
      </c>
      <c r="AA40" s="41">
        <f>VLOOKUP(AA22,'Atributos e Níveis'!$F$5:$G$26,2,FALSE)</f>
        <v>50</v>
      </c>
      <c r="AB40" s="41">
        <f>VLOOKUP(AB22,'Atributos e Níveis'!$F$5:$G$26,2,FALSE)</f>
        <v>3000</v>
      </c>
      <c r="AC40" s="41">
        <f>VLOOKUP(AC22,'Atributos e Níveis'!$F$5:$G$26,2,FALSE)</f>
        <v>3</v>
      </c>
    </row>
    <row r="41" spans="4:29" x14ac:dyDescent="0.25">
      <c r="D41" s="62"/>
      <c r="E41" s="62"/>
      <c r="V41" s="41">
        <f>VLOOKUP(V23,'Atributos e Níveis'!$F$5:$G$26,2,FALSE)</f>
        <v>3</v>
      </c>
      <c r="W41" s="41">
        <f>VLOOKUP(W23,'Atributos e Níveis'!$F$5:$G$26,2,FALSE)</f>
        <v>128</v>
      </c>
      <c r="X41" s="41">
        <f>VLOOKUP(X23,'Atributos e Níveis'!$F$5:$G$26,2,FALSE)</f>
        <v>1280</v>
      </c>
      <c r="Y41" s="41">
        <f>VLOOKUP(Y23,'Atributos e Níveis'!$F$5:$G$26,2,FALSE)</f>
        <v>168</v>
      </c>
      <c r="Z41" s="41">
        <f>VLOOKUP(Z23,'Atributos e Níveis'!$F$5:$G$26,2,FALSE)</f>
        <v>2.2000000000000002</v>
      </c>
      <c r="AA41" s="41">
        <f>VLOOKUP(AA23,'Atributos e Níveis'!$F$5:$G$26,2,FALSE)</f>
        <v>32</v>
      </c>
      <c r="AB41" s="41">
        <f>VLOOKUP(AB23,'Atributos e Níveis'!$F$5:$G$26,2,FALSE)</f>
        <v>3000</v>
      </c>
      <c r="AC41" s="41">
        <f>VLOOKUP(AC23,'Atributos e Níveis'!$F$5:$G$26,2,FALSE)</f>
        <v>5</v>
      </c>
    </row>
    <row r="42" spans="4:29" x14ac:dyDescent="0.25">
      <c r="V42" s="41">
        <f>VLOOKUP(V24,'Atributos e Níveis'!$F$5:$G$26,2,FALSE)</f>
        <v>3</v>
      </c>
      <c r="W42" s="41">
        <f>VLOOKUP(W24,'Atributos e Níveis'!$F$5:$G$26,2,FALSE)</f>
        <v>128</v>
      </c>
      <c r="X42" s="41">
        <f>VLOOKUP(X24,'Atributos e Níveis'!$F$5:$G$26,2,FALSE)</f>
        <v>1440</v>
      </c>
      <c r="Y42" s="41">
        <f>VLOOKUP(Y24,'Atributos e Níveis'!$F$5:$G$26,2,FALSE)</f>
        <v>255</v>
      </c>
      <c r="Z42" s="41">
        <f>VLOOKUP(Z24,'Atributos e Níveis'!$F$5:$G$26,2,FALSE)</f>
        <v>2.4</v>
      </c>
      <c r="AA42" s="41">
        <f>VLOOKUP(AA24,'Atributos e Níveis'!$F$5:$G$26,2,FALSE)</f>
        <v>50</v>
      </c>
      <c r="AB42" s="41">
        <f>VLOOKUP(AB24,'Atributos e Níveis'!$F$5:$G$26,2,FALSE)</f>
        <v>400</v>
      </c>
      <c r="AC42" s="41">
        <f>VLOOKUP(AC24,'Atributos e Níveis'!$F$5:$G$26,2,FALSE)</f>
        <v>5</v>
      </c>
    </row>
    <row r="43" spans="4:29" x14ac:dyDescent="0.25">
      <c r="V43" s="41">
        <f>VLOOKUP(V25,'Atributos e Níveis'!$F$5:$G$26,2,FALSE)</f>
        <v>3</v>
      </c>
      <c r="W43" s="41">
        <f>VLOOKUP(W25,'Atributos e Níveis'!$F$5:$G$26,2,FALSE)</f>
        <v>128</v>
      </c>
      <c r="X43" s="41">
        <f>VLOOKUP(X25,'Atributos e Níveis'!$F$5:$G$26,2,FALSE)</f>
        <v>1280</v>
      </c>
      <c r="Y43" s="41">
        <f>VLOOKUP(Y25,'Atributos e Níveis'!$F$5:$G$26,2,FALSE)</f>
        <v>255</v>
      </c>
      <c r="Z43" s="41">
        <f>VLOOKUP(Z25,'Atributos e Níveis'!$F$5:$G$26,2,FALSE)</f>
        <v>2.4</v>
      </c>
      <c r="AA43" s="41">
        <f>VLOOKUP(AA25,'Atributos e Níveis'!$F$5:$G$26,2,FALSE)</f>
        <v>12</v>
      </c>
      <c r="AB43" s="41">
        <f>VLOOKUP(AB25,'Atributos e Níveis'!$F$5:$G$26,2,FALSE)</f>
        <v>3000</v>
      </c>
      <c r="AC43" s="41">
        <f>VLOOKUP(AC25,'Atributos e Níveis'!$F$5:$G$26,2,FALSE)</f>
        <v>3</v>
      </c>
    </row>
    <row r="44" spans="4:29" x14ac:dyDescent="0.25">
      <c r="V44" s="41">
        <f>VLOOKUP(V26,'Atributos e Níveis'!$F$5:$G$26,2,FALSE)</f>
        <v>1</v>
      </c>
      <c r="W44" s="41">
        <f>VLOOKUP(W26,'Atributos e Níveis'!$F$5:$G$26,2,FALSE)</f>
        <v>64</v>
      </c>
      <c r="X44" s="41">
        <f>VLOOKUP(X26,'Atributos e Níveis'!$F$5:$G$26,2,FALSE)</f>
        <v>800</v>
      </c>
      <c r="Y44" s="41">
        <f>VLOOKUP(Y26,'Atributos e Níveis'!$F$5:$G$26,2,FALSE)</f>
        <v>168</v>
      </c>
      <c r="Z44" s="41">
        <f>VLOOKUP(Z26,'Atributos e Níveis'!$F$5:$G$26,2,FALSE)</f>
        <v>2.2000000000000002</v>
      </c>
      <c r="AA44" s="41">
        <f>VLOOKUP(AA26,'Atributos e Níveis'!$F$5:$G$26,2,FALSE)</f>
        <v>12</v>
      </c>
      <c r="AB44" s="41">
        <f>VLOOKUP(AB26,'Atributos e Níveis'!$F$5:$G$26,2,FALSE)</f>
        <v>400</v>
      </c>
      <c r="AC44" s="41">
        <f>VLOOKUP(AC26,'Atributos e Níveis'!$F$5:$G$26,2,FALSE)</f>
        <v>5</v>
      </c>
    </row>
    <row r="45" spans="4:29" x14ac:dyDescent="0.25">
      <c r="V45" s="41">
        <f>VLOOKUP(V27,'Atributos e Níveis'!$F$5:$G$26,2,FALSE)</f>
        <v>1</v>
      </c>
      <c r="W45" s="41">
        <f>VLOOKUP(W27,'Atributos e Níveis'!$F$5:$G$26,2,FALSE)</f>
        <v>64</v>
      </c>
      <c r="X45" s="41">
        <f>VLOOKUP(X27,'Atributos e Níveis'!$F$5:$G$26,2,FALSE)</f>
        <v>800</v>
      </c>
      <c r="Y45" s="41">
        <f>VLOOKUP(Y27,'Atributos e Níveis'!$F$5:$G$26,2,FALSE)</f>
        <v>255</v>
      </c>
      <c r="Z45" s="41">
        <f>VLOOKUP(Z27,'Atributos e Níveis'!$F$5:$G$26,2,FALSE)</f>
        <v>1.4</v>
      </c>
      <c r="AA45" s="41">
        <f>VLOOKUP(AA27,'Atributos e Níveis'!$F$5:$G$26,2,FALSE)</f>
        <v>32</v>
      </c>
      <c r="AB45" s="41">
        <f>VLOOKUP(AB27,'Atributos e Níveis'!$F$5:$G$26,2,FALSE)</f>
        <v>3000</v>
      </c>
      <c r="AC45" s="41">
        <f>VLOOKUP(AC27,'Atributos e Níveis'!$F$5:$G$26,2,FALSE)</f>
        <v>3</v>
      </c>
    </row>
    <row r="46" spans="4:29" x14ac:dyDescent="0.25">
      <c r="V46" s="41">
        <f>VLOOKUP(V28,'Atributos e Níveis'!$F$5:$G$26,2,FALSE)</f>
        <v>3</v>
      </c>
      <c r="W46" s="41">
        <f>VLOOKUP(W28,'Atributos e Níveis'!$F$5:$G$26,2,FALSE)</f>
        <v>128</v>
      </c>
      <c r="X46" s="41">
        <f>VLOOKUP(X28,'Atributos e Níveis'!$F$5:$G$26,2,FALSE)</f>
        <v>1440</v>
      </c>
      <c r="Y46" s="41">
        <f>VLOOKUP(Y28,'Atributos e Níveis'!$F$5:$G$26,2,FALSE)</f>
        <v>255</v>
      </c>
      <c r="Z46" s="41">
        <f>VLOOKUP(Z28,'Atributos e Níveis'!$F$5:$G$26,2,FALSE)</f>
        <v>1.4</v>
      </c>
      <c r="AA46" s="41">
        <f>VLOOKUP(AA28,'Atributos e Níveis'!$F$5:$G$26,2,FALSE)</f>
        <v>32</v>
      </c>
      <c r="AB46" s="41">
        <f>VLOOKUP(AB28,'Atributos e Níveis'!$F$5:$G$26,2,FALSE)</f>
        <v>3000</v>
      </c>
      <c r="AC46" s="41">
        <f>VLOOKUP(AC28,'Atributos e Níveis'!$F$5:$G$26,2,FALSE)</f>
        <v>5</v>
      </c>
    </row>
    <row r="47" spans="4:29" x14ac:dyDescent="0.25">
      <c r="V47" s="41">
        <f>VLOOKUP(V29,'Atributos e Níveis'!$F$5:$G$26,2,FALSE)</f>
        <v>1</v>
      </c>
      <c r="W47" s="41">
        <f>VLOOKUP(W29,'Atributos e Níveis'!$F$5:$G$26,2,FALSE)</f>
        <v>64</v>
      </c>
      <c r="X47" s="41">
        <f>VLOOKUP(X29,'Atributos e Níveis'!$F$5:$G$26,2,FALSE)</f>
        <v>800</v>
      </c>
      <c r="Y47" s="41">
        <f>VLOOKUP(Y29,'Atributos e Níveis'!$F$5:$G$26,2,FALSE)</f>
        <v>255</v>
      </c>
      <c r="Z47" s="41">
        <f>VLOOKUP(Z29,'Atributos e Níveis'!$F$5:$G$26,2,FALSE)</f>
        <v>2.4</v>
      </c>
      <c r="AA47" s="41">
        <f>VLOOKUP(AA29,'Atributos e Níveis'!$F$5:$G$26,2,FALSE)</f>
        <v>50</v>
      </c>
      <c r="AB47" s="41">
        <f>VLOOKUP(AB29,'Atributos e Níveis'!$F$5:$G$26,2,FALSE)</f>
        <v>3000</v>
      </c>
      <c r="AC47" s="41">
        <f>VLOOKUP(AC29,'Atributos e Níveis'!$F$5:$G$26,2,FALSE)</f>
        <v>5</v>
      </c>
    </row>
    <row r="48" spans="4:29" x14ac:dyDescent="0.25">
      <c r="V48" s="41">
        <f>VLOOKUP(V30,'Atributos e Níveis'!$F$5:$G$26,2,FALSE)</f>
        <v>3</v>
      </c>
      <c r="W48" s="41">
        <f>VLOOKUP(W30,'Atributos e Níveis'!$F$5:$G$26,2,FALSE)</f>
        <v>128</v>
      </c>
      <c r="X48" s="41">
        <f>VLOOKUP(X30,'Atributos e Níveis'!$F$5:$G$26,2,FALSE)</f>
        <v>1280</v>
      </c>
      <c r="Y48" s="41">
        <f>VLOOKUP(Y30,'Atributos e Níveis'!$F$5:$G$26,2,FALSE)</f>
        <v>168</v>
      </c>
      <c r="Z48" s="41">
        <f>VLOOKUP(Z30,'Atributos e Níveis'!$F$5:$G$26,2,FALSE)</f>
        <v>2.4</v>
      </c>
      <c r="AA48" s="41">
        <f>VLOOKUP(AA30,'Atributos e Níveis'!$F$5:$G$26,2,FALSE)</f>
        <v>32</v>
      </c>
      <c r="AB48" s="41">
        <f>VLOOKUP(AB30,'Atributos e Níveis'!$F$5:$G$26,2,FALSE)</f>
        <v>3000</v>
      </c>
      <c r="AC48" s="41">
        <f>VLOOKUP(AC30,'Atributos e Níveis'!$F$5:$G$26,2,FALSE)</f>
        <v>5</v>
      </c>
    </row>
    <row r="49" spans="22:29" x14ac:dyDescent="0.25">
      <c r="V49" s="41">
        <f>VLOOKUP(V31,'Atributos e Níveis'!$F$5:$G$26,2,FALSE)</f>
        <v>3</v>
      </c>
      <c r="W49" s="41">
        <f>VLOOKUP(W31,'Atributos e Níveis'!$F$5:$G$26,2,FALSE)</f>
        <v>128</v>
      </c>
      <c r="X49" s="41">
        <f>VLOOKUP(X31,'Atributos e Níveis'!$F$5:$G$26,2,FALSE)</f>
        <v>1440</v>
      </c>
      <c r="Y49" s="41">
        <f>VLOOKUP(Y31,'Atributos e Níveis'!$F$5:$G$26,2,FALSE)</f>
        <v>168</v>
      </c>
      <c r="Z49" s="41">
        <f>VLOOKUP(Z31,'Atributos e Níveis'!$F$5:$G$26,2,FALSE)</f>
        <v>2.2000000000000002</v>
      </c>
      <c r="AA49" s="41">
        <f>VLOOKUP(AA31,'Atributos e Níveis'!$F$5:$G$26,2,FALSE)</f>
        <v>50</v>
      </c>
      <c r="AB49" s="41">
        <f>VLOOKUP(AB31,'Atributos e Níveis'!$F$5:$G$26,2,FALSE)</f>
        <v>3000</v>
      </c>
      <c r="AC49" s="41">
        <f>VLOOKUP(AC31,'Atributos e Níveis'!$F$5:$G$26,2,FALSE)</f>
        <v>3</v>
      </c>
    </row>
    <row r="50" spans="22:29" ht="15.75" thickBot="1" x14ac:dyDescent="0.3">
      <c r="V50" s="42">
        <f>VLOOKUP(V32,'Atributos e Níveis'!$F$5:$G$26,2,FALSE)</f>
        <v>3</v>
      </c>
      <c r="W50" s="42">
        <f>VLOOKUP(W32,'Atributos e Níveis'!$F$5:$G$26,2,FALSE)</f>
        <v>64</v>
      </c>
      <c r="X50" s="42">
        <f>VLOOKUP(X32,'Atributos e Níveis'!$F$5:$G$26,2,FALSE)</f>
        <v>1440</v>
      </c>
      <c r="Y50" s="42">
        <f>VLOOKUP(Y32,'Atributos e Níveis'!$F$5:$G$26,2,FALSE)</f>
        <v>255</v>
      </c>
      <c r="Z50" s="42">
        <f>VLOOKUP(Z32,'Atributos e Níveis'!$F$5:$G$26,2,FALSE)</f>
        <v>2.4</v>
      </c>
      <c r="AA50" s="42">
        <f>VLOOKUP(AA32,'Atributos e Níveis'!$F$5:$G$26,2,FALSE)</f>
        <v>5</v>
      </c>
      <c r="AB50" s="42">
        <f>VLOOKUP(AB32,'Atributos e Níveis'!$F$5:$G$26,2,FALSE)</f>
        <v>3000</v>
      </c>
      <c r="AC50" s="42">
        <f>VLOOKUP(AC32,'Atributos e Níveis'!$F$5:$G$26,2,FALSE)</f>
        <v>5</v>
      </c>
    </row>
  </sheetData>
  <conditionalFormatting sqref="AE17:AH32">
    <cfRule type="cellIs" dxfId="0" priority="2" operator="equal">
      <formula>1</formula>
    </cfRule>
  </conditionalFormatting>
  <conditionalFormatting sqref="AI17:AJ32">
    <cfRule type="cellIs" dxfId="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D50C-AF16-4B25-A320-5360CB56AD07}">
  <sheetPr codeName="Planilha7"/>
  <dimension ref="B1:U21"/>
  <sheetViews>
    <sheetView showGridLines="0" zoomScaleNormal="100" workbookViewId="0">
      <selection activeCell="L18" sqref="L18"/>
    </sheetView>
  </sheetViews>
  <sheetFormatPr defaultRowHeight="15" x14ac:dyDescent="0.25"/>
  <cols>
    <col min="1" max="1" width="2.140625" customWidth="1"/>
    <col min="2" max="2" width="2.28515625" customWidth="1"/>
    <col min="3" max="10" width="9" customWidth="1"/>
    <col min="11" max="11" width="12" bestFit="1" customWidth="1"/>
    <col min="12" max="12" width="9" customWidth="1"/>
    <col min="13" max="13" width="6.42578125" bestFit="1" customWidth="1"/>
    <col min="14" max="14" width="9.140625" bestFit="1" customWidth="1"/>
    <col min="15" max="15" width="4.7109375" bestFit="1" customWidth="1"/>
    <col min="16" max="16" width="4" bestFit="1" customWidth="1"/>
    <col min="17" max="17" width="11.7109375" bestFit="1" customWidth="1"/>
    <col min="18" max="18" width="7.7109375" style="25" bestFit="1" customWidth="1"/>
    <col min="19" max="19" width="6" style="25" bestFit="1" customWidth="1"/>
    <col min="20" max="20" width="5.28515625" style="25" bestFit="1" customWidth="1"/>
    <col min="21" max="21" width="9" style="25" customWidth="1"/>
    <col min="22" max="29" width="9" customWidth="1"/>
  </cols>
  <sheetData>
    <row r="1" spans="2:21" ht="8.25" customHeight="1" x14ac:dyDescent="0.25"/>
    <row r="2" spans="2:2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6"/>
      <c r="S2" s="26"/>
      <c r="T2" s="26"/>
      <c r="U2" s="26"/>
    </row>
    <row r="3" spans="2:21" ht="8.25" customHeight="1" x14ac:dyDescent="0.25"/>
    <row r="5" spans="2:21" x14ac:dyDescent="0.25">
      <c r="D5" s="34" t="s">
        <v>24</v>
      </c>
      <c r="E5" s="34" t="s">
        <v>62</v>
      </c>
      <c r="F5" s="34" t="s">
        <v>63</v>
      </c>
      <c r="G5" s="34" t="s">
        <v>27</v>
      </c>
      <c r="H5" s="34" t="s">
        <v>59</v>
      </c>
      <c r="I5" s="34" t="s">
        <v>60</v>
      </c>
      <c r="J5" s="34" t="s">
        <v>61</v>
      </c>
      <c r="K5" s="34" t="s">
        <v>31</v>
      </c>
      <c r="M5" s="35" t="str">
        <f>D5</f>
        <v>Marca</v>
      </c>
      <c r="N5" s="35" t="str">
        <f t="shared" ref="N5:T5" si="0">E5</f>
        <v>Memória</v>
      </c>
      <c r="O5" s="35" t="str">
        <f t="shared" si="0"/>
        <v>Tela</v>
      </c>
      <c r="P5" s="35" t="str">
        <f t="shared" si="0"/>
        <v>Cor</v>
      </c>
      <c r="Q5" s="35" t="str">
        <f t="shared" si="0"/>
        <v>Processador</v>
      </c>
      <c r="R5" s="35" t="str">
        <f t="shared" si="0"/>
        <v>Câmera</v>
      </c>
      <c r="S5" s="35" t="str">
        <f t="shared" si="0"/>
        <v>Preço</v>
      </c>
      <c r="T5" s="35" t="str">
        <f t="shared" si="0"/>
        <v>Nota</v>
      </c>
    </row>
    <row r="6" spans="2:21" x14ac:dyDescent="0.25">
      <c r="C6">
        <v>1</v>
      </c>
      <c r="D6" s="36">
        <f t="shared" ref="D6:K6" ca="1" si="1">RAND()</f>
        <v>0.33424921273032082</v>
      </c>
      <c r="E6" s="36">
        <f t="shared" ca="1" si="1"/>
        <v>0.86916259176893618</v>
      </c>
      <c r="F6" s="36">
        <f t="shared" ca="1" si="1"/>
        <v>0.56452885261059904</v>
      </c>
      <c r="G6" s="36">
        <f t="shared" ca="1" si="1"/>
        <v>0.12659873046038295</v>
      </c>
      <c r="H6" s="36">
        <f t="shared" ca="1" si="1"/>
        <v>0.40154732234998902</v>
      </c>
      <c r="I6" s="36">
        <f t="shared" ca="1" si="1"/>
        <v>0.43119377343120591</v>
      </c>
      <c r="J6" s="36">
        <f t="shared" ca="1" si="1"/>
        <v>0.2151790875698113</v>
      </c>
      <c r="K6" s="36">
        <f t="shared" ca="1" si="1"/>
        <v>0.24592278683231972</v>
      </c>
      <c r="M6" s="3">
        <f ca="1">_xlfn.RANK.EQ(D6,D$6:D$21,1)</f>
        <v>7</v>
      </c>
      <c r="N6" s="3">
        <f ca="1">_xlfn.RANK.EQ(E6,E$6:E$21,1)</f>
        <v>16</v>
      </c>
      <c r="O6" s="3">
        <f t="shared" ref="O6:T6" ca="1" si="2">_xlfn.RANK.EQ(F6,F$6:F$21,1)</f>
        <v>7</v>
      </c>
      <c r="P6" s="3">
        <f t="shared" ca="1" si="2"/>
        <v>4</v>
      </c>
      <c r="Q6" s="3">
        <f t="shared" ca="1" si="2"/>
        <v>8</v>
      </c>
      <c r="R6" s="3">
        <f t="shared" ca="1" si="2"/>
        <v>9</v>
      </c>
      <c r="S6" s="3">
        <f t="shared" ca="1" si="2"/>
        <v>5</v>
      </c>
      <c r="T6" s="3">
        <f t="shared" ca="1" si="2"/>
        <v>4</v>
      </c>
    </row>
    <row r="7" spans="2:21" x14ac:dyDescent="0.25">
      <c r="C7">
        <v>2</v>
      </c>
      <c r="D7" s="36">
        <f t="shared" ref="D7:K21" ca="1" si="3">RAND()</f>
        <v>1.7920525448051894E-3</v>
      </c>
      <c r="E7" s="36">
        <f t="shared" ca="1" si="3"/>
        <v>0.54516514648985404</v>
      </c>
      <c r="F7" s="36">
        <f t="shared" ca="1" si="3"/>
        <v>0.67542223632565512</v>
      </c>
      <c r="G7" s="36">
        <f t="shared" ca="1" si="3"/>
        <v>0.49872179761119462</v>
      </c>
      <c r="H7" s="36">
        <f t="shared" ca="1" si="3"/>
        <v>0.82708207950037349</v>
      </c>
      <c r="I7" s="36">
        <f t="shared" ca="1" si="3"/>
        <v>0.75152601784437256</v>
      </c>
      <c r="J7" s="36">
        <f t="shared" ca="1" si="3"/>
        <v>0.10059192670016848</v>
      </c>
      <c r="K7" s="36">
        <f t="shared" ca="1" si="3"/>
        <v>0.93055445629871913</v>
      </c>
      <c r="M7" s="3">
        <f t="shared" ref="M7:M21" ca="1" si="4">_xlfn.RANK.EQ(D7,D$6:D$21,1)</f>
        <v>1</v>
      </c>
      <c r="N7" s="3">
        <f t="shared" ref="N7:N21" ca="1" si="5">_xlfn.RANK.EQ(E7,E$6:E$21,1)</f>
        <v>12</v>
      </c>
      <c r="O7" s="3">
        <f t="shared" ref="O7:O21" ca="1" si="6">_xlfn.RANK.EQ(F7,F$6:F$21,1)</f>
        <v>10</v>
      </c>
      <c r="P7" s="3">
        <f t="shared" ref="P7:P21" ca="1" si="7">_xlfn.RANK.EQ(G7,G$6:G$21,1)</f>
        <v>10</v>
      </c>
      <c r="Q7" s="3">
        <f t="shared" ref="Q7:Q21" ca="1" si="8">_xlfn.RANK.EQ(H7,H$6:H$21,1)</f>
        <v>16</v>
      </c>
      <c r="R7" s="3">
        <f t="shared" ref="R7:R21" ca="1" si="9">_xlfn.RANK.EQ(I7,I$6:I$21,1)</f>
        <v>14</v>
      </c>
      <c r="S7" s="3">
        <f t="shared" ref="S7:S21" ca="1" si="10">_xlfn.RANK.EQ(J7,J$6:J$21,1)</f>
        <v>3</v>
      </c>
      <c r="T7" s="3">
        <f t="shared" ref="T7:T21" ca="1" si="11">_xlfn.RANK.EQ(K7,K$6:K$21,1)</f>
        <v>15</v>
      </c>
    </row>
    <row r="8" spans="2:21" x14ac:dyDescent="0.25">
      <c r="C8">
        <v>3</v>
      </c>
      <c r="D8" s="36">
        <f t="shared" ca="1" si="3"/>
        <v>0.56377991448092035</v>
      </c>
      <c r="E8" s="36">
        <f t="shared" ca="1" si="3"/>
        <v>0.69114089615363172</v>
      </c>
      <c r="F8" s="36">
        <f t="shared" ca="1" si="3"/>
        <v>0.94304133862929351</v>
      </c>
      <c r="G8" s="36">
        <f t="shared" ca="1" si="3"/>
        <v>0.29799014384022171</v>
      </c>
      <c r="H8" s="36">
        <f t="shared" ca="1" si="3"/>
        <v>0.7750177308871925</v>
      </c>
      <c r="I8" s="36">
        <f t="shared" ca="1" si="3"/>
        <v>0.61185000430280601</v>
      </c>
      <c r="J8" s="36">
        <f t="shared" ca="1" si="3"/>
        <v>0.96775830491826875</v>
      </c>
      <c r="K8" s="36">
        <f t="shared" ca="1" si="3"/>
        <v>0.19888121698602645</v>
      </c>
      <c r="M8" s="3">
        <f t="shared" ca="1" si="4"/>
        <v>9</v>
      </c>
      <c r="N8" s="3">
        <f t="shared" ca="1" si="5"/>
        <v>13</v>
      </c>
      <c r="O8" s="3">
        <f t="shared" ca="1" si="6"/>
        <v>16</v>
      </c>
      <c r="P8" s="3">
        <f t="shared" ca="1" si="7"/>
        <v>6</v>
      </c>
      <c r="Q8" s="3">
        <f t="shared" ca="1" si="8"/>
        <v>15</v>
      </c>
      <c r="R8" s="3">
        <f t="shared" ca="1" si="9"/>
        <v>12</v>
      </c>
      <c r="S8" s="3">
        <f t="shared" ca="1" si="10"/>
        <v>16</v>
      </c>
      <c r="T8" s="3">
        <f t="shared" ca="1" si="11"/>
        <v>3</v>
      </c>
    </row>
    <row r="9" spans="2:21" x14ac:dyDescent="0.25">
      <c r="C9">
        <v>4</v>
      </c>
      <c r="D9" s="36">
        <f t="shared" ca="1" si="3"/>
        <v>5.2802044140996429E-2</v>
      </c>
      <c r="E9" s="36">
        <f t="shared" ca="1" si="3"/>
        <v>0.16938035048063727</v>
      </c>
      <c r="F9" s="36">
        <f t="shared" ca="1" si="3"/>
        <v>0.51071685790924104</v>
      </c>
      <c r="G9" s="36">
        <f t="shared" ca="1" si="3"/>
        <v>0.63340153051289017</v>
      </c>
      <c r="H9" s="36">
        <f t="shared" ca="1" si="3"/>
        <v>0.39036917203378085</v>
      </c>
      <c r="I9" s="36">
        <f t="shared" ca="1" si="3"/>
        <v>0.2767760320390027</v>
      </c>
      <c r="J9" s="36">
        <f t="shared" ca="1" si="3"/>
        <v>0.39547273045054965</v>
      </c>
      <c r="K9" s="36">
        <f t="shared" ca="1" si="3"/>
        <v>0.93629714960889165</v>
      </c>
      <c r="M9" s="3">
        <f t="shared" ca="1" si="4"/>
        <v>2</v>
      </c>
      <c r="N9" s="3">
        <f t="shared" ca="1" si="5"/>
        <v>2</v>
      </c>
      <c r="O9" s="3">
        <f t="shared" ca="1" si="6"/>
        <v>6</v>
      </c>
      <c r="P9" s="3">
        <f t="shared" ca="1" si="7"/>
        <v>12</v>
      </c>
      <c r="Q9" s="3">
        <f t="shared" ca="1" si="8"/>
        <v>7</v>
      </c>
      <c r="R9" s="3">
        <f t="shared" ca="1" si="9"/>
        <v>8</v>
      </c>
      <c r="S9" s="3">
        <f t="shared" ca="1" si="10"/>
        <v>9</v>
      </c>
      <c r="T9" s="3">
        <f t="shared" ca="1" si="11"/>
        <v>16</v>
      </c>
    </row>
    <row r="10" spans="2:21" x14ac:dyDescent="0.25">
      <c r="C10">
        <v>5</v>
      </c>
      <c r="D10" s="36">
        <f t="shared" ca="1" si="3"/>
        <v>0.10612860604113183</v>
      </c>
      <c r="E10" s="36">
        <f t="shared" ca="1" si="3"/>
        <v>0.36786266463077832</v>
      </c>
      <c r="F10" s="36">
        <f t="shared" ca="1" si="3"/>
        <v>0.75904607565744908</v>
      </c>
      <c r="G10" s="36">
        <f t="shared" ca="1" si="3"/>
        <v>0.26532435554792677</v>
      </c>
      <c r="H10" s="36">
        <f t="shared" ca="1" si="3"/>
        <v>0.50320144205952499</v>
      </c>
      <c r="I10" s="36">
        <f t="shared" ca="1" si="3"/>
        <v>0.46261529938650392</v>
      </c>
      <c r="J10" s="36">
        <f t="shared" ca="1" si="3"/>
        <v>0.12311458935012287</v>
      </c>
      <c r="K10" s="36">
        <f t="shared" ca="1" si="3"/>
        <v>0.77633295386323298</v>
      </c>
      <c r="M10" s="3">
        <f t="shared" ca="1" si="4"/>
        <v>3</v>
      </c>
      <c r="N10" s="3">
        <f t="shared" ca="1" si="5"/>
        <v>6</v>
      </c>
      <c r="O10" s="3">
        <f t="shared" ca="1" si="6"/>
        <v>12</v>
      </c>
      <c r="P10" s="3">
        <f t="shared" ca="1" si="7"/>
        <v>5</v>
      </c>
      <c r="Q10" s="3">
        <f t="shared" ca="1" si="8"/>
        <v>10</v>
      </c>
      <c r="R10" s="3">
        <f t="shared" ca="1" si="9"/>
        <v>10</v>
      </c>
      <c r="S10" s="3">
        <f t="shared" ca="1" si="10"/>
        <v>4</v>
      </c>
      <c r="T10" s="3">
        <f t="shared" ca="1" si="11"/>
        <v>12</v>
      </c>
    </row>
    <row r="11" spans="2:21" x14ac:dyDescent="0.25">
      <c r="C11">
        <v>6</v>
      </c>
      <c r="D11" s="36">
        <f t="shared" ca="1" si="3"/>
        <v>0.86405883365865277</v>
      </c>
      <c r="E11" s="36">
        <f t="shared" ca="1" si="3"/>
        <v>0.39666015154966083</v>
      </c>
      <c r="F11" s="36">
        <f t="shared" ca="1" si="3"/>
        <v>0.79865242858639407</v>
      </c>
      <c r="G11" s="36">
        <f t="shared" ca="1" si="3"/>
        <v>4.7528431157552342E-2</v>
      </c>
      <c r="H11" s="36">
        <f t="shared" ca="1" si="3"/>
        <v>0.46842874166857618</v>
      </c>
      <c r="I11" s="36">
        <f t="shared" ca="1" si="3"/>
        <v>0.47592482609447995</v>
      </c>
      <c r="J11" s="36">
        <f t="shared" ca="1" si="3"/>
        <v>0.2724075736839251</v>
      </c>
      <c r="K11" s="36">
        <f t="shared" ca="1" si="3"/>
        <v>0.78783191794325247</v>
      </c>
      <c r="M11" s="3">
        <f t="shared" ca="1" si="4"/>
        <v>12</v>
      </c>
      <c r="N11" s="3">
        <f t="shared" ca="1" si="5"/>
        <v>7</v>
      </c>
      <c r="O11" s="3">
        <f t="shared" ca="1" si="6"/>
        <v>14</v>
      </c>
      <c r="P11" s="3">
        <f t="shared" ca="1" si="7"/>
        <v>2</v>
      </c>
      <c r="Q11" s="3">
        <f t="shared" ca="1" si="8"/>
        <v>9</v>
      </c>
      <c r="R11" s="3">
        <f t="shared" ca="1" si="9"/>
        <v>11</v>
      </c>
      <c r="S11" s="3">
        <f t="shared" ca="1" si="10"/>
        <v>7</v>
      </c>
      <c r="T11" s="3">
        <f t="shared" ca="1" si="11"/>
        <v>13</v>
      </c>
    </row>
    <row r="12" spans="2:21" x14ac:dyDescent="0.25">
      <c r="C12">
        <v>7</v>
      </c>
      <c r="D12" s="36">
        <f t="shared" ca="1" si="3"/>
        <v>0.91660478736809825</v>
      </c>
      <c r="E12" s="36">
        <f t="shared" ca="1" si="3"/>
        <v>0.41966370201325942</v>
      </c>
      <c r="F12" s="36">
        <f t="shared" ca="1" si="3"/>
        <v>0.67349007874743394</v>
      </c>
      <c r="G12" s="36">
        <f t="shared" ca="1" si="3"/>
        <v>0.66992620177078299</v>
      </c>
      <c r="H12" s="36">
        <f t="shared" ca="1" si="3"/>
        <v>8.4191503644832522E-2</v>
      </c>
      <c r="I12" s="36">
        <f t="shared" ca="1" si="3"/>
        <v>0.87955042557179219</v>
      </c>
      <c r="J12" s="36">
        <f t="shared" ca="1" si="3"/>
        <v>6.6660311848737441E-2</v>
      </c>
      <c r="K12" s="36">
        <f t="shared" ca="1" si="3"/>
        <v>0.38064308703772931</v>
      </c>
      <c r="M12" s="3">
        <f t="shared" ca="1" si="4"/>
        <v>14</v>
      </c>
      <c r="N12" s="3">
        <f t="shared" ca="1" si="5"/>
        <v>9</v>
      </c>
      <c r="O12" s="3">
        <f t="shared" ca="1" si="6"/>
        <v>9</v>
      </c>
      <c r="P12" s="3">
        <f t="shared" ca="1" si="7"/>
        <v>13</v>
      </c>
      <c r="Q12" s="3">
        <f t="shared" ca="1" si="8"/>
        <v>2</v>
      </c>
      <c r="R12" s="3">
        <f t="shared" ca="1" si="9"/>
        <v>16</v>
      </c>
      <c r="S12" s="3">
        <f t="shared" ca="1" si="10"/>
        <v>1</v>
      </c>
      <c r="T12" s="3">
        <f t="shared" ca="1" si="11"/>
        <v>5</v>
      </c>
    </row>
    <row r="13" spans="2:21" x14ac:dyDescent="0.25">
      <c r="C13">
        <v>8</v>
      </c>
      <c r="D13" s="36">
        <f t="shared" ca="1" si="3"/>
        <v>0.71204336384738742</v>
      </c>
      <c r="E13" s="36">
        <f t="shared" ca="1" si="3"/>
        <v>0.31480608386518372</v>
      </c>
      <c r="F13" s="36">
        <f t="shared" ca="1" si="3"/>
        <v>0.73617985624540505</v>
      </c>
      <c r="G13" s="36">
        <f t="shared" ca="1" si="3"/>
        <v>0.81691171930286732</v>
      </c>
      <c r="H13" s="36">
        <f t="shared" ca="1" si="3"/>
        <v>0.29191951060647026</v>
      </c>
      <c r="I13" s="36">
        <f t="shared" ca="1" si="3"/>
        <v>0.2180590595500963</v>
      </c>
      <c r="J13" s="36">
        <f t="shared" ca="1" si="3"/>
        <v>0.75635161286531571</v>
      </c>
      <c r="K13" s="36">
        <f t="shared" ca="1" si="3"/>
        <v>0.59625472573000404</v>
      </c>
      <c r="M13" s="3">
        <f t="shared" ca="1" si="4"/>
        <v>10</v>
      </c>
      <c r="N13" s="3">
        <f t="shared" ca="1" si="5"/>
        <v>5</v>
      </c>
      <c r="O13" s="3">
        <f t="shared" ca="1" si="6"/>
        <v>11</v>
      </c>
      <c r="P13" s="3">
        <f t="shared" ca="1" si="7"/>
        <v>16</v>
      </c>
      <c r="Q13" s="3">
        <f t="shared" ca="1" si="8"/>
        <v>4</v>
      </c>
      <c r="R13" s="3">
        <f t="shared" ca="1" si="9"/>
        <v>7</v>
      </c>
      <c r="S13" s="3">
        <f t="shared" ca="1" si="10"/>
        <v>12</v>
      </c>
      <c r="T13" s="3">
        <f t="shared" ca="1" si="11"/>
        <v>10</v>
      </c>
    </row>
    <row r="14" spans="2:21" x14ac:dyDescent="0.25">
      <c r="C14">
        <v>9</v>
      </c>
      <c r="D14" s="36">
        <f t="shared" ca="1" si="3"/>
        <v>0.87783477792331877</v>
      </c>
      <c r="E14" s="36">
        <f t="shared" ca="1" si="3"/>
        <v>0.23995811992050342</v>
      </c>
      <c r="F14" s="36">
        <f t="shared" ca="1" si="3"/>
        <v>0.76362857739021672</v>
      </c>
      <c r="G14" s="36">
        <f t="shared" ca="1" si="3"/>
        <v>0.68376834735903247</v>
      </c>
      <c r="H14" s="36">
        <f t="shared" ca="1" si="3"/>
        <v>0.56189638149592847</v>
      </c>
      <c r="I14" s="36">
        <f t="shared" ca="1" si="3"/>
        <v>0.1289504731784521</v>
      </c>
      <c r="J14" s="36">
        <f t="shared" ca="1" si="3"/>
        <v>0.32116295346469026</v>
      </c>
      <c r="K14" s="36">
        <f t="shared" ca="1" si="3"/>
        <v>0.39639988488985922</v>
      </c>
      <c r="M14" s="3">
        <f t="shared" ca="1" si="4"/>
        <v>13</v>
      </c>
      <c r="N14" s="3">
        <f t="shared" ca="1" si="5"/>
        <v>3</v>
      </c>
      <c r="O14" s="3">
        <f t="shared" ca="1" si="6"/>
        <v>13</v>
      </c>
      <c r="P14" s="3">
        <f t="shared" ca="1" si="7"/>
        <v>14</v>
      </c>
      <c r="Q14" s="3">
        <f t="shared" ca="1" si="8"/>
        <v>11</v>
      </c>
      <c r="R14" s="3">
        <f t="shared" ca="1" si="9"/>
        <v>6</v>
      </c>
      <c r="S14" s="3">
        <f t="shared" ca="1" si="10"/>
        <v>8</v>
      </c>
      <c r="T14" s="3">
        <f t="shared" ca="1" si="11"/>
        <v>6</v>
      </c>
    </row>
    <row r="15" spans="2:21" x14ac:dyDescent="0.25">
      <c r="C15">
        <v>10</v>
      </c>
      <c r="D15" s="36">
        <f t="shared" ca="1" si="3"/>
        <v>0.8584859338315517</v>
      </c>
      <c r="E15" s="36">
        <f t="shared" ca="1" si="3"/>
        <v>0.46241500379385314</v>
      </c>
      <c r="F15" s="36">
        <f t="shared" ca="1" si="3"/>
        <v>0.93017591706117286</v>
      </c>
      <c r="G15" s="36">
        <f t="shared" ca="1" si="3"/>
        <v>0.35015019662425528</v>
      </c>
      <c r="H15" s="36">
        <f t="shared" ca="1" si="3"/>
        <v>0.19537792463878467</v>
      </c>
      <c r="I15" s="36">
        <f t="shared" ca="1" si="3"/>
        <v>8.0794564462258633E-2</v>
      </c>
      <c r="J15" s="36">
        <f t="shared" ca="1" si="3"/>
        <v>0.96524190757753614</v>
      </c>
      <c r="K15" s="36">
        <f t="shared" ca="1" si="3"/>
        <v>0.64356259087235756</v>
      </c>
      <c r="M15" s="3">
        <f t="shared" ca="1" si="4"/>
        <v>11</v>
      </c>
      <c r="N15" s="3">
        <f t="shared" ca="1" si="5"/>
        <v>11</v>
      </c>
      <c r="O15" s="3">
        <f t="shared" ca="1" si="6"/>
        <v>15</v>
      </c>
      <c r="P15" s="3">
        <f t="shared" ca="1" si="7"/>
        <v>8</v>
      </c>
      <c r="Q15" s="3">
        <f t="shared" ca="1" si="8"/>
        <v>3</v>
      </c>
      <c r="R15" s="3">
        <f t="shared" ca="1" si="9"/>
        <v>2</v>
      </c>
      <c r="S15" s="3">
        <f t="shared" ca="1" si="10"/>
        <v>15</v>
      </c>
      <c r="T15" s="3">
        <f t="shared" ca="1" si="11"/>
        <v>11</v>
      </c>
    </row>
    <row r="16" spans="2:21" x14ac:dyDescent="0.25">
      <c r="C16">
        <v>11</v>
      </c>
      <c r="D16" s="36">
        <f t="shared" ca="1" si="3"/>
        <v>0.20512925561351469</v>
      </c>
      <c r="E16" s="36">
        <f t="shared" ca="1" si="3"/>
        <v>0.81210877963222339</v>
      </c>
      <c r="F16" s="36">
        <f t="shared" ca="1" si="3"/>
        <v>0.47125522879266202</v>
      </c>
      <c r="G16" s="36">
        <f t="shared" ca="1" si="3"/>
        <v>0.50405263598929306</v>
      </c>
      <c r="H16" s="36">
        <f t="shared" ca="1" si="3"/>
        <v>0.65565392502295861</v>
      </c>
      <c r="I16" s="36">
        <f t="shared" ca="1" si="3"/>
        <v>0.12179701740574622</v>
      </c>
      <c r="J16" s="36">
        <f t="shared" ca="1" si="3"/>
        <v>0.2543009499738631</v>
      </c>
      <c r="K16" s="36">
        <f t="shared" ca="1" si="3"/>
        <v>0.79586108419986468</v>
      </c>
      <c r="M16" s="3">
        <f t="shared" ca="1" si="4"/>
        <v>5</v>
      </c>
      <c r="N16" s="3">
        <f t="shared" ca="1" si="5"/>
        <v>15</v>
      </c>
      <c r="O16" s="3">
        <f t="shared" ca="1" si="6"/>
        <v>5</v>
      </c>
      <c r="P16" s="3">
        <f t="shared" ca="1" si="7"/>
        <v>11</v>
      </c>
      <c r="Q16" s="3">
        <f t="shared" ca="1" si="8"/>
        <v>12</v>
      </c>
      <c r="R16" s="3">
        <f t="shared" ca="1" si="9"/>
        <v>4</v>
      </c>
      <c r="S16" s="3">
        <f t="shared" ca="1" si="10"/>
        <v>6</v>
      </c>
      <c r="T16" s="3">
        <f t="shared" ca="1" si="11"/>
        <v>14</v>
      </c>
    </row>
    <row r="17" spans="3:20" x14ac:dyDescent="0.25">
      <c r="C17">
        <v>12</v>
      </c>
      <c r="D17" s="36">
        <f t="shared" ca="1" si="3"/>
        <v>0.98811802788194814</v>
      </c>
      <c r="E17" s="36">
        <f t="shared" ca="1" si="3"/>
        <v>0.3125372083227177</v>
      </c>
      <c r="F17" s="36">
        <f t="shared" ca="1" si="3"/>
        <v>0.27648459074460685</v>
      </c>
      <c r="G17" s="36">
        <f t="shared" ca="1" si="3"/>
        <v>0.40468944630375747</v>
      </c>
      <c r="H17" s="36">
        <f t="shared" ca="1" si="3"/>
        <v>0.36754895172887603</v>
      </c>
      <c r="I17" s="36">
        <f t="shared" ca="1" si="3"/>
        <v>0.10737608691601896</v>
      </c>
      <c r="J17" s="36">
        <f t="shared" ca="1" si="3"/>
        <v>0.95178476964165393</v>
      </c>
      <c r="K17" s="36">
        <f t="shared" ca="1" si="3"/>
        <v>0.44925386033337089</v>
      </c>
      <c r="M17" s="3">
        <f t="shared" ca="1" si="4"/>
        <v>16</v>
      </c>
      <c r="N17" s="3">
        <f t="shared" ca="1" si="5"/>
        <v>4</v>
      </c>
      <c r="O17" s="3">
        <f t="shared" ca="1" si="6"/>
        <v>2</v>
      </c>
      <c r="P17" s="3">
        <f t="shared" ca="1" si="7"/>
        <v>9</v>
      </c>
      <c r="Q17" s="3">
        <f t="shared" ca="1" si="8"/>
        <v>6</v>
      </c>
      <c r="R17" s="3">
        <f t="shared" ca="1" si="9"/>
        <v>3</v>
      </c>
      <c r="S17" s="3">
        <f t="shared" ca="1" si="10"/>
        <v>14</v>
      </c>
      <c r="T17" s="3">
        <f t="shared" ca="1" si="11"/>
        <v>9</v>
      </c>
    </row>
    <row r="18" spans="3:20" x14ac:dyDescent="0.25">
      <c r="C18">
        <v>13</v>
      </c>
      <c r="D18" s="36">
        <f t="shared" ca="1" si="3"/>
        <v>0.31175385768026698</v>
      </c>
      <c r="E18" s="36">
        <f t="shared" ca="1" si="3"/>
        <v>0.10363340095467277</v>
      </c>
      <c r="F18" s="36">
        <f t="shared" ca="1" si="3"/>
        <v>0.31798460164872333</v>
      </c>
      <c r="G18" s="36">
        <f t="shared" ca="1" si="3"/>
        <v>0.68589267742045046</v>
      </c>
      <c r="H18" s="36">
        <f t="shared" ca="1" si="3"/>
        <v>0.35662877967908302</v>
      </c>
      <c r="I18" s="36">
        <f t="shared" ca="1" si="3"/>
        <v>9.0144092259969444E-3</v>
      </c>
      <c r="J18" s="36">
        <f t="shared" ca="1" si="3"/>
        <v>0.48580476302390418</v>
      </c>
      <c r="K18" s="36">
        <f t="shared" ca="1" si="3"/>
        <v>0.14881614795828491</v>
      </c>
      <c r="M18" s="3">
        <f t="shared" ca="1" si="4"/>
        <v>6</v>
      </c>
      <c r="N18" s="3">
        <f t="shared" ca="1" si="5"/>
        <v>1</v>
      </c>
      <c r="O18" s="3">
        <f t="shared" ca="1" si="6"/>
        <v>3</v>
      </c>
      <c r="P18" s="3">
        <f t="shared" ca="1" si="7"/>
        <v>15</v>
      </c>
      <c r="Q18" s="3">
        <f t="shared" ca="1" si="8"/>
        <v>5</v>
      </c>
      <c r="R18" s="3">
        <f t="shared" ca="1" si="9"/>
        <v>1</v>
      </c>
      <c r="S18" s="3">
        <f t="shared" ca="1" si="10"/>
        <v>10</v>
      </c>
      <c r="T18" s="3">
        <f t="shared" ca="1" si="11"/>
        <v>2</v>
      </c>
    </row>
    <row r="19" spans="3:20" x14ac:dyDescent="0.25">
      <c r="C19">
        <v>14</v>
      </c>
      <c r="D19" s="36">
        <f t="shared" ca="1" si="3"/>
        <v>0.95139589529481783</v>
      </c>
      <c r="E19" s="36">
        <f t="shared" ca="1" si="3"/>
        <v>0.73752186113661811</v>
      </c>
      <c r="F19" s="36">
        <f t="shared" ca="1" si="3"/>
        <v>0.5738244126876122</v>
      </c>
      <c r="G19" s="36">
        <f t="shared" ca="1" si="3"/>
        <v>4.8456945502504123E-3</v>
      </c>
      <c r="H19" s="36">
        <f t="shared" ca="1" si="3"/>
        <v>5.8384198315560853E-3</v>
      </c>
      <c r="I19" s="36">
        <f t="shared" ca="1" si="3"/>
        <v>0.12861976430919275</v>
      </c>
      <c r="J19" s="36">
        <f t="shared" ca="1" si="3"/>
        <v>0.80997435386473671</v>
      </c>
      <c r="K19" s="36">
        <f t="shared" ca="1" si="3"/>
        <v>9.4770027358798026E-2</v>
      </c>
      <c r="M19" s="3">
        <f t="shared" ca="1" si="4"/>
        <v>15</v>
      </c>
      <c r="N19" s="3">
        <f t="shared" ca="1" si="5"/>
        <v>14</v>
      </c>
      <c r="O19" s="3">
        <f ca="1">_xlfn.RANK.EQ(F19,F$6:F$21,1)</f>
        <v>8</v>
      </c>
      <c r="P19" s="3">
        <f t="shared" ca="1" si="7"/>
        <v>1</v>
      </c>
      <c r="Q19" s="3">
        <f t="shared" ca="1" si="8"/>
        <v>1</v>
      </c>
      <c r="R19" s="3">
        <f t="shared" ca="1" si="9"/>
        <v>5</v>
      </c>
      <c r="S19" s="3">
        <f t="shared" ca="1" si="10"/>
        <v>13</v>
      </c>
      <c r="T19" s="3">
        <f t="shared" ca="1" si="11"/>
        <v>1</v>
      </c>
    </row>
    <row r="20" spans="3:20" x14ac:dyDescent="0.25">
      <c r="C20">
        <v>15</v>
      </c>
      <c r="D20" s="36">
        <f t="shared" ca="1" si="3"/>
        <v>0.19437278245760248</v>
      </c>
      <c r="E20" s="36">
        <f t="shared" ca="1" si="3"/>
        <v>0.41657282311906041</v>
      </c>
      <c r="F20" s="36">
        <f t="shared" ca="1" si="3"/>
        <v>6.6005910767297338E-2</v>
      </c>
      <c r="G20" s="36">
        <f t="shared" ca="1" si="3"/>
        <v>0.32773610647348406</v>
      </c>
      <c r="H20" s="36">
        <f t="shared" ca="1" si="3"/>
        <v>0.69561901686011629</v>
      </c>
      <c r="I20" s="36">
        <f t="shared" ca="1" si="3"/>
        <v>0.82018276344109553</v>
      </c>
      <c r="J20" s="36">
        <f t="shared" ca="1" si="3"/>
        <v>8.873766720265519E-2</v>
      </c>
      <c r="K20" s="36">
        <f t="shared" ca="1" si="3"/>
        <v>0.40399070250953528</v>
      </c>
      <c r="M20" s="3">
        <f t="shared" ca="1" si="4"/>
        <v>4</v>
      </c>
      <c r="N20" s="3">
        <f t="shared" ca="1" si="5"/>
        <v>8</v>
      </c>
      <c r="O20" s="3">
        <f t="shared" ca="1" si="6"/>
        <v>1</v>
      </c>
      <c r="P20" s="3">
        <f t="shared" ca="1" si="7"/>
        <v>7</v>
      </c>
      <c r="Q20" s="3">
        <f t="shared" ca="1" si="8"/>
        <v>13</v>
      </c>
      <c r="R20" s="3">
        <f t="shared" ca="1" si="9"/>
        <v>15</v>
      </c>
      <c r="S20" s="3">
        <f t="shared" ca="1" si="10"/>
        <v>2</v>
      </c>
      <c r="T20" s="3">
        <f t="shared" ca="1" si="11"/>
        <v>7</v>
      </c>
    </row>
    <row r="21" spans="3:20" x14ac:dyDescent="0.25">
      <c r="C21">
        <v>16</v>
      </c>
      <c r="D21" s="37">
        <f t="shared" ca="1" si="3"/>
        <v>0.38349701549264292</v>
      </c>
      <c r="E21" s="37">
        <f t="shared" ca="1" si="3"/>
        <v>0.44423709900843844</v>
      </c>
      <c r="F21" s="37">
        <f t="shared" ca="1" si="3"/>
        <v>0.41646214296544526</v>
      </c>
      <c r="G21" s="37">
        <f t="shared" ca="1" si="3"/>
        <v>9.3409254550690823E-2</v>
      </c>
      <c r="H21" s="37">
        <f t="shared" ca="1" si="3"/>
        <v>0.71397720217202965</v>
      </c>
      <c r="I21" s="37">
        <f t="shared" ca="1" si="3"/>
        <v>0.72333871790600512</v>
      </c>
      <c r="J21" s="37">
        <f t="shared" ca="1" si="3"/>
        <v>0.50572564879445703</v>
      </c>
      <c r="K21" s="37">
        <f t="shared" ca="1" si="3"/>
        <v>0.4140000605092472</v>
      </c>
      <c r="M21" s="38">
        <f t="shared" ca="1" si="4"/>
        <v>8</v>
      </c>
      <c r="N21" s="38">
        <f t="shared" ca="1" si="5"/>
        <v>10</v>
      </c>
      <c r="O21" s="38">
        <f t="shared" ca="1" si="6"/>
        <v>4</v>
      </c>
      <c r="P21" s="38">
        <f t="shared" ca="1" si="7"/>
        <v>3</v>
      </c>
      <c r="Q21" s="38">
        <f t="shared" ca="1" si="8"/>
        <v>14</v>
      </c>
      <c r="R21" s="38">
        <f t="shared" ca="1" si="9"/>
        <v>13</v>
      </c>
      <c r="S21" s="38">
        <f t="shared" ca="1" si="10"/>
        <v>11</v>
      </c>
      <c r="T21" s="38">
        <f t="shared" ca="1" si="11"/>
        <v>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A0A3-FDDB-4424-8EC5-A664EAEE072A}">
  <dimension ref="B1:M26"/>
  <sheetViews>
    <sheetView showGridLines="0" topLeftCell="A2" zoomScaleNormal="100" workbookViewId="0">
      <selection activeCell="G26" sqref="G26"/>
    </sheetView>
  </sheetViews>
  <sheetFormatPr defaultRowHeight="15" x14ac:dyDescent="0.25"/>
  <cols>
    <col min="1" max="1" width="2.140625" customWidth="1"/>
    <col min="2" max="2" width="2.28515625" customWidth="1"/>
    <col min="3" max="3" width="2.7109375" customWidth="1"/>
    <col min="4" max="4" width="17.28515625" customWidth="1"/>
    <col min="5" max="5" width="18.140625" bestFit="1" customWidth="1"/>
    <col min="6" max="6" width="9.85546875" bestFit="1" customWidth="1"/>
    <col min="7" max="7" width="10.42578125" bestFit="1" customWidth="1"/>
    <col min="8" max="8" width="7.7109375" bestFit="1" customWidth="1"/>
    <col min="9" max="9" width="6" bestFit="1" customWidth="1"/>
    <col min="10" max="10" width="5.28515625" bestFit="1" customWidth="1"/>
    <col min="11" max="11" width="9.28515625" customWidth="1"/>
    <col min="12" max="12" width="3.2851562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8.25" customHeight="1" x14ac:dyDescent="0.25"/>
    <row r="4" spans="2:13" x14ac:dyDescent="0.25">
      <c r="E4" s="102" t="s">
        <v>0</v>
      </c>
      <c r="F4" s="102" t="s">
        <v>1</v>
      </c>
      <c r="G4" s="103" t="s">
        <v>15</v>
      </c>
    </row>
    <row r="5" spans="2:13" x14ac:dyDescent="0.25">
      <c r="E5" s="99" t="s">
        <v>24</v>
      </c>
      <c r="F5" s="100" t="s">
        <v>32</v>
      </c>
      <c r="G5" s="101">
        <v>1</v>
      </c>
    </row>
    <row r="6" spans="2:13" x14ac:dyDescent="0.25">
      <c r="E6" s="99"/>
      <c r="F6" s="100" t="s">
        <v>43</v>
      </c>
      <c r="G6" s="101">
        <v>2</v>
      </c>
    </row>
    <row r="7" spans="2:13" x14ac:dyDescent="0.25">
      <c r="E7" s="99"/>
      <c r="F7" s="100" t="s">
        <v>44</v>
      </c>
      <c r="G7" s="101">
        <v>3</v>
      </c>
    </row>
    <row r="8" spans="2:13" x14ac:dyDescent="0.25">
      <c r="E8" s="99"/>
      <c r="F8" s="100" t="s">
        <v>45</v>
      </c>
      <c r="G8" s="101">
        <v>4</v>
      </c>
    </row>
    <row r="9" spans="2:13" x14ac:dyDescent="0.25">
      <c r="E9" s="90" t="s">
        <v>62</v>
      </c>
      <c r="F9" s="57" t="s">
        <v>84</v>
      </c>
      <c r="G9" s="97">
        <v>64</v>
      </c>
    </row>
    <row r="10" spans="2:13" x14ac:dyDescent="0.25">
      <c r="E10" s="90"/>
      <c r="F10" s="57" t="s">
        <v>65</v>
      </c>
      <c r="G10" s="97">
        <v>128</v>
      </c>
    </row>
    <row r="11" spans="2:13" x14ac:dyDescent="0.25">
      <c r="E11" s="99" t="s">
        <v>63</v>
      </c>
      <c r="F11" s="100" t="s">
        <v>85</v>
      </c>
      <c r="G11" s="101">
        <v>800</v>
      </c>
    </row>
    <row r="12" spans="2:13" x14ac:dyDescent="0.25">
      <c r="E12" s="99"/>
      <c r="F12" s="100" t="s">
        <v>86</v>
      </c>
      <c r="G12" s="101">
        <v>1280</v>
      </c>
    </row>
    <row r="13" spans="2:13" x14ac:dyDescent="0.25">
      <c r="E13" s="99"/>
      <c r="F13" s="100" t="s">
        <v>87</v>
      </c>
      <c r="G13" s="101">
        <v>1440</v>
      </c>
    </row>
    <row r="14" spans="2:13" x14ac:dyDescent="0.25">
      <c r="E14" s="90" t="s">
        <v>27</v>
      </c>
      <c r="F14" s="57" t="s">
        <v>35</v>
      </c>
      <c r="G14" s="97">
        <v>168</v>
      </c>
    </row>
    <row r="15" spans="2:13" x14ac:dyDescent="0.25">
      <c r="E15" s="90"/>
      <c r="F15" s="57" t="s">
        <v>51</v>
      </c>
      <c r="G15" s="97">
        <v>255</v>
      </c>
    </row>
    <row r="16" spans="2:13" x14ac:dyDescent="0.25">
      <c r="E16" s="99" t="s">
        <v>59</v>
      </c>
      <c r="F16" s="100" t="s">
        <v>82</v>
      </c>
      <c r="G16" s="101">
        <v>1.4</v>
      </c>
    </row>
    <row r="17" spans="5:7" x14ac:dyDescent="0.25">
      <c r="E17" s="99"/>
      <c r="F17" s="100" t="s">
        <v>83</v>
      </c>
      <c r="G17" s="101">
        <v>2.2000000000000002</v>
      </c>
    </row>
    <row r="18" spans="5:7" x14ac:dyDescent="0.25">
      <c r="E18" s="99"/>
      <c r="F18" s="100" t="s">
        <v>81</v>
      </c>
      <c r="G18" s="101">
        <v>2.4</v>
      </c>
    </row>
    <row r="19" spans="5:7" x14ac:dyDescent="0.25">
      <c r="E19" s="91" t="s">
        <v>60</v>
      </c>
      <c r="F19" s="57" t="s">
        <v>41</v>
      </c>
      <c r="G19" s="97">
        <v>5</v>
      </c>
    </row>
    <row r="20" spans="5:7" x14ac:dyDescent="0.25">
      <c r="E20" s="91"/>
      <c r="F20" s="57" t="s">
        <v>37</v>
      </c>
      <c r="G20" s="97">
        <v>12</v>
      </c>
    </row>
    <row r="21" spans="5:7" x14ac:dyDescent="0.25">
      <c r="E21" s="91"/>
      <c r="F21" s="57" t="s">
        <v>53</v>
      </c>
      <c r="G21" s="97">
        <v>32</v>
      </c>
    </row>
    <row r="22" spans="5:7" x14ac:dyDescent="0.25">
      <c r="E22" s="91"/>
      <c r="F22" s="57" t="s">
        <v>49</v>
      </c>
      <c r="G22" s="97">
        <v>50</v>
      </c>
    </row>
    <row r="23" spans="5:7" x14ac:dyDescent="0.25">
      <c r="E23" s="99" t="s">
        <v>61</v>
      </c>
      <c r="F23" s="100" t="s">
        <v>38</v>
      </c>
      <c r="G23" s="101">
        <v>400</v>
      </c>
    </row>
    <row r="24" spans="5:7" x14ac:dyDescent="0.25">
      <c r="E24" s="99"/>
      <c r="F24" s="100" t="s">
        <v>50</v>
      </c>
      <c r="G24" s="101">
        <v>3000</v>
      </c>
    </row>
    <row r="25" spans="5:7" x14ac:dyDescent="0.25">
      <c r="E25" s="90" t="s">
        <v>70</v>
      </c>
      <c r="F25" s="57" t="s">
        <v>39</v>
      </c>
      <c r="G25" s="97">
        <v>3</v>
      </c>
    </row>
    <row r="26" spans="5:7" ht="15" customHeight="1" thickBot="1" x14ac:dyDescent="0.3">
      <c r="E26" s="92"/>
      <c r="F26" s="58" t="s">
        <v>42</v>
      </c>
      <c r="G26" s="98"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13</vt:i4>
      </vt:variant>
    </vt:vector>
  </HeadingPairs>
  <TitlesOfParts>
    <vt:vector size="19" baseType="lpstr">
      <vt:lpstr>Estudo de Caso</vt:lpstr>
      <vt:lpstr>Magazine Luiza</vt:lpstr>
      <vt:lpstr>Pivot Table</vt:lpstr>
      <vt:lpstr>Modelo</vt:lpstr>
      <vt:lpstr>Aleatórios</vt:lpstr>
      <vt:lpstr>Atributos e Níveis</vt:lpstr>
      <vt:lpstr>Modelo!Câmera1</vt:lpstr>
      <vt:lpstr>Modelo!Color</vt:lpstr>
      <vt:lpstr>Modelo!Length</vt:lpstr>
      <vt:lpstr>Modelo!Marca1</vt:lpstr>
      <vt:lpstr>Modelo!Memória1</vt:lpstr>
      <vt:lpstr>Modelo!MPG</vt:lpstr>
      <vt:lpstr>Modelo!MPH</vt:lpstr>
      <vt:lpstr>Modelo!Nota1</vt:lpstr>
      <vt:lpstr>Modelo!Passengers</vt:lpstr>
      <vt:lpstr>Modelo!Preço1</vt:lpstr>
      <vt:lpstr>Modelo!Price</vt:lpstr>
      <vt:lpstr>Modelo!Processador1</vt:lpstr>
      <vt:lpstr>Modelo!Tela1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2019-11-28T03:03:10Z</dcterms:modified>
</cp:coreProperties>
</file>