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Métodos Exatos\Cursos\Curso023_Marketing_Analytics\Atividades Curso MA\Modulo V - Consumidor\Projeto Analise Conjunta\"/>
    </mc:Choice>
  </mc:AlternateContent>
  <xr:revisionPtr revIDLastSave="0" documentId="13_ncr:1_{6180A8E7-6238-4C9B-96F6-C4F048E2514F}" xr6:coauthVersionLast="45" xr6:coauthVersionMax="45" xr10:uidLastSave="{00000000-0000-0000-0000-000000000000}"/>
  <bookViews>
    <workbookView xWindow="540" yWindow="45" windowWidth="19305" windowHeight="10845" tabRatio="834" activeTab="1" xr2:uid="{350EC157-C301-442C-AB2A-F5AAC7832722}"/>
  </bookViews>
  <sheets>
    <sheet name="Capa" sheetId="18" r:id="rId1"/>
    <sheet name="Market-share" sheetId="43" r:id="rId2"/>
  </sheets>
  <definedNames>
    <definedName name="solver_adj" localSheetId="1" hidden="1">'Market-share'!$AC$11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'Market-share'!$AB$11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20" i="43" l="1"/>
  <c r="X25" i="43" l="1"/>
  <c r="X34" i="43" s="1"/>
  <c r="W25" i="43"/>
  <c r="W34" i="43" s="1"/>
  <c r="V25" i="43"/>
  <c r="V34" i="43" s="1"/>
  <c r="U25" i="43"/>
  <c r="U34" i="43" s="1"/>
  <c r="X24" i="43"/>
  <c r="X33" i="43" s="1"/>
  <c r="W24" i="43"/>
  <c r="W33" i="43" s="1"/>
  <c r="V24" i="43"/>
  <c r="V33" i="43" s="1"/>
  <c r="U24" i="43"/>
  <c r="U33" i="43" s="1"/>
  <c r="X23" i="43"/>
  <c r="X32" i="43" s="1"/>
  <c r="W23" i="43"/>
  <c r="W32" i="43" s="1"/>
  <c r="V23" i="43"/>
  <c r="V32" i="43" s="1"/>
  <c r="U23" i="43"/>
  <c r="U32" i="43" s="1"/>
  <c r="X22" i="43"/>
  <c r="X31" i="43" s="1"/>
  <c r="W22" i="43"/>
  <c r="W31" i="43" s="1"/>
  <c r="V22" i="43"/>
  <c r="V31" i="43" s="1"/>
  <c r="U22" i="43"/>
  <c r="U31" i="43" s="1"/>
  <c r="X21" i="43"/>
  <c r="X30" i="43" s="1"/>
  <c r="W21" i="43"/>
  <c r="W30" i="43" s="1"/>
  <c r="V21" i="43"/>
  <c r="V30" i="43" s="1"/>
  <c r="U21" i="43"/>
  <c r="U30" i="43" s="1"/>
  <c r="X20" i="43"/>
  <c r="X29" i="43" s="1"/>
  <c r="W20" i="43"/>
  <c r="W29" i="43" s="1"/>
  <c r="V20" i="43"/>
  <c r="V29" i="43" s="1"/>
  <c r="U29" i="43"/>
  <c r="Z20" i="43" s="1"/>
  <c r="X19" i="43"/>
  <c r="X28" i="43" s="1"/>
  <c r="W19" i="43"/>
  <c r="W28" i="43" s="1"/>
  <c r="V19" i="43"/>
  <c r="V28" i="43" s="1"/>
  <c r="U19" i="43"/>
  <c r="Z5" i="43" s="1"/>
  <c r="Z7" i="43" s="1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AA20" i="43" l="1"/>
  <c r="AB20" i="43"/>
  <c r="AC20" i="43"/>
  <c r="AA5" i="43"/>
  <c r="AA7" i="43" s="1"/>
  <c r="AB5" i="43"/>
  <c r="AB7" i="43" s="1"/>
  <c r="Z21" i="43"/>
  <c r="Z22" i="43"/>
  <c r="Z23" i="43"/>
  <c r="Z8" i="43" s="1"/>
  <c r="Z6" i="43" s="1"/>
  <c r="Z24" i="43"/>
  <c r="Z25" i="43"/>
  <c r="AA21" i="43"/>
  <c r="AA22" i="43"/>
  <c r="AA24" i="43"/>
  <c r="AA25" i="43"/>
  <c r="AB21" i="43"/>
  <c r="AB22" i="43"/>
  <c r="AB23" i="43"/>
  <c r="AB24" i="43"/>
  <c r="AB25" i="43"/>
  <c r="AA23" i="43"/>
  <c r="AC21" i="43"/>
  <c r="AC22" i="43"/>
  <c r="AC23" i="43"/>
  <c r="AC24" i="43"/>
  <c r="AC25" i="43"/>
  <c r="Z19" i="43"/>
  <c r="U28" i="43"/>
  <c r="AA19" i="43"/>
  <c r="AC5" i="43"/>
  <c r="AC7" i="43" s="1"/>
  <c r="AB19" i="43"/>
  <c r="AC19" i="43"/>
  <c r="AC8" i="43" l="1"/>
  <c r="AC6" i="43" s="1"/>
  <c r="AB8" i="43"/>
  <c r="AB6" i="43" s="1"/>
  <c r="AA8" i="43"/>
  <c r="AA6" i="43" s="1"/>
  <c r="AB11" i="43" l="1"/>
</calcChain>
</file>

<file path=xl/sharedStrings.xml><?xml version="1.0" encoding="utf-8"?>
<sst xmlns="http://schemas.openxmlformats.org/spreadsheetml/2006/main" count="226" uniqueCount="68">
  <si>
    <t>iSight</t>
  </si>
  <si>
    <t>Processador neural</t>
  </si>
  <si>
    <t>4"</t>
  </si>
  <si>
    <t>Apple</t>
  </si>
  <si>
    <t>2MP</t>
  </si>
  <si>
    <t>Octa-Core</t>
  </si>
  <si>
    <t>6"</t>
  </si>
  <si>
    <t>Samsung</t>
  </si>
  <si>
    <t>5"</t>
  </si>
  <si>
    <t>LG</t>
  </si>
  <si>
    <t>Motorola</t>
  </si>
  <si>
    <t>Quad</t>
  </si>
  <si>
    <t>1MP</t>
  </si>
  <si>
    <t>Quad-Core</t>
  </si>
  <si>
    <t>Nota</t>
  </si>
  <si>
    <t>Cor</t>
  </si>
  <si>
    <t>Marca</t>
  </si>
  <si>
    <t>Nº</t>
  </si>
  <si>
    <t>Preço</t>
  </si>
  <si>
    <t>Processador</t>
  </si>
  <si>
    <t>Tela</t>
  </si>
  <si>
    <t>Referência</t>
  </si>
  <si>
    <t>Memória</t>
  </si>
  <si>
    <t>Câmera</t>
  </si>
  <si>
    <t>Estudo de caso</t>
  </si>
  <si>
    <t>Amostra</t>
  </si>
  <si>
    <t>Magalu</t>
  </si>
  <si>
    <t>&lt; 64GB</t>
  </si>
  <si>
    <t>Neutra</t>
  </si>
  <si>
    <t>Barato</t>
  </si>
  <si>
    <t>Baixa</t>
  </si>
  <si>
    <t>Alta</t>
  </si>
  <si>
    <t>64GB +</t>
  </si>
  <si>
    <t>Caro</t>
  </si>
  <si>
    <t>Diversa</t>
  </si>
  <si>
    <t>Interseção</t>
  </si>
  <si>
    <t>Tabela 01. Teste de produtos por atributos</t>
  </si>
  <si>
    <t>Marcas</t>
  </si>
  <si>
    <t>Tabela 02. Resultados dos modelos de regressão dummy por mercado</t>
  </si>
  <si>
    <t>Market share atual</t>
  </si>
  <si>
    <t>Mercados</t>
  </si>
  <si>
    <t>Tab 04. Market share atualizado</t>
  </si>
  <si>
    <t>Medidas</t>
  </si>
  <si>
    <t>(erro)² =</t>
  </si>
  <si>
    <t>Share (atual) =</t>
  </si>
  <si>
    <t>Share (previsto) =</t>
  </si>
  <si>
    <r>
      <t>∑</t>
    </r>
    <r>
      <rPr>
        <b/>
        <sz val="9.9"/>
        <color theme="1"/>
        <rFont val="Calibri"/>
        <family val="2"/>
      </rPr>
      <t>(erro)²</t>
    </r>
  </si>
  <si>
    <t>α</t>
  </si>
  <si>
    <t>Tamanho (000)</t>
  </si>
  <si>
    <t>Tab 03. Ranking dos produtos por mercado</t>
  </si>
  <si>
    <t>Tab 03a. Ranking dos produtos por mercado (apoio)</t>
  </si>
  <si>
    <t>Identifique em quais mercados (concorrentes) os produtos a seguir são mais fortes:</t>
  </si>
  <si>
    <t>64GB+</t>
  </si>
  <si>
    <t>6pol</t>
  </si>
  <si>
    <t>4Core</t>
  </si>
  <si>
    <t>4pol</t>
  </si>
  <si>
    <t>Neural</t>
  </si>
  <si>
    <t>5pol</t>
  </si>
  <si>
    <t>8Core</t>
  </si>
  <si>
    <t>&lt;64GB</t>
  </si>
  <si>
    <t>Conc. 01</t>
  </si>
  <si>
    <t>Conc. 02</t>
  </si>
  <si>
    <t>Conc. 03</t>
  </si>
  <si>
    <t>Conc. 04</t>
  </si>
  <si>
    <t>Conc. 05</t>
  </si>
  <si>
    <t>Market share</t>
  </si>
  <si>
    <t>LG 1</t>
  </si>
  <si>
    <t>LG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</si>
</sst>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0"/>
      <name val="Arial"/>
      <family val="2"/>
    </font>
    <font>
      <b/>
      <sz val="11"/>
      <color theme="1"/>
      <name val="Calibri"/>
      <family val="2"/>
    </font>
    <font>
      <b/>
      <sz val="9.9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41A4C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BDD7EE"/>
        <bgColor rgb="FFFFFFFF"/>
      </patternFill>
    </fill>
    <fill>
      <patternFill patternType="solid">
        <fgColor rgb="FFDDEBF7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C6E0B4"/>
        <bgColor rgb="FF000000"/>
      </patternFill>
    </fill>
    <fill>
      <patternFill patternType="solid">
        <fgColor rgb="FFA9D08E"/>
        <bgColor rgb="FFFFFFFF"/>
      </patternFill>
    </fill>
    <fill>
      <patternFill patternType="solid">
        <fgColor rgb="FFE2EFDA"/>
        <bgColor rgb="FF000000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rgb="FF4472C4"/>
      </top>
      <bottom style="double">
        <color rgb="FF4472C4"/>
      </bottom>
      <diagonal/>
    </border>
  </borders>
  <cellStyleXfs count="12">
    <xf numFmtId="0" fontId="0" fillId="0" borderId="0"/>
    <xf numFmtId="0" fontId="2" fillId="0" borderId="1" applyNumberFormat="0" applyFill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6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6" fillId="10" borderId="0" applyNumberFormat="0" applyBorder="0" applyAlignment="0" applyProtection="0"/>
    <xf numFmtId="0" fontId="1" fillId="11" borderId="0" applyNumberFormat="0" applyBorder="0" applyAlignment="0" applyProtection="0"/>
  </cellStyleXfs>
  <cellXfs count="57">
    <xf numFmtId="0" fontId="0" fillId="0" borderId="0" xfId="0"/>
    <xf numFmtId="0" fontId="0" fillId="0" borderId="2" xfId="0" applyBorder="1"/>
    <xf numFmtId="0" fontId="0" fillId="12" borderId="3" xfId="0" applyFill="1" applyBorder="1"/>
    <xf numFmtId="0" fontId="3" fillId="13" borderId="0" xfId="2" applyFont="1" applyFill="1"/>
    <xf numFmtId="0" fontId="6" fillId="13" borderId="0" xfId="2" applyFill="1"/>
    <xf numFmtId="0" fontId="2" fillId="0" borderId="1" xfId="1"/>
    <xf numFmtId="0" fontId="0" fillId="14" borderId="2" xfId="0" applyFill="1" applyBorder="1" applyAlignment="1">
      <alignment horizontal="left"/>
    </xf>
    <xf numFmtId="0" fontId="5" fillId="16" borderId="4" xfId="0" applyFont="1" applyFill="1" applyBorder="1" applyAlignment="1">
      <alignment horizontal="right"/>
    </xf>
    <xf numFmtId="0" fontId="0" fillId="0" borderId="0" xfId="0" applyFill="1" applyBorder="1" applyAlignment="1"/>
    <xf numFmtId="0" fontId="5" fillId="0" borderId="0" xfId="0" applyFont="1"/>
    <xf numFmtId="0" fontId="0" fillId="17" borderId="0" xfId="0" applyFill="1" applyAlignment="1">
      <alignment horizontal="right"/>
    </xf>
    <xf numFmtId="0" fontId="0" fillId="17" borderId="2" xfId="0" applyFill="1" applyBorder="1" applyAlignment="1">
      <alignment horizontal="right"/>
    </xf>
    <xf numFmtId="0" fontId="5" fillId="0" borderId="2" xfId="0" applyFont="1" applyBorder="1"/>
    <xf numFmtId="0" fontId="5" fillId="3" borderId="4" xfId="3" applyFont="1" applyBorder="1" applyAlignment="1">
      <alignment horizontal="center"/>
    </xf>
    <xf numFmtId="0" fontId="5" fillId="5" borderId="4" xfId="5" applyFont="1" applyBorder="1" applyAlignment="1">
      <alignment horizontal="right"/>
    </xf>
    <xf numFmtId="0" fontId="1" fillId="3" borderId="5" xfId="3" applyFont="1" applyBorder="1" applyAlignment="1">
      <alignment horizontal="right" indent="1"/>
    </xf>
    <xf numFmtId="0" fontId="1" fillId="6" borderId="0" xfId="6" applyAlignment="1">
      <alignment horizontal="right" indent="1"/>
    </xf>
    <xf numFmtId="2" fontId="1" fillId="4" borderId="0" xfId="4" applyNumberFormat="1" applyAlignment="1">
      <alignment horizontal="right"/>
    </xf>
    <xf numFmtId="165" fontId="1" fillId="6" borderId="0" xfId="6" applyNumberFormat="1" applyAlignment="1">
      <alignment horizontal="right" indent="1"/>
    </xf>
    <xf numFmtId="0" fontId="1" fillId="6" borderId="2" xfId="6" applyBorder="1" applyAlignment="1">
      <alignment horizontal="right" indent="1"/>
    </xf>
    <xf numFmtId="2" fontId="1" fillId="4" borderId="2" xfId="4" applyNumberFormat="1" applyBorder="1" applyAlignment="1">
      <alignment horizontal="right"/>
    </xf>
    <xf numFmtId="165" fontId="1" fillId="6" borderId="2" xfId="6" applyNumberFormat="1" applyBorder="1" applyAlignment="1">
      <alignment horizontal="right" indent="1"/>
    </xf>
    <xf numFmtId="2" fontId="0" fillId="15" borderId="0" xfId="0" applyNumberFormat="1" applyFill="1"/>
    <xf numFmtId="0" fontId="5" fillId="16" borderId="4" xfId="0" applyFont="1" applyFill="1" applyBorder="1" applyAlignment="1">
      <alignment horizontal="left"/>
    </xf>
    <xf numFmtId="0" fontId="1" fillId="6" borderId="0" xfId="6" applyAlignment="1">
      <alignment horizontal="left" indent="1"/>
    </xf>
    <xf numFmtId="0" fontId="1" fillId="6" borderId="2" xfId="6" applyBorder="1" applyAlignment="1">
      <alignment horizontal="left" indent="1"/>
    </xf>
    <xf numFmtId="0" fontId="1" fillId="18" borderId="5" xfId="3" applyFont="1" applyFill="1" applyBorder="1" applyAlignment="1">
      <alignment horizontal="center" vertical="center"/>
    </xf>
    <xf numFmtId="0" fontId="0" fillId="19" borderId="0" xfId="0" applyFill="1"/>
    <xf numFmtId="0" fontId="10" fillId="19" borderId="0" xfId="0" applyFont="1" applyFill="1" applyAlignment="1">
      <alignment horizontal="right" indent="2"/>
    </xf>
    <xf numFmtId="0" fontId="0" fillId="19" borderId="0" xfId="0" applyFill="1" applyAlignment="1">
      <alignment horizontal="right" indent="2"/>
    </xf>
    <xf numFmtId="0" fontId="0" fillId="19" borderId="2" xfId="0" applyFill="1" applyBorder="1"/>
    <xf numFmtId="0" fontId="0" fillId="19" borderId="2" xfId="0" applyFill="1" applyBorder="1" applyAlignment="1">
      <alignment horizontal="right" indent="2"/>
    </xf>
    <xf numFmtId="0" fontId="11" fillId="20" borderId="5" xfId="3" applyFont="1" applyFill="1" applyBorder="1" applyAlignment="1">
      <alignment horizontal="center" vertical="center"/>
    </xf>
    <xf numFmtId="166" fontId="0" fillId="21" borderId="5" xfId="0" applyNumberFormat="1" applyFill="1" applyBorder="1" applyAlignment="1">
      <alignment horizontal="center"/>
    </xf>
    <xf numFmtId="0" fontId="4" fillId="21" borderId="5" xfId="0" applyFont="1" applyFill="1" applyBorder="1" applyAlignment="1">
      <alignment horizontal="center"/>
    </xf>
    <xf numFmtId="0" fontId="6" fillId="7" borderId="4" xfId="7" applyBorder="1" applyAlignment="1">
      <alignment horizontal="left"/>
    </xf>
    <xf numFmtId="2" fontId="1" fillId="19" borderId="0" xfId="6" applyNumberFormat="1" applyFill="1" applyAlignment="1">
      <alignment horizontal="right" indent="1"/>
    </xf>
    <xf numFmtId="2" fontId="1" fillId="19" borderId="2" xfId="6" applyNumberFormat="1" applyFill="1" applyBorder="1" applyAlignment="1">
      <alignment horizontal="right" indent="1"/>
    </xf>
    <xf numFmtId="164" fontId="0" fillId="19" borderId="2" xfId="0" applyNumberFormat="1" applyFill="1" applyBorder="1" applyAlignment="1">
      <alignment horizontal="right" indent="2"/>
    </xf>
    <xf numFmtId="164" fontId="10" fillId="19" borderId="0" xfId="0" applyNumberFormat="1" applyFont="1" applyFill="1" applyAlignment="1">
      <alignment horizontal="right" indent="2"/>
    </xf>
    <xf numFmtId="0" fontId="1" fillId="3" borderId="5" xfId="3" applyFont="1" applyBorder="1" applyAlignment="1">
      <alignment horizontal="left" indent="1"/>
    </xf>
    <xf numFmtId="0" fontId="13" fillId="0" borderId="0" xfId="0" applyFont="1"/>
    <xf numFmtId="0" fontId="8" fillId="0" borderId="0" xfId="0" applyFont="1"/>
    <xf numFmtId="0" fontId="14" fillId="22" borderId="6" xfId="9" applyFont="1" applyFill="1" applyBorder="1" applyAlignment="1">
      <alignment horizontal="center"/>
    </xf>
    <xf numFmtId="0" fontId="14" fillId="23" borderId="0" xfId="8" applyFont="1" applyFill="1" applyBorder="1" applyAlignment="1">
      <alignment horizontal="center"/>
    </xf>
    <xf numFmtId="0" fontId="14" fillId="23" borderId="2" xfId="8" applyFont="1" applyFill="1" applyBorder="1" applyAlignment="1">
      <alignment horizontal="center"/>
    </xf>
    <xf numFmtId="0" fontId="9" fillId="23" borderId="0" xfId="8" applyFont="1" applyFill="1" applyBorder="1" applyAlignment="1">
      <alignment horizontal="center"/>
    </xf>
    <xf numFmtId="2" fontId="1" fillId="5" borderId="0" xfId="5" applyNumberFormat="1"/>
    <xf numFmtId="2" fontId="1" fillId="5" borderId="0" xfId="5" applyNumberFormat="1" applyAlignment="1">
      <alignment horizontal="right"/>
    </xf>
    <xf numFmtId="2" fontId="1" fillId="5" borderId="2" xfId="5" applyNumberFormat="1" applyBorder="1" applyAlignment="1">
      <alignment horizontal="right"/>
    </xf>
    <xf numFmtId="0" fontId="5" fillId="6" borderId="4" xfId="6" applyFont="1" applyBorder="1" applyAlignment="1">
      <alignment horizontal="right"/>
    </xf>
    <xf numFmtId="0" fontId="14" fillId="24" borderId="4" xfId="10" applyFont="1" applyFill="1" applyBorder="1"/>
    <xf numFmtId="0" fontId="13" fillId="25" borderId="4" xfId="0" applyFont="1" applyFill="1" applyBorder="1" applyAlignment="1">
      <alignment horizontal="left"/>
    </xf>
    <xf numFmtId="0" fontId="14" fillId="26" borderId="0" xfId="11" applyFont="1" applyFill="1" applyBorder="1"/>
    <xf numFmtId="0" fontId="8" fillId="27" borderId="0" xfId="0" applyFont="1" applyFill="1" applyAlignment="1">
      <alignment horizontal="right"/>
    </xf>
    <xf numFmtId="0" fontId="14" fillId="26" borderId="2" xfId="11" applyFont="1" applyFill="1" applyBorder="1"/>
    <xf numFmtId="0" fontId="8" fillId="27" borderId="2" xfId="0" applyFont="1" applyFill="1" applyBorder="1" applyAlignment="1">
      <alignment horizontal="right"/>
    </xf>
  </cellXfs>
  <cellStyles count="12">
    <cellStyle name="20% - Ênfase4" xfId="4" builtinId="42"/>
    <cellStyle name="20% - Ênfase5" xfId="8" builtinId="46"/>
    <cellStyle name="40% - Ênfase4" xfId="5" builtinId="43"/>
    <cellStyle name="40% - Ênfase5" xfId="9" builtinId="47"/>
    <cellStyle name="60% - Ênfase4" xfId="6" builtinId="44"/>
    <cellStyle name="60% - Ênfase6" xfId="11" builtinId="52"/>
    <cellStyle name="Ênfase1" xfId="2" builtinId="29"/>
    <cellStyle name="Ênfase4" xfId="3" builtinId="41"/>
    <cellStyle name="Ênfase5" xfId="7" builtinId="45"/>
    <cellStyle name="Ênfase6" xfId="10" builtinId="49"/>
    <cellStyle name="Normal" xfId="0" builtinId="0"/>
    <cellStyle name="Título 2" xfId="1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351972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ECB997C-5F32-4F2C-9070-28D345FAA9E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5</xdr:col>
      <xdr:colOff>276225</xdr:colOff>
      <xdr:row>1</xdr:row>
      <xdr:rowOff>19050</xdr:rowOff>
    </xdr:from>
    <xdr:ext cx="9315450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77E705C3-5A65-4BC2-83B8-07FFABA66198}"/>
            </a:ext>
          </a:extLst>
        </xdr:cNvPr>
        <xdr:cNvSpPr/>
      </xdr:nvSpPr>
      <xdr:spPr>
        <a:xfrm>
          <a:off x="2400300" y="123825"/>
          <a:ext cx="9315450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Estudo de Caso Marketplace Magazine Luiza::Market</a:t>
          </a:r>
          <a:r>
            <a:rPr lang="pt-BR" sz="2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share</a:t>
          </a:r>
          <a:endParaRPr lang="pt-BR" sz="24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  <xdr:twoCellAnchor editAs="oneCell">
    <xdr:from>
      <xdr:col>13</xdr:col>
      <xdr:colOff>466725</xdr:colOff>
      <xdr:row>13</xdr:row>
      <xdr:rowOff>95250</xdr:rowOff>
    </xdr:from>
    <xdr:to>
      <xdr:col>21</xdr:col>
      <xdr:colOff>39159</xdr:colOff>
      <xdr:row>24</xdr:row>
      <xdr:rowOff>34279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D419CFDF-057E-444A-B9F0-E2EB07E7AD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1275" y="2867025"/>
          <a:ext cx="3677709" cy="2063104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625022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134F4AE-7D89-4C71-B492-F617518AAF2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704521" cy="550846"/>
        </a:xfrm>
        <a:prstGeom prst="rect">
          <a:avLst/>
        </a:prstGeom>
      </xdr:spPr>
    </xdr:pic>
    <xdr:clientData/>
  </xdr:twoCellAnchor>
  <xdr:oneCellAnchor>
    <xdr:from>
      <xdr:col>5</xdr:col>
      <xdr:colOff>228600</xdr:colOff>
      <xdr:row>1</xdr:row>
      <xdr:rowOff>19050</xdr:rowOff>
    </xdr:from>
    <xdr:ext cx="9039225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75DB2EEE-F961-48D1-A37A-E08F7E1C37EC}"/>
            </a:ext>
          </a:extLst>
        </xdr:cNvPr>
        <xdr:cNvSpPr/>
      </xdr:nvSpPr>
      <xdr:spPr>
        <a:xfrm>
          <a:off x="3248025" y="123825"/>
          <a:ext cx="9039225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Simulador de Market share</a:t>
          </a:r>
        </a:p>
      </xdr:txBody>
    </xdr:sp>
    <xdr:clientData/>
  </xdr:oneCellAnchor>
  <xdr:oneCellAnchor>
    <xdr:from>
      <xdr:col>2</xdr:col>
      <xdr:colOff>4233</xdr:colOff>
      <xdr:row>16</xdr:row>
      <xdr:rowOff>85725</xdr:rowOff>
    </xdr:from>
    <xdr:ext cx="12441767" cy="3143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F18E0DE8-C4B0-43EB-8464-D0E6EFE6A9DB}"/>
                </a:ext>
              </a:extLst>
            </xdr:cNvPr>
            <xdr:cNvSpPr txBox="1"/>
          </xdr:nvSpPr>
          <xdr:spPr>
            <a:xfrm>
              <a:off x="300566" y="3440642"/>
              <a:ext cx="12441767" cy="314325"/>
            </a:xfrm>
            <a:prstGeom prst="rect">
              <a:avLst/>
            </a:prstGeom>
            <a:solidFill>
              <a:srgbClr val="FFFF00"/>
            </a:solidFill>
            <a:ln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000" b="0" i="1">
                        <a:latin typeface="Cambria Math" panose="02040503050406030204" pitchFamily="18" charset="0"/>
                      </a:rPr>
                      <m:t>𝑌</m:t>
                    </m:r>
                    <m:r>
                      <a:rPr lang="pt-BR" sz="10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sz="1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pt-BR" sz="10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pt-BR" sz="10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1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pt-BR" sz="10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pt-BR" sz="10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pt-BR" sz="1000" b="0" i="1">
                        <a:latin typeface="Cambria Math" panose="02040503050406030204" pitchFamily="18" charset="0"/>
                      </a:rPr>
                      <m:t>𝐿𝐺</m:t>
                    </m:r>
                    <m:r>
                      <a:rPr lang="pt-BR" sz="10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1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pt-BR" sz="10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pt-BR" sz="10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pt-BR" sz="1000" b="0" i="1">
                        <a:latin typeface="Cambria Math" panose="02040503050406030204" pitchFamily="18" charset="0"/>
                      </a:rPr>
                      <m:t>𝐴𝑝𝑝𝑙𝑒</m:t>
                    </m:r>
                    <m:r>
                      <a:rPr lang="pt-BR" sz="10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1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pt-BR" sz="10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pt-BR" sz="10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pt-BR" sz="1000" b="0" i="1">
                        <a:latin typeface="Cambria Math" panose="02040503050406030204" pitchFamily="18" charset="0"/>
                      </a:rPr>
                      <m:t>𝑀𝑜𝑡𝑜𝑟𝑜𝑙𝑎</m:t>
                    </m:r>
                    <m:r>
                      <a:rPr lang="pt-BR" sz="10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1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pt-BR" sz="10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r>
                      <a:rPr lang="pt-BR" sz="1000" b="0" i="1">
                        <a:latin typeface="Cambria Math" panose="02040503050406030204" pitchFamily="18" charset="0"/>
                      </a:rPr>
                      <m:t>∗</m:t>
                    </m:r>
                    <m:d>
                      <m:dPr>
                        <m:ctrlPr>
                          <a:rPr lang="pt-BR" sz="1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000" b="0" i="1">
                            <a:latin typeface="Cambria Math" panose="02040503050406030204" pitchFamily="18" charset="0"/>
                          </a:rPr>
                          <m:t>64</m:t>
                        </m:r>
                        <m:r>
                          <a:rPr lang="pt-BR" sz="1000" b="0" i="1">
                            <a:latin typeface="Cambria Math" panose="02040503050406030204" pitchFamily="18" charset="0"/>
                          </a:rPr>
                          <m:t>𝐺𝐵</m:t>
                        </m:r>
                        <m:r>
                          <a:rPr lang="pt-BR" sz="1000" b="0" i="1">
                            <a:latin typeface="Cambria Math" panose="02040503050406030204" pitchFamily="18" charset="0"/>
                          </a:rPr>
                          <m:t>+</m:t>
                        </m:r>
                      </m:e>
                    </m:d>
                    <m:r>
                      <a:rPr lang="pt-BR" sz="10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1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pt-BR" sz="10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r>
                      <a:rPr lang="pt-BR" sz="1000" b="0" i="1">
                        <a:latin typeface="Cambria Math" panose="02040503050406030204" pitchFamily="18" charset="0"/>
                      </a:rPr>
                      <m:t>∗</m:t>
                    </m:r>
                    <m:d>
                      <m:dPr>
                        <m:ctrlPr>
                          <a:rPr lang="pt-BR" sz="1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000" b="0" i="1">
                            <a:latin typeface="Cambria Math" panose="02040503050406030204" pitchFamily="18" charset="0"/>
                          </a:rPr>
                          <m:t>4</m:t>
                        </m:r>
                        <m:r>
                          <m:rPr>
                            <m:nor/>
                          </m:rPr>
                          <a:rPr lang="pt-BR" sz="1000" b="0" i="0">
                            <a:latin typeface="Cambria Math" panose="02040503050406030204" pitchFamily="18" charset="0"/>
                          </a:rPr>
                          <m:t>)+</m:t>
                        </m:r>
                        <m:sSub>
                          <m:sSubPr>
                            <m:ctrlP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𝛽</m:t>
                            </m:r>
                          </m:e>
                          <m:sub>
                            <m: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6</m:t>
                            </m:r>
                          </m:sub>
                        </m:sSub>
                        <m:r>
                          <a:rPr lang="pt-BR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r>
                          <m:rPr>
                            <m:nor/>
                          </m:rPr>
                          <a:rPr lang="pt-BR" sz="10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(</m:t>
                        </m:r>
                        <m:r>
                          <m:rPr>
                            <m:nor/>
                          </m:rPr>
                          <a:rPr lang="pt-BR" sz="10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e>
                    </m:d>
                    <m:r>
                      <a:rPr lang="pt-BR" sz="1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pt-BR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𝛽</m:t>
                        </m:r>
                      </m:e>
                      <m:sub>
                        <m:r>
                          <a:rPr lang="pt-BR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7</m:t>
                        </m:r>
                      </m:sub>
                    </m:sSub>
                    <m:r>
                      <a:rPr lang="pt-BR" sz="1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pt-BR" sz="1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𝐷𝑖𝑣𝑒𝑟𝑠𝑎</m:t>
                    </m:r>
                    <m:r>
                      <a:rPr lang="pt-BR" sz="1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pt-BR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𝛽</m:t>
                        </m:r>
                      </m:e>
                      <m:sub>
                        <m:r>
                          <a:rPr lang="pt-BR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8</m:t>
                        </m:r>
                      </m:sub>
                    </m:sSub>
                    <m:r>
                      <a:rPr lang="pt-BR" sz="1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d>
                      <m:dPr>
                        <m:ctrlPr>
                          <a:rPr lang="pt-BR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m:rPr>
                            <m:sty m:val="p"/>
                          </m:rPr>
                          <a:rPr lang="pt-BR" sz="10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Octa</m:t>
                        </m:r>
                        <m:r>
                          <a:rPr lang="pt-BR" sz="10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m:rPr>
                            <m:sty m:val="p"/>
                          </m:rPr>
                          <a:rPr lang="pt-BR" sz="10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Core</m:t>
                        </m:r>
                      </m:e>
                    </m:d>
                    <m:r>
                      <a:rPr lang="pt-BR" sz="10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pt-BR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𝛽</m:t>
                        </m:r>
                      </m:e>
                      <m:sub>
                        <m:r>
                          <a:rPr lang="pt-BR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9</m:t>
                        </m:r>
                      </m:sub>
                    </m:sSub>
                    <m:r>
                      <a:rPr lang="pt-BR" sz="1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d>
                      <m:dPr>
                        <m:ctrlPr>
                          <a:rPr lang="pt-BR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t-BR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𝑃𝑟𝑜𝑐𝑒𝑠𝑠𝑎𝑑𝑜𝑟</m:t>
                        </m:r>
                        <m:r>
                          <a:rPr lang="pt-BR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pt-BR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𝑁𝑒𝑢𝑟𝑎𝑙</m:t>
                        </m:r>
                      </m:e>
                    </m:d>
                    <m:r>
                      <a:rPr lang="pt-BR" sz="1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pt-BR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𝛽</m:t>
                        </m:r>
                      </m:e>
                      <m:sub>
                        <m:r>
                          <a:rPr lang="pt-BR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</m:t>
                        </m:r>
                      </m:sub>
                    </m:sSub>
                    <m:r>
                      <a:rPr lang="pt-BR" sz="1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pt-BR" sz="1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𝑖𝑆𝑖𝑔h𝑡</m:t>
                    </m:r>
                    <m:r>
                      <a:rPr lang="pt-BR" sz="1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pt-BR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𝛽</m:t>
                        </m:r>
                      </m:e>
                      <m:sub>
                        <m:r>
                          <a:rPr lang="pt-BR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11</m:t>
                        </m:r>
                      </m:sub>
                    </m:sSub>
                    <m:r>
                      <a:rPr lang="pt-BR" sz="1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pt-BR" sz="1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𝑄𝑢𝑎𝑑</m:t>
                    </m:r>
                    <m:r>
                      <a:rPr lang="pt-BR" sz="1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pt-BR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𝛽</m:t>
                        </m:r>
                      </m:e>
                      <m:sub>
                        <m:r>
                          <a:rPr lang="pt-BR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12</m:t>
                        </m:r>
                      </m:sub>
                    </m:sSub>
                    <m:r>
                      <a:rPr lang="pt-BR" sz="1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d>
                      <m:dPr>
                        <m:ctrlPr>
                          <a:rPr lang="pt-BR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t-BR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>
                          <a:rPr lang="pt-BR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𝑀𝑃</m:t>
                        </m:r>
                      </m:e>
                    </m:d>
                    <m:r>
                      <a:rPr lang="pt-BR" sz="1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pt-BR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𝛽</m:t>
                        </m:r>
                      </m:e>
                      <m:sub>
                        <m:r>
                          <a:rPr lang="pt-BR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13</m:t>
                        </m:r>
                      </m:sub>
                    </m:sSub>
                    <m:r>
                      <a:rPr lang="pt-BR" sz="1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pt-BR" sz="1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𝐶𝑎𝑟𝑜</m:t>
                    </m:r>
                    <m:r>
                      <a:rPr lang="pt-BR" sz="1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pt-BR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𝛽</m:t>
                        </m:r>
                      </m:e>
                      <m:sub>
                        <m:r>
                          <a:rPr lang="pt-BR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14</m:t>
                        </m:r>
                      </m:sub>
                    </m:sSub>
                    <m:r>
                      <a:rPr lang="pt-BR" sz="1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pt-BR" sz="1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𝐴𝑙𝑡𝑎</m:t>
                    </m:r>
                  </m:oMath>
                </m:oMathPara>
              </a14:m>
              <a:endParaRPr lang="pt-BR" sz="1000" b="0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F18E0DE8-C4B0-43EB-8464-D0E6EFE6A9DB}"/>
                </a:ext>
              </a:extLst>
            </xdr:cNvPr>
            <xdr:cNvSpPr txBox="1"/>
          </xdr:nvSpPr>
          <xdr:spPr>
            <a:xfrm>
              <a:off x="300566" y="3440642"/>
              <a:ext cx="12441767" cy="314325"/>
            </a:xfrm>
            <a:prstGeom prst="rect">
              <a:avLst/>
            </a:prstGeom>
            <a:solidFill>
              <a:srgbClr val="FFFF00"/>
            </a:solidFill>
            <a:ln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pt-BR" sz="1000" b="0" i="0">
                  <a:latin typeface="Cambria Math" panose="02040503050406030204" pitchFamily="18" charset="0"/>
                </a:rPr>
                <a:t>𝑌=</a:t>
              </a:r>
              <a:r>
                <a:rPr lang="pt-BR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pt-BR" sz="1000" b="0" i="0">
                  <a:latin typeface="Cambria Math" panose="02040503050406030204" pitchFamily="18" charset="0"/>
                </a:rPr>
                <a:t>0+</a:t>
              </a:r>
              <a:r>
                <a:rPr lang="pt-BR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pt-BR" sz="1000" b="0" i="0">
                  <a:latin typeface="Cambria Math" panose="02040503050406030204" pitchFamily="18" charset="0"/>
                </a:rPr>
                <a:t>1∗𝐿𝐺+</a:t>
              </a:r>
              <a:r>
                <a:rPr lang="pt-BR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pt-BR" sz="1000" b="0" i="0">
                  <a:latin typeface="Cambria Math" panose="02040503050406030204" pitchFamily="18" charset="0"/>
                </a:rPr>
                <a:t>2∗𝐴𝑝𝑝𝑙𝑒+</a:t>
              </a:r>
              <a:r>
                <a:rPr lang="pt-BR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pt-BR" sz="1000" b="0" i="0">
                  <a:latin typeface="Cambria Math" panose="02040503050406030204" pitchFamily="18" charset="0"/>
                </a:rPr>
                <a:t>3∗𝑀𝑜𝑡𝑜𝑟𝑜𝑙𝑎+</a:t>
              </a:r>
              <a:r>
                <a:rPr lang="pt-BR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pt-BR" sz="1000" b="0" i="0">
                  <a:latin typeface="Cambria Math" panose="02040503050406030204" pitchFamily="18" charset="0"/>
                </a:rPr>
                <a:t>4∗(64𝐺𝐵+)+</a:t>
              </a:r>
              <a:r>
                <a:rPr lang="pt-BR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pt-BR" sz="1000" b="0" i="0">
                  <a:latin typeface="Cambria Math" panose="02040503050406030204" pitchFamily="18" charset="0"/>
                </a:rPr>
                <a:t>5∗(4")+</a:t>
              </a:r>
              <a:r>
                <a:rPr lang="pt-BR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𝛽_6∗</a:t>
              </a:r>
              <a:r>
                <a:rPr lang="pt-BR" sz="1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"(</a:t>
              </a:r>
              <a:r>
                <a:rPr lang="pt-BR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6" )+𝛽_7∗𝐷𝑖𝑣𝑒𝑟𝑠𝑎+𝛽_8∗(Octa−Core)+𝛽_9∗(𝑃𝑟𝑜𝑐𝑒𝑠𝑠𝑎𝑑𝑜𝑟 𝑁𝑒𝑢𝑟𝑎𝑙)+𝛽_10∗𝑖𝑆𝑖𝑔ℎ𝑡+𝛽_11∗𝑄𝑢𝑎𝑑+𝛽_12∗(2𝑀𝑃)+𝛽_13∗𝐶𝑎𝑟𝑜+𝛽_14∗𝐴𝑙𝑡𝑎</a:t>
              </a:r>
              <a:endParaRPr lang="pt-BR" sz="1000" b="0"/>
            </a:p>
          </xdr:txBody>
        </xdr:sp>
      </mc:Fallback>
    </mc:AlternateContent>
    <xdr:clientData/>
  </xdr:oneCellAnchor>
  <xdr:twoCellAnchor editAs="oneCell">
    <xdr:from>
      <xdr:col>20</xdr:col>
      <xdr:colOff>264585</xdr:colOff>
      <xdr:row>6</xdr:row>
      <xdr:rowOff>84669</xdr:rowOff>
    </xdr:from>
    <xdr:to>
      <xdr:col>23</xdr:col>
      <xdr:colOff>841378</xdr:colOff>
      <xdr:row>16</xdr:row>
      <xdr:rowOff>189856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5BFEC8EC-1930-4DE5-A5C9-10644E717F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97418" y="1481669"/>
          <a:ext cx="3677709" cy="2063104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12</xdr:col>
      <xdr:colOff>254000</xdr:colOff>
      <xdr:row>10</xdr:row>
      <xdr:rowOff>10583</xdr:rowOff>
    </xdr:from>
    <xdr:to>
      <xdr:col>18</xdr:col>
      <xdr:colOff>219076</xdr:colOff>
      <xdr:row>15</xdr:row>
      <xdr:rowOff>20108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54CB13A4-4694-4A53-8AFE-573CF44E00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68167" y="2201333"/>
          <a:ext cx="4558242" cy="9831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39D68-717E-43CA-8AA9-69201896C6B5}">
  <dimension ref="B1:AD24"/>
  <sheetViews>
    <sheetView showGridLines="0" zoomScaleNormal="100" workbookViewId="0">
      <selection activeCell="M23" sqref="M23"/>
    </sheetView>
  </sheetViews>
  <sheetFormatPr defaultRowHeight="15" x14ac:dyDescent="0.25"/>
  <cols>
    <col min="1" max="1" width="2.140625" customWidth="1"/>
    <col min="2" max="2" width="2.28515625" customWidth="1"/>
    <col min="3" max="3" width="3.28515625" bestFit="1" customWidth="1"/>
    <col min="4" max="4" width="14.85546875" customWidth="1"/>
    <col min="5" max="5" width="9" bestFit="1" customWidth="1"/>
    <col min="6" max="6" width="4.85546875" bestFit="1" customWidth="1"/>
    <col min="7" max="7" width="7.5703125" bestFit="1" customWidth="1"/>
    <col min="8" max="8" width="11.7109375" bestFit="1" customWidth="1"/>
    <col min="9" max="9" width="7.7109375" bestFit="1" customWidth="1"/>
    <col min="10" max="10" width="6.7109375" bestFit="1" customWidth="1"/>
    <col min="11" max="11" width="5.7109375" bestFit="1" customWidth="1"/>
    <col min="12" max="12" width="3.28515625" customWidth="1"/>
    <col min="13" max="13" width="9.7109375" bestFit="1" customWidth="1"/>
    <col min="14" max="14" width="14.28515625" customWidth="1"/>
    <col min="15" max="15" width="10.28515625" bestFit="1" customWidth="1"/>
    <col min="16" max="16" width="4.5703125" bestFit="1" customWidth="1"/>
    <col min="17" max="17" width="6.28515625" bestFit="1" customWidth="1"/>
    <col min="18" max="18" width="9.28515625" bestFit="1" customWidth="1"/>
    <col min="19" max="19" width="7" bestFit="1" customWidth="1"/>
    <col min="20" max="20" width="4.5703125" bestFit="1" customWidth="1"/>
    <col min="21" max="21" width="5.28515625" bestFit="1" customWidth="1"/>
    <col min="22" max="22" width="7.5703125" bestFit="1" customWidth="1"/>
    <col min="23" max="23" width="9.85546875" bestFit="1" customWidth="1"/>
    <col min="24" max="24" width="18.140625" bestFit="1" customWidth="1"/>
    <col min="25" max="25" width="6.28515625" bestFit="1" customWidth="1"/>
    <col min="26" max="26" width="5.7109375" bestFit="1" customWidth="1"/>
    <col min="27" max="27" width="5.5703125" bestFit="1" customWidth="1"/>
    <col min="28" max="29" width="5.28515625" bestFit="1" customWidth="1"/>
    <col min="30" max="30" width="3" customWidth="1"/>
  </cols>
  <sheetData>
    <row r="1" spans="2:30" ht="8.25" customHeight="1" x14ac:dyDescent="0.25"/>
    <row r="2" spans="2:30" ht="46.5" customHeight="1" thickBot="1" x14ac:dyDescent="0.3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2:30" ht="8.25" customHeight="1" x14ac:dyDescent="0.25"/>
    <row r="4" spans="2:30" ht="18" thickBot="1" x14ac:dyDescent="0.35">
      <c r="C4" s="5" t="s">
        <v>24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2:30" ht="15.75" thickTop="1" x14ac:dyDescent="0.25">
      <c r="D5" s="9" t="s">
        <v>51</v>
      </c>
    </row>
    <row r="7" spans="2:30" x14ac:dyDescent="0.25">
      <c r="D7" s="41" t="s">
        <v>25</v>
      </c>
      <c r="E7" s="42"/>
      <c r="F7" s="42"/>
      <c r="G7" s="42"/>
      <c r="H7" s="42"/>
      <c r="I7" s="42"/>
      <c r="J7" s="42"/>
      <c r="K7" s="42"/>
    </row>
    <row r="8" spans="2:30" ht="15.75" thickBot="1" x14ac:dyDescent="0.3">
      <c r="D8" s="43" t="s">
        <v>16</v>
      </c>
      <c r="E8" s="43" t="s">
        <v>22</v>
      </c>
      <c r="F8" s="43" t="s">
        <v>20</v>
      </c>
      <c r="G8" s="43" t="s">
        <v>15</v>
      </c>
      <c r="H8" s="43" t="s">
        <v>19</v>
      </c>
      <c r="I8" s="43" t="s">
        <v>23</v>
      </c>
      <c r="J8" s="43" t="s">
        <v>18</v>
      </c>
      <c r="K8" s="43" t="s">
        <v>14</v>
      </c>
      <c r="M8" s="13" t="s">
        <v>40</v>
      </c>
      <c r="N8" s="13" t="s">
        <v>48</v>
      </c>
      <c r="O8" s="14" t="s">
        <v>35</v>
      </c>
      <c r="P8" s="50" t="s">
        <v>9</v>
      </c>
      <c r="Q8" s="50" t="s">
        <v>3</v>
      </c>
      <c r="R8" s="50" t="s">
        <v>10</v>
      </c>
      <c r="S8" s="14" t="s">
        <v>32</v>
      </c>
      <c r="T8" s="50" t="s">
        <v>2</v>
      </c>
      <c r="U8" s="50" t="s">
        <v>6</v>
      </c>
      <c r="V8" s="14" t="s">
        <v>34</v>
      </c>
      <c r="W8" s="50" t="s">
        <v>5</v>
      </c>
      <c r="X8" s="50" t="s">
        <v>1</v>
      </c>
      <c r="Y8" s="14" t="s">
        <v>0</v>
      </c>
      <c r="Z8" s="14" t="s">
        <v>11</v>
      </c>
      <c r="AA8" s="14" t="s">
        <v>4</v>
      </c>
      <c r="AB8" s="50" t="s">
        <v>33</v>
      </c>
      <c r="AC8" s="14" t="s">
        <v>31</v>
      </c>
    </row>
    <row r="9" spans="2:30" ht="15.75" thickTop="1" x14ac:dyDescent="0.25">
      <c r="D9" s="46" t="s">
        <v>10</v>
      </c>
      <c r="E9" s="46" t="s">
        <v>52</v>
      </c>
      <c r="F9" s="46" t="s">
        <v>53</v>
      </c>
      <c r="G9" s="46" t="s">
        <v>34</v>
      </c>
      <c r="H9" s="46" t="s">
        <v>54</v>
      </c>
      <c r="I9" s="46" t="s">
        <v>0</v>
      </c>
      <c r="J9" s="46" t="s">
        <v>29</v>
      </c>
      <c r="K9" s="46" t="s">
        <v>31</v>
      </c>
      <c r="M9" s="24" t="s">
        <v>26</v>
      </c>
      <c r="N9" s="16">
        <v>25</v>
      </c>
      <c r="O9" s="22">
        <v>26.756717967781746</v>
      </c>
      <c r="P9" s="47">
        <v>2.5511521660254908</v>
      </c>
      <c r="Q9" s="47">
        <v>0</v>
      </c>
      <c r="R9" s="47">
        <v>4.8086983270838717</v>
      </c>
      <c r="S9" s="22">
        <v>4.4255109592432715</v>
      </c>
      <c r="T9" s="47">
        <v>0</v>
      </c>
      <c r="U9" s="47">
        <v>3.5188920660112872</v>
      </c>
      <c r="V9" s="22">
        <v>-2.9130057551716639</v>
      </c>
      <c r="W9" s="47">
        <v>-22.389827660352282</v>
      </c>
      <c r="X9" s="47">
        <v>0</v>
      </c>
      <c r="Y9" s="22">
        <v>-10.970534495021601</v>
      </c>
      <c r="Z9" s="22">
        <v>0</v>
      </c>
      <c r="AA9" s="22">
        <v>10.932813806376293</v>
      </c>
      <c r="AB9" s="47">
        <v>0.21852505464705654</v>
      </c>
      <c r="AC9" s="22">
        <v>-4.4737166090646525</v>
      </c>
    </row>
    <row r="10" spans="2:30" x14ac:dyDescent="0.25">
      <c r="D10" s="46" t="s">
        <v>7</v>
      </c>
      <c r="E10" s="46" t="s">
        <v>52</v>
      </c>
      <c r="F10" s="46" t="s">
        <v>55</v>
      </c>
      <c r="G10" s="46" t="s">
        <v>34</v>
      </c>
      <c r="H10" s="46" t="s">
        <v>56</v>
      </c>
      <c r="I10" s="46" t="s">
        <v>0</v>
      </c>
      <c r="J10" s="46" t="s">
        <v>33</v>
      </c>
      <c r="K10" s="46" t="s">
        <v>31</v>
      </c>
      <c r="M10" s="24" t="s">
        <v>60</v>
      </c>
      <c r="N10" s="16">
        <v>21</v>
      </c>
      <c r="O10" s="17">
        <v>14</v>
      </c>
      <c r="P10" s="48">
        <v>4.5072463768115973</v>
      </c>
      <c r="Q10" s="48">
        <v>0</v>
      </c>
      <c r="R10" s="48">
        <v>2.6086956521739135</v>
      </c>
      <c r="S10" s="17">
        <v>-4.3623188405797162</v>
      </c>
      <c r="T10" s="48">
        <v>0</v>
      </c>
      <c r="U10" s="48">
        <v>-1.34782608695652</v>
      </c>
      <c r="V10" s="17">
        <v>-5.1304347826086945</v>
      </c>
      <c r="W10" s="48">
        <v>-3.5362318840579765</v>
      </c>
      <c r="X10" s="48">
        <v>0</v>
      </c>
      <c r="Y10" s="17">
        <v>0</v>
      </c>
      <c r="Z10" s="17">
        <v>0</v>
      </c>
      <c r="AA10" s="17">
        <v>2.1594202898550736</v>
      </c>
      <c r="AB10" s="48">
        <v>3.4057971014492834</v>
      </c>
      <c r="AC10" s="17">
        <v>-0.20289855072463703</v>
      </c>
    </row>
    <row r="11" spans="2:30" x14ac:dyDescent="0.25">
      <c r="D11" s="44" t="s">
        <v>7</v>
      </c>
      <c r="E11" s="44" t="s">
        <v>52</v>
      </c>
      <c r="F11" s="44" t="s">
        <v>55</v>
      </c>
      <c r="G11" s="44" t="s">
        <v>28</v>
      </c>
      <c r="H11" s="44" t="s">
        <v>54</v>
      </c>
      <c r="I11" s="44" t="s">
        <v>11</v>
      </c>
      <c r="J11" s="44" t="s">
        <v>33</v>
      </c>
      <c r="K11" s="44" t="s">
        <v>31</v>
      </c>
      <c r="M11" s="24" t="s">
        <v>61</v>
      </c>
      <c r="N11" s="16">
        <v>24</v>
      </c>
      <c r="O11" s="17">
        <v>10.938848920863308</v>
      </c>
      <c r="P11" s="48">
        <v>2.8093525179856051</v>
      </c>
      <c r="Q11" s="48">
        <v>0</v>
      </c>
      <c r="R11" s="48">
        <v>2.852517985611509</v>
      </c>
      <c r="S11" s="17">
        <v>-6.5575539568345302</v>
      </c>
      <c r="T11" s="48">
        <v>0</v>
      </c>
      <c r="U11" s="48">
        <v>9.183453237410065</v>
      </c>
      <c r="V11" s="17">
        <v>-2.1151079136690658</v>
      </c>
      <c r="W11" s="48">
        <v>0</v>
      </c>
      <c r="X11" s="48">
        <v>0</v>
      </c>
      <c r="Y11" s="17">
        <v>-0.95683453237410143</v>
      </c>
      <c r="Z11" s="17">
        <v>-5.2050359712230154</v>
      </c>
      <c r="AA11" s="17">
        <v>-7.3525179856115024</v>
      </c>
      <c r="AB11" s="48">
        <v>0</v>
      </c>
      <c r="AC11" s="17">
        <v>-0.42446043165467606</v>
      </c>
    </row>
    <row r="12" spans="2:30" x14ac:dyDescent="0.25">
      <c r="D12" s="44" t="s">
        <v>7</v>
      </c>
      <c r="E12" s="44" t="s">
        <v>52</v>
      </c>
      <c r="F12" s="44" t="s">
        <v>55</v>
      </c>
      <c r="G12" s="44" t="s">
        <v>34</v>
      </c>
      <c r="H12" s="44" t="s">
        <v>56</v>
      </c>
      <c r="I12" s="44" t="s">
        <v>12</v>
      </c>
      <c r="J12" s="44" t="s">
        <v>33</v>
      </c>
      <c r="K12" s="44" t="s">
        <v>31</v>
      </c>
      <c r="M12" s="24" t="s">
        <v>62</v>
      </c>
      <c r="N12" s="16">
        <v>18</v>
      </c>
      <c r="O12" s="17">
        <v>10.723880597014926</v>
      </c>
      <c r="P12" s="48">
        <v>8.2164179104477704</v>
      </c>
      <c r="Q12" s="48">
        <v>0</v>
      </c>
      <c r="R12" s="48">
        <v>3.5746268656716453</v>
      </c>
      <c r="S12" s="17">
        <v>-6.3507462686567182</v>
      </c>
      <c r="T12" s="48">
        <v>0</v>
      </c>
      <c r="U12" s="48">
        <v>6.2835820895522456</v>
      </c>
      <c r="V12" s="17">
        <v>1.2537313432835826</v>
      </c>
      <c r="W12" s="48">
        <v>0</v>
      </c>
      <c r="X12" s="48">
        <v>-0.14179104477612089</v>
      </c>
      <c r="Y12" s="17">
        <v>0</v>
      </c>
      <c r="Z12" s="17">
        <v>-6.3582089552238887</v>
      </c>
      <c r="AA12" s="17">
        <v>-9.1940298507462774</v>
      </c>
      <c r="AB12" s="48">
        <v>0</v>
      </c>
      <c r="AC12" s="17">
        <v>-0.35820895522387958</v>
      </c>
    </row>
    <row r="13" spans="2:30" x14ac:dyDescent="0.25">
      <c r="D13" s="44" t="s">
        <v>10</v>
      </c>
      <c r="E13" s="44" t="s">
        <v>52</v>
      </c>
      <c r="F13" s="44" t="s">
        <v>57</v>
      </c>
      <c r="G13" s="44" t="s">
        <v>34</v>
      </c>
      <c r="H13" s="44" t="s">
        <v>56</v>
      </c>
      <c r="I13" s="44" t="s">
        <v>4</v>
      </c>
      <c r="J13" s="44" t="s">
        <v>29</v>
      </c>
      <c r="K13" s="44" t="s">
        <v>30</v>
      </c>
      <c r="M13" s="24" t="s">
        <v>63</v>
      </c>
      <c r="N13" s="16">
        <v>20</v>
      </c>
      <c r="O13" s="17">
        <v>9.9999999999999982</v>
      </c>
      <c r="P13" s="48">
        <v>2.3308823529411824</v>
      </c>
      <c r="Q13" s="48">
        <v>0</v>
      </c>
      <c r="R13" s="48">
        <v>-6.0588235294117636</v>
      </c>
      <c r="S13" s="17">
        <v>1.3455882352941149</v>
      </c>
      <c r="T13" s="48">
        <v>0</v>
      </c>
      <c r="U13" s="48">
        <v>-4.514705882352942</v>
      </c>
      <c r="V13" s="17">
        <v>4.0661764705882355</v>
      </c>
      <c r="W13" s="48">
        <v>0</v>
      </c>
      <c r="X13" s="48">
        <v>0</v>
      </c>
      <c r="Y13" s="17">
        <v>0</v>
      </c>
      <c r="Z13" s="17">
        <v>5.1911764705882364</v>
      </c>
      <c r="AA13" s="17">
        <v>-2.3970588235294135</v>
      </c>
      <c r="AB13" s="48">
        <v>-0.68382352941176372</v>
      </c>
      <c r="AC13" s="17">
        <v>0.16911764705882296</v>
      </c>
    </row>
    <row r="14" spans="2:30" ht="15.75" thickBot="1" x14ac:dyDescent="0.3">
      <c r="D14" s="44" t="s">
        <v>7</v>
      </c>
      <c r="E14" s="44" t="s">
        <v>52</v>
      </c>
      <c r="F14" s="44" t="s">
        <v>55</v>
      </c>
      <c r="G14" s="44" t="s">
        <v>34</v>
      </c>
      <c r="H14" s="44" t="s">
        <v>58</v>
      </c>
      <c r="I14" s="44" t="s">
        <v>0</v>
      </c>
      <c r="J14" s="44" t="s">
        <v>33</v>
      </c>
      <c r="K14" s="44" t="s">
        <v>30</v>
      </c>
      <c r="M14" s="25" t="s">
        <v>64</v>
      </c>
      <c r="N14" s="19">
        <v>3</v>
      </c>
      <c r="O14" s="20">
        <v>6.058823529411776</v>
      </c>
      <c r="P14" s="49">
        <v>1.4705882352932296E-2</v>
      </c>
      <c r="Q14" s="49">
        <v>0</v>
      </c>
      <c r="R14" s="49">
        <v>1.3676470588235241</v>
      </c>
      <c r="S14" s="20">
        <v>12.76470588235293</v>
      </c>
      <c r="T14" s="49">
        <v>0</v>
      </c>
      <c r="U14" s="49">
        <v>1.8382352941176376</v>
      </c>
      <c r="V14" s="20">
        <v>0.39705882352940797</v>
      </c>
      <c r="W14" s="49">
        <v>0</v>
      </c>
      <c r="X14" s="49">
        <v>-6.4411764705882453</v>
      </c>
      <c r="Y14" s="20">
        <v>0</v>
      </c>
      <c r="Z14" s="20">
        <v>4.2205882352941124</v>
      </c>
      <c r="AA14" s="20">
        <v>-0.64705882352941135</v>
      </c>
      <c r="AB14" s="49">
        <v>3.54</v>
      </c>
      <c r="AC14" s="20">
        <v>0.10294117647058633</v>
      </c>
    </row>
    <row r="15" spans="2:30" x14ac:dyDescent="0.25">
      <c r="D15" s="44" t="s">
        <v>10</v>
      </c>
      <c r="E15" s="44" t="s">
        <v>52</v>
      </c>
      <c r="F15" s="44" t="s">
        <v>57</v>
      </c>
      <c r="G15" s="44" t="s">
        <v>28</v>
      </c>
      <c r="H15" s="44" t="s">
        <v>58</v>
      </c>
      <c r="I15" s="44" t="s">
        <v>11</v>
      </c>
      <c r="J15" s="44" t="s">
        <v>33</v>
      </c>
      <c r="K15" s="44" t="s">
        <v>31</v>
      </c>
    </row>
    <row r="16" spans="2:30" x14ac:dyDescent="0.25">
      <c r="D16" s="44" t="s">
        <v>10</v>
      </c>
      <c r="E16" s="44" t="s">
        <v>52</v>
      </c>
      <c r="F16" s="44" t="s">
        <v>53</v>
      </c>
      <c r="G16" s="44" t="s">
        <v>34</v>
      </c>
      <c r="H16" s="44" t="s">
        <v>56</v>
      </c>
      <c r="I16" s="44" t="s">
        <v>0</v>
      </c>
      <c r="J16" s="44" t="s">
        <v>29</v>
      </c>
      <c r="K16" s="44" t="s">
        <v>31</v>
      </c>
      <c r="M16" s="51" t="s">
        <v>37</v>
      </c>
      <c r="N16" s="52" t="s">
        <v>65</v>
      </c>
    </row>
    <row r="17" spans="4:14" x14ac:dyDescent="0.25">
      <c r="D17" s="44" t="s">
        <v>10</v>
      </c>
      <c r="E17" s="44" t="s">
        <v>52</v>
      </c>
      <c r="F17" s="44" t="s">
        <v>57</v>
      </c>
      <c r="G17" s="44" t="s">
        <v>34</v>
      </c>
      <c r="H17" s="44" t="s">
        <v>56</v>
      </c>
      <c r="I17" s="44" t="s">
        <v>4</v>
      </c>
      <c r="J17" s="44" t="s">
        <v>33</v>
      </c>
      <c r="K17" s="44" t="s">
        <v>30</v>
      </c>
      <c r="M17" s="53" t="s">
        <v>10</v>
      </c>
      <c r="N17" s="54">
        <v>0.2</v>
      </c>
    </row>
    <row r="18" spans="4:14" x14ac:dyDescent="0.25">
      <c r="D18" s="46" t="s">
        <v>9</v>
      </c>
      <c r="E18" s="46" t="s">
        <v>59</v>
      </c>
      <c r="F18" s="46" t="s">
        <v>55</v>
      </c>
      <c r="G18" s="46" t="s">
        <v>28</v>
      </c>
      <c r="H18" s="46" t="s">
        <v>58</v>
      </c>
      <c r="I18" s="46" t="s">
        <v>4</v>
      </c>
      <c r="J18" s="46" t="s">
        <v>29</v>
      </c>
      <c r="K18" s="46" t="s">
        <v>31</v>
      </c>
      <c r="M18" s="53" t="s">
        <v>7</v>
      </c>
      <c r="N18" s="54">
        <v>0.3</v>
      </c>
    </row>
    <row r="19" spans="4:14" x14ac:dyDescent="0.25">
      <c r="D19" s="44" t="s">
        <v>9</v>
      </c>
      <c r="E19" s="44" t="s">
        <v>59</v>
      </c>
      <c r="F19" s="44" t="s">
        <v>55</v>
      </c>
      <c r="G19" s="44" t="s">
        <v>34</v>
      </c>
      <c r="H19" s="44" t="s">
        <v>54</v>
      </c>
      <c r="I19" s="44" t="s">
        <v>11</v>
      </c>
      <c r="J19" s="44" t="s">
        <v>33</v>
      </c>
      <c r="K19" s="44" t="s">
        <v>30</v>
      </c>
      <c r="M19" s="53" t="s">
        <v>66</v>
      </c>
      <c r="N19" s="54">
        <v>0.1</v>
      </c>
    </row>
    <row r="20" spans="4:14" ht="15.75" thickBot="1" x14ac:dyDescent="0.3">
      <c r="D20" s="44" t="s">
        <v>10</v>
      </c>
      <c r="E20" s="44" t="s">
        <v>52</v>
      </c>
      <c r="F20" s="44" t="s">
        <v>53</v>
      </c>
      <c r="G20" s="44" t="s">
        <v>34</v>
      </c>
      <c r="H20" s="44" t="s">
        <v>54</v>
      </c>
      <c r="I20" s="44" t="s">
        <v>11</v>
      </c>
      <c r="J20" s="44" t="s">
        <v>33</v>
      </c>
      <c r="K20" s="44" t="s">
        <v>31</v>
      </c>
      <c r="M20" s="55" t="s">
        <v>67</v>
      </c>
      <c r="N20" s="56">
        <v>0.4</v>
      </c>
    </row>
    <row r="21" spans="4:14" x14ac:dyDescent="0.25">
      <c r="D21" s="46" t="s">
        <v>9</v>
      </c>
      <c r="E21" s="46" t="s">
        <v>59</v>
      </c>
      <c r="F21" s="46" t="s">
        <v>55</v>
      </c>
      <c r="G21" s="46" t="s">
        <v>34</v>
      </c>
      <c r="H21" s="46" t="s">
        <v>56</v>
      </c>
      <c r="I21" s="46" t="s">
        <v>0</v>
      </c>
      <c r="J21" s="46" t="s">
        <v>33</v>
      </c>
      <c r="K21" s="46" t="s">
        <v>31</v>
      </c>
    </row>
    <row r="22" spans="4:14" x14ac:dyDescent="0.25">
      <c r="D22" s="44" t="s">
        <v>10</v>
      </c>
      <c r="E22" s="44" t="s">
        <v>52</v>
      </c>
      <c r="F22" s="44" t="s">
        <v>57</v>
      </c>
      <c r="G22" s="44" t="s">
        <v>28</v>
      </c>
      <c r="H22" s="44" t="s">
        <v>56</v>
      </c>
      <c r="I22" s="44" t="s">
        <v>11</v>
      </c>
      <c r="J22" s="44" t="s">
        <v>33</v>
      </c>
      <c r="K22" s="44" t="s">
        <v>31</v>
      </c>
    </row>
    <row r="23" spans="4:14" x14ac:dyDescent="0.25">
      <c r="D23" s="44" t="s">
        <v>10</v>
      </c>
      <c r="E23" s="44" t="s">
        <v>52</v>
      </c>
      <c r="F23" s="44" t="s">
        <v>53</v>
      </c>
      <c r="G23" s="44" t="s">
        <v>28</v>
      </c>
      <c r="H23" s="44" t="s">
        <v>58</v>
      </c>
      <c r="I23" s="44" t="s">
        <v>0</v>
      </c>
      <c r="J23" s="44" t="s">
        <v>33</v>
      </c>
      <c r="K23" s="44" t="s">
        <v>30</v>
      </c>
    </row>
    <row r="24" spans="4:14" ht="15.75" thickBot="1" x14ac:dyDescent="0.3">
      <c r="D24" s="45" t="s">
        <v>10</v>
      </c>
      <c r="E24" s="45" t="s">
        <v>59</v>
      </c>
      <c r="F24" s="45" t="s">
        <v>53</v>
      </c>
      <c r="G24" s="45" t="s">
        <v>34</v>
      </c>
      <c r="H24" s="45" t="s">
        <v>56</v>
      </c>
      <c r="I24" s="45" t="s">
        <v>12</v>
      </c>
      <c r="J24" s="45" t="s">
        <v>33</v>
      </c>
      <c r="K24" s="45" t="s">
        <v>31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E79EF-F0E8-4D3F-BA4B-55DC180272E8}">
  <dimension ref="B1:AD37"/>
  <sheetViews>
    <sheetView showGridLines="0" tabSelected="1" topLeftCell="M2" zoomScale="90" zoomScaleNormal="90" workbookViewId="0">
      <selection activeCell="Z13" sqref="Z13"/>
    </sheetView>
  </sheetViews>
  <sheetFormatPr defaultRowHeight="15" x14ac:dyDescent="0.25"/>
  <cols>
    <col min="1" max="1" width="2.140625" customWidth="1"/>
    <col min="2" max="2" width="2.28515625" customWidth="1"/>
    <col min="3" max="3" width="14.140625" customWidth="1"/>
    <col min="4" max="4" width="15" customWidth="1"/>
    <col min="5" max="5" width="11.7109375" customWidth="1"/>
    <col min="6" max="7" width="9.140625" customWidth="1"/>
    <col min="8" max="8" width="12" bestFit="1" customWidth="1"/>
    <col min="9" max="12" width="9.140625" customWidth="1"/>
    <col min="13" max="13" width="10" bestFit="1" customWidth="1"/>
    <col min="14" max="14" width="18.28515625" bestFit="1" customWidth="1"/>
    <col min="15" max="19" width="10.140625" customWidth="1"/>
    <col min="20" max="20" width="4.7109375" customWidth="1"/>
    <col min="21" max="21" width="15.140625" customWidth="1"/>
    <col min="22" max="23" width="15.7109375" bestFit="1" customWidth="1"/>
    <col min="24" max="24" width="15.140625" customWidth="1"/>
    <col min="25" max="25" width="2.28515625" customWidth="1"/>
    <col min="26" max="26" width="18.28515625" customWidth="1"/>
    <col min="27" max="29" width="14.42578125" bestFit="1" customWidth="1"/>
    <col min="30" max="30" width="2.85546875" customWidth="1"/>
  </cols>
  <sheetData>
    <row r="1" spans="2:30" ht="8.25" customHeight="1" x14ac:dyDescent="0.25"/>
    <row r="2" spans="2:30" ht="46.5" customHeight="1" thickBot="1" x14ac:dyDescent="0.3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2:30" ht="8.25" customHeight="1" x14ac:dyDescent="0.25"/>
    <row r="4" spans="2:30" ht="15.75" customHeight="1" thickBot="1" x14ac:dyDescent="0.3">
      <c r="C4" s="9" t="s">
        <v>36</v>
      </c>
      <c r="D4" s="9"/>
    </row>
    <row r="5" spans="2:30" ht="15.75" customHeight="1" thickBot="1" x14ac:dyDescent="0.3">
      <c r="C5" s="51" t="s">
        <v>37</v>
      </c>
      <c r="D5" s="52" t="s">
        <v>39</v>
      </c>
      <c r="E5" s="23"/>
      <c r="F5" s="7" t="str">
        <f>F19</f>
        <v>LG</v>
      </c>
      <c r="G5" s="7" t="str">
        <f t="shared" ref="G5:S5" si="0">G19</f>
        <v>Apple</v>
      </c>
      <c r="H5" s="7" t="str">
        <f t="shared" si="0"/>
        <v>Motorola</v>
      </c>
      <c r="I5" s="7" t="str">
        <f t="shared" si="0"/>
        <v>64GB +</v>
      </c>
      <c r="J5" s="7" t="str">
        <f t="shared" si="0"/>
        <v>4"</v>
      </c>
      <c r="K5" s="7" t="str">
        <f t="shared" si="0"/>
        <v>6"</v>
      </c>
      <c r="L5" s="7" t="str">
        <f t="shared" si="0"/>
        <v>Diversa</v>
      </c>
      <c r="M5" s="7" t="str">
        <f t="shared" si="0"/>
        <v>Octa-Core</v>
      </c>
      <c r="N5" s="7" t="str">
        <f t="shared" si="0"/>
        <v>Processador neural</v>
      </c>
      <c r="O5" s="7" t="str">
        <f t="shared" si="0"/>
        <v>iSight</v>
      </c>
      <c r="P5" s="7" t="str">
        <f t="shared" si="0"/>
        <v>Quad</v>
      </c>
      <c r="Q5" s="7" t="str">
        <f t="shared" si="0"/>
        <v>2MP</v>
      </c>
      <c r="R5" s="7" t="str">
        <f t="shared" si="0"/>
        <v>Caro</v>
      </c>
      <c r="S5" s="7" t="str">
        <f t="shared" si="0"/>
        <v>Alta</v>
      </c>
      <c r="X5" s="26" t="s">
        <v>42</v>
      </c>
      <c r="Y5" s="26"/>
      <c r="Z5" s="26" t="str">
        <f>U19</f>
        <v>Motorola</v>
      </c>
      <c r="AA5" s="26" t="str">
        <f t="shared" ref="AA5:AC5" si="1">V19</f>
        <v>Samsung</v>
      </c>
      <c r="AB5" s="26" t="str">
        <f t="shared" si="1"/>
        <v>LG 1</v>
      </c>
      <c r="AC5" s="26" t="str">
        <f t="shared" si="1"/>
        <v>LG 2</v>
      </c>
    </row>
    <row r="6" spans="2:30" x14ac:dyDescent="0.25">
      <c r="C6" s="53" t="s">
        <v>10</v>
      </c>
      <c r="D6" s="54">
        <v>0.2</v>
      </c>
      <c r="E6" s="10"/>
      <c r="F6" s="10">
        <v>0</v>
      </c>
      <c r="G6" s="10">
        <v>0</v>
      </c>
      <c r="H6" s="10">
        <v>1</v>
      </c>
      <c r="I6" s="10">
        <v>1</v>
      </c>
      <c r="J6" s="10">
        <v>0</v>
      </c>
      <c r="K6" s="10">
        <v>1</v>
      </c>
      <c r="L6" s="10">
        <v>1</v>
      </c>
      <c r="M6" s="10">
        <v>0</v>
      </c>
      <c r="N6" s="10">
        <v>0</v>
      </c>
      <c r="O6" s="10">
        <v>1</v>
      </c>
      <c r="P6" s="10">
        <v>0</v>
      </c>
      <c r="Q6" s="10">
        <v>0</v>
      </c>
      <c r="R6" s="10">
        <v>0</v>
      </c>
      <c r="S6" s="10">
        <v>1</v>
      </c>
      <c r="X6" s="27" t="s">
        <v>43</v>
      </c>
      <c r="Y6" s="28"/>
      <c r="Z6" s="39">
        <f>(Z8-Z7)^2</f>
        <v>6.7722556971573427E-3</v>
      </c>
      <c r="AA6" s="39">
        <f t="shared" ref="AA6:AC6" si="2">(AA8-AA7)^2</f>
        <v>1.7687562916151138E-2</v>
      </c>
      <c r="AB6" s="39">
        <f t="shared" si="2"/>
        <v>1.7553166235116328E-2</v>
      </c>
      <c r="AC6" s="39">
        <f t="shared" si="2"/>
        <v>6.6891921048644939E-3</v>
      </c>
    </row>
    <row r="7" spans="2:30" x14ac:dyDescent="0.25">
      <c r="C7" s="53" t="s">
        <v>7</v>
      </c>
      <c r="D7" s="54">
        <v>0.3</v>
      </c>
      <c r="E7" s="10"/>
      <c r="F7" s="10">
        <v>0</v>
      </c>
      <c r="G7" s="10">
        <v>0</v>
      </c>
      <c r="H7" s="10">
        <v>0</v>
      </c>
      <c r="I7" s="10">
        <v>1</v>
      </c>
      <c r="J7" s="10">
        <v>1</v>
      </c>
      <c r="K7" s="10">
        <v>0</v>
      </c>
      <c r="L7" s="10">
        <v>1</v>
      </c>
      <c r="M7" s="10">
        <v>0</v>
      </c>
      <c r="N7" s="10">
        <v>1</v>
      </c>
      <c r="O7" s="10">
        <v>1</v>
      </c>
      <c r="P7" s="10">
        <v>0</v>
      </c>
      <c r="Q7" s="10">
        <v>0</v>
      </c>
      <c r="R7" s="10">
        <v>1</v>
      </c>
      <c r="S7" s="10">
        <v>1</v>
      </c>
      <c r="X7" s="27" t="s">
        <v>44</v>
      </c>
      <c r="Y7" s="29"/>
      <c r="Z7" s="29">
        <f>VLOOKUP(Z5,$C$5:$D$9,2,FALSE)</f>
        <v>0.2</v>
      </c>
      <c r="AA7" s="29">
        <f t="shared" ref="AA7:AC7" si="3">VLOOKUP(AA5,$C$5:$D$9,2,FALSE)</f>
        <v>0.3</v>
      </c>
      <c r="AB7" s="29">
        <f t="shared" si="3"/>
        <v>0.1</v>
      </c>
      <c r="AC7" s="29">
        <f t="shared" si="3"/>
        <v>0.4</v>
      </c>
    </row>
    <row r="8" spans="2:30" ht="15.75" thickBot="1" x14ac:dyDescent="0.3">
      <c r="C8" s="53" t="s">
        <v>66</v>
      </c>
      <c r="D8" s="54">
        <v>0.1</v>
      </c>
      <c r="E8" s="10"/>
      <c r="F8" s="10">
        <v>1</v>
      </c>
      <c r="G8" s="10">
        <v>0</v>
      </c>
      <c r="H8" s="10">
        <v>0</v>
      </c>
      <c r="I8" s="10">
        <v>0</v>
      </c>
      <c r="J8" s="10">
        <v>1</v>
      </c>
      <c r="K8" s="10">
        <v>0</v>
      </c>
      <c r="L8" s="10">
        <v>0</v>
      </c>
      <c r="M8" s="10">
        <v>1</v>
      </c>
      <c r="N8" s="10">
        <v>0</v>
      </c>
      <c r="O8" s="10">
        <v>0</v>
      </c>
      <c r="P8" s="10">
        <v>0</v>
      </c>
      <c r="Q8" s="10">
        <v>1</v>
      </c>
      <c r="R8" s="10">
        <v>0</v>
      </c>
      <c r="S8" s="10">
        <v>1</v>
      </c>
      <c r="X8" s="30" t="s">
        <v>45</v>
      </c>
      <c r="Y8" s="31"/>
      <c r="Z8" s="38">
        <f>SUMPRODUCT($D$20:$D$25,Z20:Z25)/SUM($D$20:$D$25)</f>
        <v>0.28229371602472053</v>
      </c>
      <c r="AA8" s="38">
        <f>SUMPRODUCT($D$20:$D$25,AA20:AA25)/SUM($D$20:$D$25)</f>
        <v>0.1670054026805933</v>
      </c>
      <c r="AB8" s="38">
        <f>SUMPRODUCT($D$20:$D$25,AB20:AB25)/SUM($D$20:$D$25)</f>
        <v>0.23248836264033279</v>
      </c>
      <c r="AC8" s="38">
        <f>SUMPRODUCT($D$20:$D$25,AC20:AC25)/SUM($D$20:$D$25)</f>
        <v>0.3182125186543534</v>
      </c>
    </row>
    <row r="9" spans="2:30" ht="15.75" thickBot="1" x14ac:dyDescent="0.3">
      <c r="C9" s="55" t="s">
        <v>67</v>
      </c>
      <c r="D9" s="56">
        <v>0.4</v>
      </c>
      <c r="E9" s="11"/>
      <c r="F9" s="11">
        <v>1</v>
      </c>
      <c r="G9" s="11">
        <v>0</v>
      </c>
      <c r="H9" s="11">
        <v>0</v>
      </c>
      <c r="I9" s="11">
        <v>0</v>
      </c>
      <c r="J9" s="11">
        <v>1</v>
      </c>
      <c r="K9" s="11">
        <v>0</v>
      </c>
      <c r="L9" s="11">
        <v>1</v>
      </c>
      <c r="M9" s="11">
        <v>0</v>
      </c>
      <c r="N9" s="11">
        <v>1</v>
      </c>
      <c r="O9" s="11">
        <v>1</v>
      </c>
      <c r="P9" s="11">
        <v>0</v>
      </c>
      <c r="Q9" s="11">
        <v>0</v>
      </c>
      <c r="R9" s="11">
        <v>1</v>
      </c>
      <c r="S9" s="11">
        <v>1</v>
      </c>
    </row>
    <row r="10" spans="2:30" ht="15.75" thickBot="1" x14ac:dyDescent="0.3">
      <c r="AB10" s="32" t="s">
        <v>46</v>
      </c>
      <c r="AC10" s="32" t="s">
        <v>47</v>
      </c>
    </row>
    <row r="11" spans="2:30" ht="15.75" thickBot="1" x14ac:dyDescent="0.3">
      <c r="C11" s="3" t="s">
        <v>21</v>
      </c>
      <c r="D11" s="4"/>
      <c r="E11" s="4"/>
      <c r="F11" s="4"/>
      <c r="G11" s="4"/>
      <c r="H11" s="4"/>
      <c r="I11" s="4"/>
      <c r="J11" s="4"/>
      <c r="K11" s="4"/>
      <c r="AB11" s="33">
        <f>SUM(Z6:AC6)</f>
        <v>4.8702176953289301E-2</v>
      </c>
      <c r="AC11" s="34">
        <v>1.1231014623495708</v>
      </c>
    </row>
    <row r="12" spans="2:30" x14ac:dyDescent="0.25">
      <c r="C12" s="35" t="s">
        <v>17</v>
      </c>
      <c r="D12" s="35" t="s">
        <v>16</v>
      </c>
      <c r="E12" s="35" t="s">
        <v>22</v>
      </c>
      <c r="F12" s="35" t="s">
        <v>20</v>
      </c>
      <c r="G12" s="35" t="s">
        <v>15</v>
      </c>
      <c r="H12" s="35" t="s">
        <v>19</v>
      </c>
      <c r="I12" s="35" t="s">
        <v>23</v>
      </c>
      <c r="J12" s="35" t="s">
        <v>18</v>
      </c>
      <c r="K12" s="35" t="s">
        <v>14</v>
      </c>
    </row>
    <row r="13" spans="2:30" ht="15.75" thickBot="1" x14ac:dyDescent="0.3">
      <c r="C13" s="6">
        <v>6</v>
      </c>
      <c r="D13" s="6" t="s">
        <v>7</v>
      </c>
      <c r="E13" s="6" t="s">
        <v>27</v>
      </c>
      <c r="F13" s="6" t="s">
        <v>8</v>
      </c>
      <c r="G13" s="6" t="s">
        <v>28</v>
      </c>
      <c r="H13" s="6" t="s">
        <v>13</v>
      </c>
      <c r="I13" s="6" t="s">
        <v>12</v>
      </c>
      <c r="J13" s="6" t="s">
        <v>29</v>
      </c>
      <c r="K13" s="6" t="s">
        <v>30</v>
      </c>
    </row>
    <row r="17" spans="3:29" ht="31.5" customHeight="1" x14ac:dyDescent="0.25"/>
    <row r="18" spans="3:29" ht="15.75" thickBot="1" x14ac:dyDescent="0.3">
      <c r="C18" s="9" t="s">
        <v>38</v>
      </c>
      <c r="D18" s="9"/>
      <c r="U18" s="12" t="s">
        <v>49</v>
      </c>
      <c r="V18" s="1"/>
      <c r="Z18" s="12" t="s">
        <v>41</v>
      </c>
      <c r="AA18" s="1"/>
    </row>
    <row r="19" spans="3:29" ht="15.75" thickBot="1" x14ac:dyDescent="0.3">
      <c r="C19" s="13" t="s">
        <v>40</v>
      </c>
      <c r="D19" s="13" t="s">
        <v>48</v>
      </c>
      <c r="E19" s="14" t="s">
        <v>35</v>
      </c>
      <c r="F19" s="50" t="s">
        <v>9</v>
      </c>
      <c r="G19" s="50" t="s">
        <v>3</v>
      </c>
      <c r="H19" s="50" t="s">
        <v>10</v>
      </c>
      <c r="I19" s="14" t="s">
        <v>32</v>
      </c>
      <c r="J19" s="50" t="s">
        <v>2</v>
      </c>
      <c r="K19" s="50" t="s">
        <v>6</v>
      </c>
      <c r="L19" s="14" t="s">
        <v>34</v>
      </c>
      <c r="M19" s="50" t="s">
        <v>5</v>
      </c>
      <c r="N19" s="50" t="s">
        <v>1</v>
      </c>
      <c r="O19" s="14" t="s">
        <v>0</v>
      </c>
      <c r="P19" s="14" t="s">
        <v>11</v>
      </c>
      <c r="Q19" s="14" t="s">
        <v>4</v>
      </c>
      <c r="R19" s="50" t="s">
        <v>33</v>
      </c>
      <c r="S19" s="14" t="s">
        <v>31</v>
      </c>
      <c r="U19" s="40" t="str">
        <f>C6</f>
        <v>Motorola</v>
      </c>
      <c r="V19" s="40" t="str">
        <f>C7</f>
        <v>Samsung</v>
      </c>
      <c r="W19" s="40" t="str">
        <f>C8</f>
        <v>LG 1</v>
      </c>
      <c r="X19" s="40" t="str">
        <f>C9</f>
        <v>LG 2</v>
      </c>
      <c r="Z19" s="26" t="str">
        <f>U19</f>
        <v>Motorola</v>
      </c>
      <c r="AA19" s="26" t="str">
        <f>V19</f>
        <v>Samsung</v>
      </c>
      <c r="AB19" s="26" t="str">
        <f>W19</f>
        <v>LG 1</v>
      </c>
      <c r="AC19" s="26" t="str">
        <f t="shared" ref="AC19" si="4">X19</f>
        <v>LG 2</v>
      </c>
    </row>
    <row r="20" spans="3:29" x14ac:dyDescent="0.25">
      <c r="C20" s="24" t="s">
        <v>26</v>
      </c>
      <c r="D20" s="16">
        <v>25</v>
      </c>
      <c r="E20" s="22">
        <v>26.756717967781746</v>
      </c>
      <c r="F20" s="47">
        <v>2.5511521660254908</v>
      </c>
      <c r="G20" s="47">
        <v>0</v>
      </c>
      <c r="H20" s="47">
        <v>4.8086983270838717</v>
      </c>
      <c r="I20" s="22">
        <v>4.4255109592432715</v>
      </c>
      <c r="J20" s="47">
        <v>0</v>
      </c>
      <c r="K20" s="47">
        <v>3.5188920660112872</v>
      </c>
      <c r="L20" s="22">
        <v>-2.9130057551716639</v>
      </c>
      <c r="M20" s="47">
        <v>-22.389827660352282</v>
      </c>
      <c r="N20" s="47">
        <v>0</v>
      </c>
      <c r="O20" s="22">
        <v>-10.970534495021601</v>
      </c>
      <c r="P20" s="22">
        <v>0</v>
      </c>
      <c r="Q20" s="22">
        <v>10.932813806376293</v>
      </c>
      <c r="R20" s="47">
        <v>0.21852505464705654</v>
      </c>
      <c r="S20" s="22">
        <v>-4.4737166090646525</v>
      </c>
      <c r="U20" s="18">
        <f>$E20+SUMPRODUCT($F$6:$S$6,$F20:$S20)</f>
        <v>21.152562460862256</v>
      </c>
      <c r="V20" s="18">
        <f>$E20+SUMPRODUCT($F$7:$S$7,$F20:$S20)</f>
        <v>13.043497122414156</v>
      </c>
      <c r="W20" s="18">
        <f>$E20+SUMPRODUCT($F$8:$S$8,$F20:$S20)</f>
        <v>13.377139670766597</v>
      </c>
      <c r="X20" s="18">
        <f>$E20+SUMPRODUCT($F$9:$S$9,$F20:$S20)</f>
        <v>11.169138329196375</v>
      </c>
      <c r="Z20" s="36">
        <f t="shared" ref="Z20:AC25" si="5">U29/SUM($U29:$X29)</f>
        <v>0.37497497831974719</v>
      </c>
      <c r="AA20" s="36">
        <f t="shared" ref="AA20" si="6">V29/SUM($U29:$X29)</f>
        <v>0.2178641970071549</v>
      </c>
      <c r="AB20" s="36">
        <f t="shared" ref="AB20" si="7">W29/SUM($U29:$X29)</f>
        <v>0.22413279503477684</v>
      </c>
      <c r="AC20" s="36">
        <f t="shared" ref="AC20" si="8">X29/SUM($U29:$X29)</f>
        <v>0.1830280296383211</v>
      </c>
    </row>
    <row r="21" spans="3:29" x14ac:dyDescent="0.25">
      <c r="C21" s="24" t="s">
        <v>60</v>
      </c>
      <c r="D21" s="16">
        <v>21</v>
      </c>
      <c r="E21" s="17">
        <v>14</v>
      </c>
      <c r="F21" s="48">
        <v>4.5072463768115973</v>
      </c>
      <c r="G21" s="48">
        <v>0</v>
      </c>
      <c r="H21" s="48">
        <v>2.6086956521739135</v>
      </c>
      <c r="I21" s="17">
        <v>-4.3623188405797162</v>
      </c>
      <c r="J21" s="48">
        <v>0</v>
      </c>
      <c r="K21" s="48">
        <v>-1.34782608695652</v>
      </c>
      <c r="L21" s="17">
        <v>-5.1304347826086945</v>
      </c>
      <c r="M21" s="48">
        <v>-3.5362318840579765</v>
      </c>
      <c r="N21" s="48">
        <v>0</v>
      </c>
      <c r="O21" s="17">
        <v>0</v>
      </c>
      <c r="P21" s="17">
        <v>0</v>
      </c>
      <c r="Q21" s="17">
        <v>2.1594202898550736</v>
      </c>
      <c r="R21" s="48">
        <v>3.4057971014492834</v>
      </c>
      <c r="S21" s="17">
        <v>-0.20289855072463703</v>
      </c>
      <c r="U21" s="18">
        <f t="shared" ref="U21:U25" si="9">$E21+SUMPRODUCT($F$6:$S$6,$F21:$S21)</f>
        <v>5.5652173913043459</v>
      </c>
      <c r="V21" s="18">
        <f t="shared" ref="V21:V25" si="10">$E21+SUMPRODUCT($F$7:$S$7,$F21:$S21)</f>
        <v>7.7101449275362368</v>
      </c>
      <c r="W21" s="18">
        <f t="shared" ref="W21:W25" si="11">$E21+SUMPRODUCT($F$8:$S$8,$F21:$S21)</f>
        <v>16.927536231884059</v>
      </c>
      <c r="X21" s="18">
        <f t="shared" ref="X21:X25" si="12">$E21+SUMPRODUCT($F$9:$S$9,$F21:$S21)</f>
        <v>16.579710144927549</v>
      </c>
      <c r="Z21" s="36">
        <f t="shared" si="5"/>
        <v>0.10709087774353075</v>
      </c>
      <c r="AA21" s="36">
        <f t="shared" si="5"/>
        <v>0.15444065731275444</v>
      </c>
      <c r="AB21" s="36">
        <f t="shared" si="5"/>
        <v>0.37353890665975104</v>
      </c>
      <c r="AC21" s="36">
        <f t="shared" si="5"/>
        <v>0.36492955828396395</v>
      </c>
    </row>
    <row r="22" spans="3:29" x14ac:dyDescent="0.25">
      <c r="C22" s="24" t="s">
        <v>61</v>
      </c>
      <c r="D22" s="16">
        <v>24</v>
      </c>
      <c r="E22" s="17">
        <v>10.938848920863308</v>
      </c>
      <c r="F22" s="48">
        <v>2.8093525179856051</v>
      </c>
      <c r="G22" s="48">
        <v>0</v>
      </c>
      <c r="H22" s="48">
        <v>2.852517985611509</v>
      </c>
      <c r="I22" s="17">
        <v>-6.5575539568345302</v>
      </c>
      <c r="J22" s="48">
        <v>0</v>
      </c>
      <c r="K22" s="48">
        <v>9.183453237410065</v>
      </c>
      <c r="L22" s="17">
        <v>-2.1151079136690658</v>
      </c>
      <c r="M22" s="48">
        <v>0</v>
      </c>
      <c r="N22" s="48">
        <v>0</v>
      </c>
      <c r="O22" s="17">
        <v>-0.95683453237410143</v>
      </c>
      <c r="P22" s="17">
        <v>-5.2050359712230154</v>
      </c>
      <c r="Q22" s="17">
        <v>-7.3525179856115024</v>
      </c>
      <c r="R22" s="48">
        <v>0</v>
      </c>
      <c r="S22" s="17">
        <v>-0.42446043165467606</v>
      </c>
      <c r="U22" s="18">
        <f t="shared" si="9"/>
        <v>12.920863309352509</v>
      </c>
      <c r="V22" s="18">
        <f t="shared" si="10"/>
        <v>0.88489208633093419</v>
      </c>
      <c r="W22" s="18">
        <f t="shared" si="11"/>
        <v>5.971223021582734</v>
      </c>
      <c r="X22" s="18">
        <f t="shared" si="12"/>
        <v>10.25179856115107</v>
      </c>
      <c r="Z22" s="36">
        <f t="shared" si="5"/>
        <v>0.4463033170707551</v>
      </c>
      <c r="AA22" s="36">
        <f t="shared" si="5"/>
        <v>2.1973002277273963E-2</v>
      </c>
      <c r="AB22" s="36">
        <f t="shared" si="5"/>
        <v>0.18755765239197916</v>
      </c>
      <c r="AC22" s="36">
        <f t="shared" si="5"/>
        <v>0.34416602825999182</v>
      </c>
    </row>
    <row r="23" spans="3:29" x14ac:dyDescent="0.25">
      <c r="C23" s="24" t="s">
        <v>62</v>
      </c>
      <c r="D23" s="16">
        <v>18</v>
      </c>
      <c r="E23" s="17">
        <v>10.723880597014926</v>
      </c>
      <c r="F23" s="48">
        <v>8.2164179104477704</v>
      </c>
      <c r="G23" s="48">
        <v>0</v>
      </c>
      <c r="H23" s="48">
        <v>3.5746268656716453</v>
      </c>
      <c r="I23" s="17">
        <v>-6.3507462686567182</v>
      </c>
      <c r="J23" s="48">
        <v>0</v>
      </c>
      <c r="K23" s="48">
        <v>6.2835820895522456</v>
      </c>
      <c r="L23" s="17">
        <v>1.2537313432835826</v>
      </c>
      <c r="M23" s="48">
        <v>0</v>
      </c>
      <c r="N23" s="48">
        <v>-0.14179104477612089</v>
      </c>
      <c r="O23" s="17">
        <v>0</v>
      </c>
      <c r="P23" s="17">
        <v>-6.3582089552238887</v>
      </c>
      <c r="Q23" s="17">
        <v>-9.1940298507462774</v>
      </c>
      <c r="R23" s="48">
        <v>0</v>
      </c>
      <c r="S23" s="17">
        <v>-0.35820895522387958</v>
      </c>
      <c r="U23" s="18">
        <f t="shared" si="9"/>
        <v>15.126865671641802</v>
      </c>
      <c r="V23" s="18">
        <f t="shared" si="10"/>
        <v>5.1268656716417889</v>
      </c>
      <c r="W23" s="18">
        <f t="shared" si="11"/>
        <v>9.3880597014925389</v>
      </c>
      <c r="X23" s="18">
        <f t="shared" si="12"/>
        <v>19.694029850746279</v>
      </c>
      <c r="Z23" s="36">
        <f t="shared" si="5"/>
        <v>0.30990557564419519</v>
      </c>
      <c r="AA23" s="36">
        <f t="shared" si="5"/>
        <v>9.1936373561789492E-2</v>
      </c>
      <c r="AB23" s="36">
        <f t="shared" si="5"/>
        <v>0.18136478684314633</v>
      </c>
      <c r="AC23" s="36">
        <f t="shared" si="5"/>
        <v>0.41679326395086913</v>
      </c>
    </row>
    <row r="24" spans="3:29" x14ac:dyDescent="0.25">
      <c r="C24" s="24" t="s">
        <v>63</v>
      </c>
      <c r="D24" s="16">
        <v>20</v>
      </c>
      <c r="E24" s="17">
        <v>9.9999999999999982</v>
      </c>
      <c r="F24" s="48">
        <v>2.3308823529411824</v>
      </c>
      <c r="G24" s="48">
        <v>0</v>
      </c>
      <c r="H24" s="48">
        <v>-6.0588235294117636</v>
      </c>
      <c r="I24" s="17">
        <v>1.3455882352941149</v>
      </c>
      <c r="J24" s="48">
        <v>0</v>
      </c>
      <c r="K24" s="48">
        <v>-4.514705882352942</v>
      </c>
      <c r="L24" s="17">
        <v>4.0661764705882355</v>
      </c>
      <c r="M24" s="48">
        <v>0</v>
      </c>
      <c r="N24" s="48">
        <v>0</v>
      </c>
      <c r="O24" s="17">
        <v>0</v>
      </c>
      <c r="P24" s="17">
        <v>5.1911764705882364</v>
      </c>
      <c r="Q24" s="17">
        <v>-2.3970588235294135</v>
      </c>
      <c r="R24" s="48">
        <v>-0.68382352941176372</v>
      </c>
      <c r="S24" s="17">
        <v>0.16911764705882296</v>
      </c>
      <c r="U24" s="18">
        <f t="shared" si="9"/>
        <v>5.0073529411764666</v>
      </c>
      <c r="V24" s="18">
        <f t="shared" si="10"/>
        <v>14.897058823529409</v>
      </c>
      <c r="W24" s="18">
        <f t="shared" si="11"/>
        <v>10.102941176470591</v>
      </c>
      <c r="X24" s="18">
        <f t="shared" si="12"/>
        <v>15.882352941176476</v>
      </c>
      <c r="Z24" s="36">
        <f t="shared" si="5"/>
        <v>9.7483268071015677E-2</v>
      </c>
      <c r="AA24" s="36">
        <f t="shared" si="5"/>
        <v>0.3316729148169667</v>
      </c>
      <c r="AB24" s="36">
        <f t="shared" si="5"/>
        <v>0.21443511453052472</v>
      </c>
      <c r="AC24" s="36">
        <f t="shared" si="5"/>
        <v>0.35640870258149288</v>
      </c>
    </row>
    <row r="25" spans="3:29" ht="15.75" thickBot="1" x14ac:dyDescent="0.3">
      <c r="C25" s="25" t="s">
        <v>64</v>
      </c>
      <c r="D25" s="19">
        <v>3</v>
      </c>
      <c r="E25" s="20">
        <v>6.058823529411776</v>
      </c>
      <c r="F25" s="49">
        <v>1.4705882352932296E-2</v>
      </c>
      <c r="G25" s="49">
        <v>0</v>
      </c>
      <c r="H25" s="49">
        <v>1.3676470588235241</v>
      </c>
      <c r="I25" s="20">
        <v>12.76470588235293</v>
      </c>
      <c r="J25" s="49">
        <v>0</v>
      </c>
      <c r="K25" s="49">
        <v>1.8382352941176376</v>
      </c>
      <c r="L25" s="20">
        <v>0.39705882352940797</v>
      </c>
      <c r="M25" s="49">
        <v>0</v>
      </c>
      <c r="N25" s="49">
        <v>-6.4411764705882453</v>
      </c>
      <c r="O25" s="20">
        <v>0</v>
      </c>
      <c r="P25" s="20">
        <v>4.2205882352941124</v>
      </c>
      <c r="Q25" s="20">
        <v>-0.64705882352941135</v>
      </c>
      <c r="R25" s="49">
        <v>3.54</v>
      </c>
      <c r="S25" s="20">
        <v>0.10294117647058633</v>
      </c>
      <c r="U25" s="21">
        <f t="shared" si="9"/>
        <v>22.529411764705863</v>
      </c>
      <c r="V25" s="21">
        <f t="shared" si="10"/>
        <v>16.422352941176456</v>
      </c>
      <c r="W25" s="21">
        <f t="shared" si="11"/>
        <v>5.5294117647058831</v>
      </c>
      <c r="X25" s="21">
        <f t="shared" si="12"/>
        <v>3.6723529411764573</v>
      </c>
      <c r="Z25" s="37">
        <f t="shared" si="5"/>
        <v>0.49069141847406778</v>
      </c>
      <c r="AA25" s="37">
        <f t="shared" si="5"/>
        <v>0.34402529789767422</v>
      </c>
      <c r="AB25" s="37">
        <f t="shared" si="5"/>
        <v>0.10130640871937295</v>
      </c>
      <c r="AC25" s="37">
        <f t="shared" si="5"/>
        <v>6.3976874908885081E-2</v>
      </c>
    </row>
    <row r="27" spans="3:29" ht="15.75" thickBot="1" x14ac:dyDescent="0.3">
      <c r="E27" s="8"/>
      <c r="U27" s="12" t="s">
        <v>50</v>
      </c>
      <c r="V27" s="1"/>
    </row>
    <row r="28" spans="3:29" ht="15.75" thickBot="1" x14ac:dyDescent="0.3">
      <c r="E28" s="8"/>
      <c r="U28" s="15" t="str">
        <f>U19</f>
        <v>Motorola</v>
      </c>
      <c r="V28" s="15" t="str">
        <f t="shared" ref="V28:X28" si="13">V19</f>
        <v>Samsung</v>
      </c>
      <c r="W28" s="15" t="str">
        <f t="shared" si="13"/>
        <v>LG 1</v>
      </c>
      <c r="X28" s="15" t="str">
        <f t="shared" si="13"/>
        <v>LG 2</v>
      </c>
    </row>
    <row r="29" spans="3:29" x14ac:dyDescent="0.25">
      <c r="E29" s="8"/>
      <c r="U29" s="18">
        <f t="shared" ref="U29:X34" si="14">U20^$AC$11</f>
        <v>30.797616581565414</v>
      </c>
      <c r="V29" s="18">
        <f t="shared" si="14"/>
        <v>17.893721966044147</v>
      </c>
      <c r="W29" s="18">
        <f t="shared" si="14"/>
        <v>18.408577328990617</v>
      </c>
      <c r="X29" s="18">
        <f t="shared" si="14"/>
        <v>15.032541919833891</v>
      </c>
    </row>
    <row r="30" spans="3:29" x14ac:dyDescent="0.25">
      <c r="E30" s="8"/>
      <c r="U30" s="18">
        <f t="shared" si="14"/>
        <v>6.8746734598383741</v>
      </c>
      <c r="V30" s="18">
        <f t="shared" si="14"/>
        <v>9.9142813124633697</v>
      </c>
      <c r="W30" s="18">
        <f t="shared" si="14"/>
        <v>23.979241387681707</v>
      </c>
      <c r="X30" s="18">
        <f t="shared" si="14"/>
        <v>23.426566313645331</v>
      </c>
    </row>
    <row r="31" spans="3:29" x14ac:dyDescent="0.25">
      <c r="E31" s="8"/>
      <c r="U31" s="18">
        <f t="shared" si="14"/>
        <v>17.704886409644335</v>
      </c>
      <c r="V31" s="18">
        <f t="shared" si="14"/>
        <v>0.87167066548223004</v>
      </c>
      <c r="W31" s="18">
        <f t="shared" si="14"/>
        <v>7.440426283753343</v>
      </c>
      <c r="X31" s="18">
        <f t="shared" si="14"/>
        <v>13.653092422424391</v>
      </c>
    </row>
    <row r="32" spans="3:29" x14ac:dyDescent="0.25">
      <c r="E32" s="8"/>
      <c r="U32" s="18">
        <f t="shared" si="14"/>
        <v>21.133808669875883</v>
      </c>
      <c r="V32" s="18">
        <f t="shared" si="14"/>
        <v>6.2695410517164349</v>
      </c>
      <c r="W32" s="18">
        <f t="shared" si="14"/>
        <v>12.36805338732108</v>
      </c>
      <c r="X32" s="18">
        <f t="shared" si="14"/>
        <v>28.422944882230084</v>
      </c>
    </row>
    <row r="33" spans="5:24" x14ac:dyDescent="0.25">
      <c r="E33" s="8"/>
      <c r="U33" s="18">
        <f t="shared" si="14"/>
        <v>6.1056372243958101</v>
      </c>
      <c r="V33" s="18">
        <f t="shared" si="14"/>
        <v>20.773559761610414</v>
      </c>
      <c r="W33" s="18">
        <f t="shared" si="14"/>
        <v>13.430643467362669</v>
      </c>
      <c r="X33" s="18">
        <f t="shared" si="14"/>
        <v>22.322828159545363</v>
      </c>
    </row>
    <row r="34" spans="5:24" ht="15.75" thickBot="1" x14ac:dyDescent="0.3">
      <c r="E34" s="8"/>
      <c r="U34" s="21">
        <f t="shared" si="14"/>
        <v>33.057905788212132</v>
      </c>
      <c r="V34" s="21">
        <f t="shared" si="14"/>
        <v>23.177001794792869</v>
      </c>
      <c r="W34" s="21">
        <f t="shared" si="14"/>
        <v>6.8250179014779953</v>
      </c>
      <c r="X34" s="21">
        <f t="shared" si="14"/>
        <v>4.3101253124399745</v>
      </c>
    </row>
    <row r="35" spans="5:24" x14ac:dyDescent="0.25">
      <c r="E35" s="8"/>
    </row>
    <row r="36" spans="5:24" x14ac:dyDescent="0.25">
      <c r="E36" s="8"/>
    </row>
    <row r="37" spans="5:24" x14ac:dyDescent="0.25">
      <c r="E37" s="8"/>
    </row>
  </sheetData>
  <phoneticPr fontId="7" type="noConversion"/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Capa</vt:lpstr>
      <vt:lpstr>Market-share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2019-11-26T11:56:48Z</dcterms:created>
  <dcterms:modified xsi:type="dcterms:W3CDTF">2019-11-28T18:48:35Z</dcterms:modified>
</cp:coreProperties>
</file>