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23_Marketing_Analytics\Atividades Curso MA\Modulo IV - Forecasting\"/>
    </mc:Choice>
  </mc:AlternateContent>
  <xr:revisionPtr revIDLastSave="0" documentId="13_ncr:1_{2F7679C0-0882-468D-A7A3-5DF4A4B57F0B}" xr6:coauthVersionLast="45" xr6:coauthVersionMax="45" xr10:uidLastSave="{00000000-0000-0000-0000-000000000000}"/>
  <bookViews>
    <workbookView xWindow="585" yWindow="0" windowWidth="19275" windowHeight="10875" tabRatio="831" activeTab="1" xr2:uid="{1F74F286-8743-4412-BE90-FD28B10660CC}"/>
  </bookViews>
  <sheets>
    <sheet name="Modelos" sheetId="3" r:id="rId1"/>
    <sheet name="MMS" sheetId="4" r:id="rId2"/>
    <sheet name="WMA" sheetId="6" r:id="rId3"/>
    <sheet name="Suavização Exponencial" sheetId="8" r:id="rId4"/>
  </sheets>
  <definedNames>
    <definedName name="solver_adj" localSheetId="3" hidden="1">'Suavização Exponencial'!$J$12</definedName>
    <definedName name="solver_adj" localSheetId="2" hidden="1">WMA!$J$13:$J$15</definedName>
    <definedName name="solver_cvg" localSheetId="3" hidden="1">0.0001</definedName>
    <definedName name="solver_cvg" localSheetId="2" hidden="1">0.0001</definedName>
    <definedName name="solver_drv" localSheetId="3" hidden="1">1</definedName>
    <definedName name="solver_drv" localSheetId="2" hidden="1">1</definedName>
    <definedName name="solver_eng" localSheetId="3" hidden="1">1</definedName>
    <definedName name="solver_eng" localSheetId="2" hidden="1">1</definedName>
    <definedName name="solver_est" localSheetId="3" hidden="1">1</definedName>
    <definedName name="solver_est" localSheetId="2" hidden="1">1</definedName>
    <definedName name="solver_itr" localSheetId="3" hidden="1">2147483647</definedName>
    <definedName name="solver_itr" localSheetId="2" hidden="1">2147483647</definedName>
    <definedName name="solver_lhs1" localSheetId="3" hidden="1">'Suavização Exponencial'!$J$12</definedName>
    <definedName name="solver_lhs1" localSheetId="2" hidden="1">WMA!$J$13:$J$15</definedName>
    <definedName name="solver_lhs2" localSheetId="3" hidden="1">'Suavização Exponencial'!$J$12</definedName>
    <definedName name="solver_lhs2" localSheetId="2" hidden="1">WMA!$J$13:$J$15</definedName>
    <definedName name="solver_lhs3" localSheetId="2" hidden="1">WMA!$J$16</definedName>
    <definedName name="solver_mip" localSheetId="3" hidden="1">2147483647</definedName>
    <definedName name="solver_mip" localSheetId="2" hidden="1">2147483647</definedName>
    <definedName name="solver_mni" localSheetId="3" hidden="1">30</definedName>
    <definedName name="solver_mni" localSheetId="2" hidden="1">30</definedName>
    <definedName name="solver_mrt" localSheetId="3" hidden="1">0.075</definedName>
    <definedName name="solver_mrt" localSheetId="2" hidden="1">0.075</definedName>
    <definedName name="solver_msl" localSheetId="3" hidden="1">2</definedName>
    <definedName name="solver_msl" localSheetId="2" hidden="1">2</definedName>
    <definedName name="solver_neg" localSheetId="3" hidden="1">1</definedName>
    <definedName name="solver_neg" localSheetId="2" hidden="1">1</definedName>
    <definedName name="solver_nod" localSheetId="3" hidden="1">2147483647</definedName>
    <definedName name="solver_nod" localSheetId="2" hidden="1">2147483647</definedName>
    <definedName name="solver_num" localSheetId="3" hidden="1">2</definedName>
    <definedName name="solver_num" localSheetId="2" hidden="1">3</definedName>
    <definedName name="solver_nwt" localSheetId="3" hidden="1">1</definedName>
    <definedName name="solver_nwt" localSheetId="2" hidden="1">1</definedName>
    <definedName name="solver_opt" localSheetId="3" hidden="1">'Suavização Exponencial'!$J$4</definedName>
    <definedName name="solver_opt" localSheetId="2" hidden="1">WMA!$J$4</definedName>
    <definedName name="solver_pre" localSheetId="3" hidden="1">0.000001</definedName>
    <definedName name="solver_pre" localSheetId="2" hidden="1">0.000001</definedName>
    <definedName name="solver_rbv" localSheetId="3" hidden="1">1</definedName>
    <definedName name="solver_rbv" localSheetId="2" hidden="1">1</definedName>
    <definedName name="solver_rel1" localSheetId="3" hidden="1">1</definedName>
    <definedName name="solver_rel1" localSheetId="2" hidden="1">1</definedName>
    <definedName name="solver_rel2" localSheetId="3" hidden="1">3</definedName>
    <definedName name="solver_rel2" localSheetId="2" hidden="1">3</definedName>
    <definedName name="solver_rel3" localSheetId="2" hidden="1">2</definedName>
    <definedName name="solver_rhs1" localSheetId="3" hidden="1">1</definedName>
    <definedName name="solver_rhs1" localSheetId="2" hidden="1">1</definedName>
    <definedName name="solver_rhs2" localSheetId="3" hidden="1">0</definedName>
    <definedName name="solver_rhs2" localSheetId="2" hidden="1">0</definedName>
    <definedName name="solver_rhs3" localSheetId="2" hidden="1">1</definedName>
    <definedName name="solver_rlx" localSheetId="3" hidden="1">2</definedName>
    <definedName name="solver_rlx" localSheetId="2" hidden="1">2</definedName>
    <definedName name="solver_rsd" localSheetId="3" hidden="1">0</definedName>
    <definedName name="solver_rsd" localSheetId="2" hidden="1">0</definedName>
    <definedName name="solver_scl" localSheetId="3" hidden="1">1</definedName>
    <definedName name="solver_scl" localSheetId="2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ssz" localSheetId="2" hidden="1">100</definedName>
    <definedName name="solver_tim" localSheetId="3" hidden="1">2147483647</definedName>
    <definedName name="solver_tim" localSheetId="2" hidden="1">2147483647</definedName>
    <definedName name="solver_tol" localSheetId="3" hidden="1">0.01</definedName>
    <definedName name="solver_tol" localSheetId="2" hidden="1">0.01</definedName>
    <definedName name="solver_typ" localSheetId="3" hidden="1">2</definedName>
    <definedName name="solver_typ" localSheetId="2" hidden="1">2</definedName>
    <definedName name="solver_val" localSheetId="3" hidden="1">0</definedName>
    <definedName name="solver_val" localSheetId="2" hidden="1">0</definedName>
    <definedName name="solver_ver" localSheetId="3" hidden="1">3</definedName>
    <definedName name="solver_ver" localSheetId="2" hidden="1">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8" l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5" i="8"/>
  <c r="F23" i="8"/>
  <c r="G23" i="8"/>
  <c r="F22" i="8"/>
  <c r="G22" i="8"/>
  <c r="F21" i="8"/>
  <c r="G21" i="8"/>
  <c r="F20" i="8"/>
  <c r="G20" i="8"/>
  <c r="F19" i="8"/>
  <c r="G19" i="8"/>
  <c r="F18" i="8"/>
  <c r="G18" i="8"/>
  <c r="F17" i="8"/>
  <c r="G17" i="8"/>
  <c r="F16" i="8"/>
  <c r="G16" i="8"/>
  <c r="F15" i="8"/>
  <c r="G15" i="8"/>
  <c r="F14" i="8"/>
  <c r="G14" i="8"/>
  <c r="F13" i="8"/>
  <c r="G13" i="8"/>
  <c r="F12" i="8"/>
  <c r="G12" i="8"/>
  <c r="F11" i="8"/>
  <c r="G11" i="8"/>
  <c r="J9" i="8"/>
  <c r="J8" i="8"/>
  <c r="J10" i="8"/>
  <c r="F10" i="8"/>
  <c r="G10" i="8"/>
  <c r="F9" i="8"/>
  <c r="G9" i="8"/>
  <c r="F8" i="8"/>
  <c r="G8" i="8"/>
  <c r="J5" i="8"/>
  <c r="J4" i="8"/>
  <c r="E24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8" i="6"/>
  <c r="F23" i="6"/>
  <c r="G23" i="6"/>
  <c r="F22" i="6"/>
  <c r="G22" i="6"/>
  <c r="F21" i="6"/>
  <c r="G21" i="6"/>
  <c r="F20" i="6"/>
  <c r="G20" i="6"/>
  <c r="F19" i="6"/>
  <c r="G19" i="6"/>
  <c r="F18" i="6"/>
  <c r="G18" i="6"/>
  <c r="F17" i="6"/>
  <c r="G17" i="6"/>
  <c r="J16" i="6"/>
  <c r="F16" i="6"/>
  <c r="G16" i="6"/>
  <c r="F15" i="6"/>
  <c r="G15" i="6"/>
  <c r="F14" i="6"/>
  <c r="G14" i="6"/>
  <c r="F13" i="6"/>
  <c r="G13" i="6"/>
  <c r="F12" i="6"/>
  <c r="G12" i="6"/>
  <c r="F11" i="6"/>
  <c r="G11" i="6"/>
  <c r="J9" i="6"/>
  <c r="J8" i="6"/>
  <c r="J10" i="6"/>
  <c r="F10" i="6"/>
  <c r="G10" i="6"/>
  <c r="F9" i="6"/>
  <c r="G9" i="6"/>
  <c r="F8" i="6"/>
  <c r="G8" i="6"/>
  <c r="J5" i="6"/>
  <c r="J4" i="6"/>
  <c r="J10" i="4"/>
  <c r="J9" i="4"/>
  <c r="E24" i="4"/>
  <c r="J5" i="4"/>
  <c r="J4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8" i="4"/>
  <c r="J8" i="4"/>
</calcChain>
</file>

<file path=xl/sharedStrings.xml><?xml version="1.0" encoding="utf-8"?>
<sst xmlns="http://schemas.openxmlformats.org/spreadsheetml/2006/main" count="48" uniqueCount="26">
  <si>
    <t>Média Móvel Simples (MMS)</t>
  </si>
  <si>
    <t>Média Móvel Ponderada (WMA)</t>
  </si>
  <si>
    <t>1.</t>
  </si>
  <si>
    <t>2.</t>
  </si>
  <si>
    <t>3.</t>
  </si>
  <si>
    <t>Indicado para previsões de curto prazo onde as componentes de tendência e sazonalidade são inexistentes ou possam ser desprezadas.</t>
  </si>
  <si>
    <t>Cada observação é ponderada igualmente e as observações mais recentes carregam pesos maiores na média.</t>
  </si>
  <si>
    <t>A suavização exponencial atribui pesos decrescendo exponencialmente. Ou seja, para as observações recentes são dadas relativamente mais peso na previsão do que as observações mais antigas.</t>
  </si>
  <si>
    <t>Dia</t>
  </si>
  <si>
    <t>Previsto</t>
  </si>
  <si>
    <t>erro absoluto</t>
  </si>
  <si>
    <t>erro quadrático</t>
  </si>
  <si>
    <t>Litros</t>
  </si>
  <si>
    <t>Suavização Exponencial Simples</t>
  </si>
  <si>
    <t>Previsão</t>
  </si>
  <si>
    <t>Média (Erro ABS) =</t>
  </si>
  <si>
    <t>Média (Erro^2) =</t>
  </si>
  <si>
    <t>Realizado =</t>
  </si>
  <si>
    <t>Estimado =</t>
  </si>
  <si>
    <t>Variação =</t>
  </si>
  <si>
    <t>Pesos</t>
  </si>
  <si>
    <t>W1 =</t>
  </si>
  <si>
    <t>W2 =</t>
  </si>
  <si>
    <t>W3 =</t>
  </si>
  <si>
    <t>Soma =</t>
  </si>
  <si>
    <t>alfa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</si>
</sst>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"/>
    <numFmt numFmtId="173" formatCode="0.0"/>
    <numFmt numFmtId="17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441A4C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4" fillId="0" borderId="0" applyNumberFormat="0">
      <alignment readingOrder="1"/>
      <protection locked="0"/>
    </xf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2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33">
    <xf numFmtId="0" fontId="0" fillId="0" borderId="0" xfId="0"/>
    <xf numFmtId="0" fontId="0" fillId="2" borderId="1" xfId="0" applyFill="1" applyBorder="1"/>
    <xf numFmtId="0" fontId="6" fillId="0" borderId="0" xfId="0" applyFont="1"/>
    <xf numFmtId="0" fontId="7" fillId="0" borderId="0" xfId="0" applyFont="1" applyAlignment="1">
      <alignment horizontal="right" vertical="center" readingOrder="1"/>
    </xf>
    <xf numFmtId="0" fontId="7" fillId="0" borderId="0" xfId="0" applyFont="1" applyAlignment="1">
      <alignment horizontal="left" vertical="center" readingOrder="1"/>
    </xf>
    <xf numFmtId="0" fontId="0" fillId="0" borderId="0" xfId="0" applyAlignment="1">
      <alignment horizontal="left" wrapText="1"/>
    </xf>
    <xf numFmtId="0" fontId="0" fillId="10" borderId="0" xfId="0" applyFill="1" applyAlignment="1">
      <alignment horizontal="center"/>
    </xf>
    <xf numFmtId="0" fontId="0" fillId="10" borderId="5" xfId="0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0" fontId="1" fillId="8" borderId="4" xfId="9" applyBorder="1"/>
    <xf numFmtId="0" fontId="1" fillId="8" borderId="0" xfId="9" applyBorder="1"/>
    <xf numFmtId="0" fontId="2" fillId="12" borderId="2" xfId="8" applyFill="1" applyBorder="1"/>
    <xf numFmtId="0" fontId="1" fillId="8" borderId="2" xfId="9" applyBorder="1" applyAlignment="1">
      <alignment horizontal="right"/>
    </xf>
    <xf numFmtId="0" fontId="1" fillId="8" borderId="4" xfId="9" applyBorder="1" applyAlignment="1">
      <alignment horizontal="right"/>
    </xf>
    <xf numFmtId="0" fontId="1" fillId="8" borderId="0" xfId="9" applyBorder="1" applyAlignment="1">
      <alignment horizontal="right"/>
    </xf>
    <xf numFmtId="0" fontId="1" fillId="13" borderId="3" xfId="9" applyFill="1" applyBorder="1" applyAlignment="1">
      <alignment horizontal="right"/>
    </xf>
    <xf numFmtId="173" fontId="0" fillId="10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173" fontId="1" fillId="9" borderId="2" xfId="10" applyNumberFormat="1" applyBorder="1"/>
    <xf numFmtId="1" fontId="1" fillId="9" borderId="2" xfId="10" applyNumberFormat="1" applyBorder="1"/>
    <xf numFmtId="0" fontId="2" fillId="4" borderId="2" xfId="5" applyBorder="1"/>
    <xf numFmtId="0" fontId="1" fillId="5" borderId="4" xfId="6" applyBorder="1" applyAlignment="1">
      <alignment horizontal="right"/>
    </xf>
    <xf numFmtId="2" fontId="1" fillId="5" borderId="4" xfId="6" applyNumberFormat="1" applyBorder="1"/>
    <xf numFmtId="0" fontId="1" fillId="5" borderId="0" xfId="6" applyBorder="1" applyAlignment="1">
      <alignment horizontal="right"/>
    </xf>
    <xf numFmtId="2" fontId="1" fillId="5" borderId="0" xfId="6" applyNumberFormat="1" applyBorder="1"/>
    <xf numFmtId="0" fontId="1" fillId="6" borderId="3" xfId="7" applyBorder="1" applyAlignment="1">
      <alignment horizontal="right"/>
    </xf>
    <xf numFmtId="2" fontId="1" fillId="6" borderId="3" xfId="7" applyNumberFormat="1" applyBorder="1"/>
    <xf numFmtId="176" fontId="1" fillId="13" borderId="3" xfId="3" applyNumberFormat="1" applyFill="1" applyBorder="1"/>
    <xf numFmtId="1" fontId="0" fillId="10" borderId="5" xfId="0" applyNumberFormat="1" applyFill="1" applyBorder="1" applyAlignment="1">
      <alignment horizontal="center"/>
    </xf>
    <xf numFmtId="173" fontId="1" fillId="8" borderId="0" xfId="9" applyNumberFormat="1" applyBorder="1"/>
    <xf numFmtId="1" fontId="1" fillId="8" borderId="0" xfId="9" applyNumberFormat="1" applyBorder="1"/>
    <xf numFmtId="0" fontId="2" fillId="3" borderId="2" xfId="4" applyBorder="1" applyAlignment="1">
      <alignment horizontal="right"/>
    </xf>
    <xf numFmtId="172" fontId="2" fillId="3" borderId="2" xfId="4" applyNumberFormat="1" applyBorder="1"/>
  </cellXfs>
  <cellStyles count="11">
    <cellStyle name="_DateRange" xfId="2" xr:uid="{F4733491-A161-4BEF-B652-75B641C66DA8}"/>
    <cellStyle name="40% - Ênfase2" xfId="6" builtinId="35"/>
    <cellStyle name="40% - Ênfase6" xfId="9" builtinId="51"/>
    <cellStyle name="60% - Ênfase2" xfId="7" builtinId="36"/>
    <cellStyle name="60% - Ênfase6" xfId="10" builtinId="52"/>
    <cellStyle name="Ênfase1" xfId="4" builtinId="29"/>
    <cellStyle name="Ênfase2" xfId="5" builtinId="33"/>
    <cellStyle name="Ênfase6" xfId="8" builtinId="49"/>
    <cellStyle name="Normal" xfId="0" builtinId="0"/>
    <cellStyle name="Normal 2" xfId="1" xr:uid="{8D21E08E-CEB5-4D65-906F-946E19A7F3A1}"/>
    <cellStyle name="Porcentagem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Cerveja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MMS!$D$4</c:f>
              <c:strCache>
                <c:ptCount val="1"/>
                <c:pt idx="0">
                  <c:v>Litros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MMS!$C$5:$C$24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MMS!$D$5:$D$24</c:f>
              <c:numCache>
                <c:formatCode>General</c:formatCode>
                <c:ptCount val="20"/>
                <c:pt idx="0">
                  <c:v>212</c:v>
                </c:pt>
                <c:pt idx="1">
                  <c:v>220</c:v>
                </c:pt>
                <c:pt idx="2">
                  <c:v>170</c:v>
                </c:pt>
                <c:pt idx="3">
                  <c:v>189</c:v>
                </c:pt>
                <c:pt idx="4">
                  <c:v>197</c:v>
                </c:pt>
                <c:pt idx="5">
                  <c:v>208</c:v>
                </c:pt>
                <c:pt idx="6">
                  <c:v>216</c:v>
                </c:pt>
                <c:pt idx="7">
                  <c:v>201</c:v>
                </c:pt>
                <c:pt idx="8">
                  <c:v>204</c:v>
                </c:pt>
                <c:pt idx="9">
                  <c:v>182</c:v>
                </c:pt>
                <c:pt idx="10">
                  <c:v>193</c:v>
                </c:pt>
                <c:pt idx="11">
                  <c:v>204</c:v>
                </c:pt>
                <c:pt idx="12">
                  <c:v>189</c:v>
                </c:pt>
                <c:pt idx="13">
                  <c:v>182</c:v>
                </c:pt>
                <c:pt idx="14">
                  <c:v>201</c:v>
                </c:pt>
                <c:pt idx="15">
                  <c:v>204</c:v>
                </c:pt>
                <c:pt idx="16">
                  <c:v>197</c:v>
                </c:pt>
                <c:pt idx="17">
                  <c:v>208</c:v>
                </c:pt>
                <c:pt idx="18">
                  <c:v>201</c:v>
                </c:pt>
                <c:pt idx="1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6-47F2-9B65-746842CA9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MMS!$C$8:$C$23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MMS!$D$8:$D$23</c:f>
              <c:numCache>
                <c:formatCode>General</c:formatCode>
                <c:ptCount val="16"/>
                <c:pt idx="0">
                  <c:v>189</c:v>
                </c:pt>
                <c:pt idx="1">
                  <c:v>197</c:v>
                </c:pt>
                <c:pt idx="2">
                  <c:v>208</c:v>
                </c:pt>
                <c:pt idx="3">
                  <c:v>216</c:v>
                </c:pt>
                <c:pt idx="4">
                  <c:v>201</c:v>
                </c:pt>
                <c:pt idx="5">
                  <c:v>204</c:v>
                </c:pt>
                <c:pt idx="6">
                  <c:v>182</c:v>
                </c:pt>
                <c:pt idx="7">
                  <c:v>193</c:v>
                </c:pt>
                <c:pt idx="8">
                  <c:v>204</c:v>
                </c:pt>
                <c:pt idx="9">
                  <c:v>189</c:v>
                </c:pt>
                <c:pt idx="10">
                  <c:v>182</c:v>
                </c:pt>
                <c:pt idx="11">
                  <c:v>201</c:v>
                </c:pt>
                <c:pt idx="12">
                  <c:v>204</c:v>
                </c:pt>
                <c:pt idx="13">
                  <c:v>197</c:v>
                </c:pt>
                <c:pt idx="14">
                  <c:v>208</c:v>
                </c:pt>
                <c:pt idx="15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4-4DD7-8329-4D255F8CB495}"/>
            </c:ext>
          </c:extLst>
        </c:ser>
        <c:ser>
          <c:idx val="1"/>
          <c:order val="1"/>
          <c:tx>
            <c:strRef>
              <c:f>MMS!$E$4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MMS!$C$8:$C$23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MMS!$E$8:$E$23</c:f>
              <c:numCache>
                <c:formatCode>0</c:formatCode>
                <c:ptCount val="16"/>
                <c:pt idx="0">
                  <c:v>200.66666666666666</c:v>
                </c:pt>
                <c:pt idx="1">
                  <c:v>193</c:v>
                </c:pt>
                <c:pt idx="2">
                  <c:v>185.33333333333334</c:v>
                </c:pt>
                <c:pt idx="3">
                  <c:v>198</c:v>
                </c:pt>
                <c:pt idx="4">
                  <c:v>207</c:v>
                </c:pt>
                <c:pt idx="5">
                  <c:v>208.33333333333334</c:v>
                </c:pt>
                <c:pt idx="6">
                  <c:v>207</c:v>
                </c:pt>
                <c:pt idx="7">
                  <c:v>195.66666666666666</c:v>
                </c:pt>
                <c:pt idx="8">
                  <c:v>193</c:v>
                </c:pt>
                <c:pt idx="9">
                  <c:v>193</c:v>
                </c:pt>
                <c:pt idx="10">
                  <c:v>195.33333333333334</c:v>
                </c:pt>
                <c:pt idx="11">
                  <c:v>191.66666666666666</c:v>
                </c:pt>
                <c:pt idx="12">
                  <c:v>190.66666666666666</c:v>
                </c:pt>
                <c:pt idx="13">
                  <c:v>195.66666666666666</c:v>
                </c:pt>
                <c:pt idx="14">
                  <c:v>200.66666666666666</c:v>
                </c:pt>
                <c:pt idx="15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4-4DD7-8329-4D255F8CB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catAx>
        <c:axId val="13353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Algn val="ctr"/>
        <c:lblOffset val="100"/>
        <c:noMultiLvlLbl val="0"/>
      </c:catAx>
      <c:valAx>
        <c:axId val="176066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Cerveja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WMA!$D$4</c:f>
              <c:strCache>
                <c:ptCount val="1"/>
                <c:pt idx="0">
                  <c:v>Litros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WMA!$C$5:$C$24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WMA!$D$5:$D$24</c:f>
              <c:numCache>
                <c:formatCode>General</c:formatCode>
                <c:ptCount val="20"/>
                <c:pt idx="0">
                  <c:v>212</c:v>
                </c:pt>
                <c:pt idx="1">
                  <c:v>220</c:v>
                </c:pt>
                <c:pt idx="2">
                  <c:v>170</c:v>
                </c:pt>
                <c:pt idx="3">
                  <c:v>189</c:v>
                </c:pt>
                <c:pt idx="4">
                  <c:v>197</c:v>
                </c:pt>
                <c:pt idx="5">
                  <c:v>208</c:v>
                </c:pt>
                <c:pt idx="6">
                  <c:v>216</c:v>
                </c:pt>
                <c:pt idx="7">
                  <c:v>201</c:v>
                </c:pt>
                <c:pt idx="8">
                  <c:v>204</c:v>
                </c:pt>
                <c:pt idx="9">
                  <c:v>182</c:v>
                </c:pt>
                <c:pt idx="10">
                  <c:v>193</c:v>
                </c:pt>
                <c:pt idx="11">
                  <c:v>204</c:v>
                </c:pt>
                <c:pt idx="12">
                  <c:v>189</c:v>
                </c:pt>
                <c:pt idx="13">
                  <c:v>182</c:v>
                </c:pt>
                <c:pt idx="14">
                  <c:v>201</c:v>
                </c:pt>
                <c:pt idx="15">
                  <c:v>204</c:v>
                </c:pt>
                <c:pt idx="16">
                  <c:v>197</c:v>
                </c:pt>
                <c:pt idx="17">
                  <c:v>208</c:v>
                </c:pt>
                <c:pt idx="18">
                  <c:v>201</c:v>
                </c:pt>
                <c:pt idx="1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9E-4393-A44B-7285F6912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Realizado</c:v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WMA!$C$8:$C$23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WMA!$D$8:$D$23</c:f>
              <c:numCache>
                <c:formatCode>General</c:formatCode>
                <c:ptCount val="16"/>
                <c:pt idx="0">
                  <c:v>189</c:v>
                </c:pt>
                <c:pt idx="1">
                  <c:v>197</c:v>
                </c:pt>
                <c:pt idx="2">
                  <c:v>208</c:v>
                </c:pt>
                <c:pt idx="3">
                  <c:v>216</c:v>
                </c:pt>
                <c:pt idx="4">
                  <c:v>201</c:v>
                </c:pt>
                <c:pt idx="5">
                  <c:v>204</c:v>
                </c:pt>
                <c:pt idx="6">
                  <c:v>182</c:v>
                </c:pt>
                <c:pt idx="7">
                  <c:v>193</c:v>
                </c:pt>
                <c:pt idx="8">
                  <c:v>204</c:v>
                </c:pt>
                <c:pt idx="9">
                  <c:v>189</c:v>
                </c:pt>
                <c:pt idx="10">
                  <c:v>182</c:v>
                </c:pt>
                <c:pt idx="11">
                  <c:v>201</c:v>
                </c:pt>
                <c:pt idx="12">
                  <c:v>204</c:v>
                </c:pt>
                <c:pt idx="13">
                  <c:v>197</c:v>
                </c:pt>
                <c:pt idx="14">
                  <c:v>208</c:v>
                </c:pt>
                <c:pt idx="15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B-4361-9885-34C616D10217}"/>
            </c:ext>
          </c:extLst>
        </c:ser>
        <c:ser>
          <c:idx val="1"/>
          <c:order val="1"/>
          <c:tx>
            <c:strRef>
              <c:f>WMA!$E$4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WMA!$C$8:$C$23</c:f>
              <c:numCache>
                <c:formatCode>General</c:formatCode>
                <c:ptCount val="1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</c:numCache>
            </c:numRef>
          </c:cat>
          <c:val>
            <c:numRef>
              <c:f>WMA!$E$8:$E$23</c:f>
              <c:numCache>
                <c:formatCode>0</c:formatCode>
                <c:ptCount val="16"/>
                <c:pt idx="0">
                  <c:v>188.99999692189385</c:v>
                </c:pt>
                <c:pt idx="1">
                  <c:v>196.99950371085848</c:v>
                </c:pt>
                <c:pt idx="2">
                  <c:v>187.38735524545461</c:v>
                </c:pt>
                <c:pt idx="3">
                  <c:v>200.65683492440954</c:v>
                </c:pt>
                <c:pt idx="4">
                  <c:v>208.98011533380657</c:v>
                </c:pt>
                <c:pt idx="5">
                  <c:v>204.88506796019072</c:v>
                </c:pt>
                <c:pt idx="6">
                  <c:v>207.56586078555313</c:v>
                </c:pt>
                <c:pt idx="7">
                  <c:v>190.52852866488882</c:v>
                </c:pt>
                <c:pt idx="8">
                  <c:v>195.379684756362</c:v>
                </c:pt>
                <c:pt idx="9">
                  <c:v>195.68454990937059</c:v>
                </c:pt>
                <c:pt idx="10">
                  <c:v>191.9127828988336</c:v>
                </c:pt>
                <c:pt idx="11">
                  <c:v>189.8844118413742</c:v>
                </c:pt>
                <c:pt idx="12">
                  <c:v>195.06341889672387</c:v>
                </c:pt>
                <c:pt idx="13">
                  <c:v>196.54663087758098</c:v>
                </c:pt>
                <c:pt idx="14">
                  <c:v>199.05070197694135</c:v>
                </c:pt>
                <c:pt idx="15">
                  <c:v>205.51825988380898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0B-4361-9885-34C616D10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catAx>
        <c:axId val="13353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Algn val="ctr"/>
        <c:lblOffset val="100"/>
        <c:noMultiLvlLbl val="0"/>
      </c:catAx>
      <c:valAx>
        <c:axId val="176066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Cerveja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'Suavização Exponencial'!$D$4</c:f>
              <c:strCache>
                <c:ptCount val="1"/>
                <c:pt idx="0">
                  <c:v>Litros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'Suavização Exponencial'!$C$5:$C$24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'Suavização Exponencial'!$D$5:$D$24</c:f>
              <c:numCache>
                <c:formatCode>General</c:formatCode>
                <c:ptCount val="20"/>
                <c:pt idx="0">
                  <c:v>212</c:v>
                </c:pt>
                <c:pt idx="1">
                  <c:v>220</c:v>
                </c:pt>
                <c:pt idx="2">
                  <c:v>170</c:v>
                </c:pt>
                <c:pt idx="3">
                  <c:v>189</c:v>
                </c:pt>
                <c:pt idx="4">
                  <c:v>197</c:v>
                </c:pt>
                <c:pt idx="5">
                  <c:v>208</c:v>
                </c:pt>
                <c:pt idx="6">
                  <c:v>216</c:v>
                </c:pt>
                <c:pt idx="7">
                  <c:v>201</c:v>
                </c:pt>
                <c:pt idx="8">
                  <c:v>204</c:v>
                </c:pt>
                <c:pt idx="9">
                  <c:v>182</c:v>
                </c:pt>
                <c:pt idx="10">
                  <c:v>193</c:v>
                </c:pt>
                <c:pt idx="11">
                  <c:v>204</c:v>
                </c:pt>
                <c:pt idx="12">
                  <c:v>189</c:v>
                </c:pt>
                <c:pt idx="13">
                  <c:v>182</c:v>
                </c:pt>
                <c:pt idx="14">
                  <c:v>201</c:v>
                </c:pt>
                <c:pt idx="15">
                  <c:v>204</c:v>
                </c:pt>
                <c:pt idx="16">
                  <c:v>197</c:v>
                </c:pt>
                <c:pt idx="17">
                  <c:v>208</c:v>
                </c:pt>
                <c:pt idx="18">
                  <c:v>201</c:v>
                </c:pt>
                <c:pt idx="19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1-4C13-8A90-679A55225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136543"/>
        <c:axId val="1560106367"/>
      </c:scatterChart>
      <c:valAx>
        <c:axId val="181313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0106367"/>
        <c:crosses val="autoZero"/>
        <c:crossBetween val="midCat"/>
      </c:valAx>
      <c:valAx>
        <c:axId val="15601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Litros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1313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Forecasting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'Suavização Exponencial'!$C$5:$C$23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'Suavização Exponencial'!$D$5:$D$23</c:f>
              <c:numCache>
                <c:formatCode>General</c:formatCode>
                <c:ptCount val="19"/>
                <c:pt idx="0">
                  <c:v>212</c:v>
                </c:pt>
                <c:pt idx="1">
                  <c:v>220</c:v>
                </c:pt>
                <c:pt idx="2">
                  <c:v>170</c:v>
                </c:pt>
                <c:pt idx="3">
                  <c:v>189</c:v>
                </c:pt>
                <c:pt idx="4">
                  <c:v>197</c:v>
                </c:pt>
                <c:pt idx="5">
                  <c:v>208</c:v>
                </c:pt>
                <c:pt idx="6">
                  <c:v>216</c:v>
                </c:pt>
                <c:pt idx="7">
                  <c:v>201</c:v>
                </c:pt>
                <c:pt idx="8">
                  <c:v>204</c:v>
                </c:pt>
                <c:pt idx="9">
                  <c:v>182</c:v>
                </c:pt>
                <c:pt idx="10">
                  <c:v>193</c:v>
                </c:pt>
                <c:pt idx="11">
                  <c:v>204</c:v>
                </c:pt>
                <c:pt idx="12">
                  <c:v>189</c:v>
                </c:pt>
                <c:pt idx="13">
                  <c:v>182</c:v>
                </c:pt>
                <c:pt idx="14">
                  <c:v>201</c:v>
                </c:pt>
                <c:pt idx="15">
                  <c:v>204</c:v>
                </c:pt>
                <c:pt idx="16">
                  <c:v>197</c:v>
                </c:pt>
                <c:pt idx="17">
                  <c:v>208</c:v>
                </c:pt>
                <c:pt idx="18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1-4F3F-B62C-FF05ACD2C360}"/>
            </c:ext>
          </c:extLst>
        </c:ser>
        <c:ser>
          <c:idx val="1"/>
          <c:order val="1"/>
          <c:tx>
            <c:strRef>
              <c:f>'Suavização Exponencial'!$E$4</c:f>
              <c:strCache>
                <c:ptCount val="1"/>
                <c:pt idx="0">
                  <c:v>Previsto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'Suavização Exponencial'!$C$5:$C$23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'Suavização Exponencial'!$E$5:$E$23</c:f>
              <c:numCache>
                <c:formatCode>General</c:formatCode>
                <c:ptCount val="19"/>
                <c:pt idx="0">
                  <c:v>212</c:v>
                </c:pt>
                <c:pt idx="1">
                  <c:v>212.00000000000003</c:v>
                </c:pt>
                <c:pt idx="2" formatCode="0">
                  <c:v>214.49390151911211</c:v>
                </c:pt>
                <c:pt idx="3" formatCode="0">
                  <c:v>200.62347544539492</c:v>
                </c:pt>
                <c:pt idx="4" formatCode="0">
                  <c:v>197.00000006156586</c:v>
                </c:pt>
                <c:pt idx="5" formatCode="0">
                  <c:v>197.00000004237347</c:v>
                </c:pt>
                <c:pt idx="6" formatCode="0">
                  <c:v>200.42911461794321</c:v>
                </c:pt>
                <c:pt idx="7" formatCode="0">
                  <c:v>205.2831464564722</c:v>
                </c:pt>
                <c:pt idx="8" formatCode="0">
                  <c:v>203.94792827467526</c:v>
                </c:pt>
                <c:pt idx="9" formatCode="0">
                  <c:v>203.96416099403655</c:v>
                </c:pt>
                <c:pt idx="10" formatCode="0">
                  <c:v>197.11710418540525</c:v>
                </c:pt>
                <c:pt idx="11" formatCode="0">
                  <c:v>195.83364763761463</c:v>
                </c:pt>
                <c:pt idx="12" formatCode="0">
                  <c:v>198.37940745788433</c:v>
                </c:pt>
                <c:pt idx="13" formatCode="0">
                  <c:v>195.45549264443571</c:v>
                </c:pt>
                <c:pt idx="14" formatCode="0">
                  <c:v>191.26090845114072</c:v>
                </c:pt>
                <c:pt idx="15" formatCode="0">
                  <c:v>194.29695035219973</c:v>
                </c:pt>
                <c:pt idx="16" formatCode="0">
                  <c:v>197.32175663428342</c:v>
                </c:pt>
                <c:pt idx="17" formatCode="0">
                  <c:v>197.22145296440544</c:v>
                </c:pt>
                <c:pt idx="18" formatCode="0">
                  <c:v>200.58153231764175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1-4F3F-B62C-FF05ACD2C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35309071"/>
        <c:axId val="1760663855"/>
      </c:lineChart>
      <c:catAx>
        <c:axId val="1335309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0663855"/>
        <c:crosses val="autoZero"/>
        <c:auto val="1"/>
        <c:lblAlgn val="ctr"/>
        <c:lblOffset val="100"/>
        <c:noMultiLvlLbl val="0"/>
      </c:catAx>
      <c:valAx>
        <c:axId val="1760663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5309071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3</xdr:col>
      <xdr:colOff>361497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5F866D3-BE67-4123-A6E3-AC0F1ECF211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3</xdr:col>
      <xdr:colOff>638174</xdr:colOff>
      <xdr:row>1</xdr:row>
      <xdr:rowOff>19050</xdr:rowOff>
    </xdr:from>
    <xdr:ext cx="874395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C4ECB4A-E875-4AE8-97B4-89E8F2991B36}"/>
            </a:ext>
          </a:extLst>
        </xdr:cNvPr>
        <xdr:cNvSpPr/>
      </xdr:nvSpPr>
      <xdr:spPr>
        <a:xfrm>
          <a:off x="2133599" y="123825"/>
          <a:ext cx="874395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18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Métodos de Previsão através de Modelos com Nenhuma Tendência ou Sazonalidade</a:t>
          </a:r>
        </a:p>
      </xdr:txBody>
    </xdr:sp>
    <xdr:clientData/>
  </xdr:oneCellAnchor>
  <xdr:twoCellAnchor editAs="oneCell">
    <xdr:from>
      <xdr:col>8</xdr:col>
      <xdr:colOff>190500</xdr:colOff>
      <xdr:row>12</xdr:row>
      <xdr:rowOff>28575</xdr:rowOff>
    </xdr:from>
    <xdr:to>
      <xdr:col>14</xdr:col>
      <xdr:colOff>469029</xdr:colOff>
      <xdr:row>25</xdr:row>
      <xdr:rowOff>173582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B5CC3CA4-73FC-46F2-96FF-AC88A3CD85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96025" y="2505075"/>
          <a:ext cx="4602879" cy="262150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218622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86E552D-43E5-4021-89B7-897481BEC9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FECDC1-A771-448E-95AB-1315FC40486C}"/>
            </a:ext>
          </a:extLst>
        </xdr:cNvPr>
        <xdr:cNvSpPr/>
      </xdr:nvSpPr>
      <xdr:spPr>
        <a:xfrm>
          <a:off x="1876424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Exemplo de Média Móvel Simples para Produção de Cerveja</a:t>
          </a:r>
        </a:p>
      </xdr:txBody>
    </xdr:sp>
    <xdr:clientData/>
  </xdr:oneCellAnchor>
  <xdr:twoCellAnchor>
    <xdr:from>
      <xdr:col>10</xdr:col>
      <xdr:colOff>304800</xdr:colOff>
      <xdr:row>3</xdr:row>
      <xdr:rowOff>14287</xdr:rowOff>
    </xdr:from>
    <xdr:to>
      <xdr:col>18</xdr:col>
      <xdr:colOff>0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20E375E-2221-40B9-8213-481533E8E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319087</xdr:colOff>
      <xdr:row>18</xdr:row>
      <xdr:rowOff>38100</xdr:rowOff>
    </xdr:from>
    <xdr:to>
      <xdr:col>18</xdr:col>
      <xdr:colOff>14287</xdr:colOff>
      <xdr:row>32</xdr:row>
      <xdr:rowOff>104775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2E8DC5D-9C4B-49F1-AFC1-49D28AB82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218622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DD2EB79-2B37-43F0-A064-97D59FFB99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4B07CAB-4906-4F97-9B8E-95F9C422D9B5}"/>
            </a:ext>
          </a:extLst>
        </xdr:cNvPr>
        <xdr:cNvSpPr/>
      </xdr:nvSpPr>
      <xdr:spPr>
        <a:xfrm>
          <a:off x="1876424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Exemplo de Média Móvel Ponderada para Produção de Cerveja</a:t>
          </a:r>
        </a:p>
      </xdr:txBody>
    </xdr:sp>
    <xdr:clientData/>
  </xdr:oneCellAnchor>
  <xdr:twoCellAnchor>
    <xdr:from>
      <xdr:col>10</xdr:col>
      <xdr:colOff>304800</xdr:colOff>
      <xdr:row>3</xdr:row>
      <xdr:rowOff>14287</xdr:rowOff>
    </xdr:from>
    <xdr:to>
      <xdr:col>18</xdr:col>
      <xdr:colOff>0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0FE207-8AB7-44C4-9E33-BC7F54AAD2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319087</xdr:colOff>
      <xdr:row>18</xdr:row>
      <xdr:rowOff>38100</xdr:rowOff>
    </xdr:from>
    <xdr:to>
      <xdr:col>18</xdr:col>
      <xdr:colOff>14287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B2B2E3E-5F4C-4E27-B2D1-30E118A4C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15876</xdr:colOff>
      <xdr:row>1</xdr:row>
      <xdr:rowOff>15876</xdr:rowOff>
    </xdr:from>
    <xdr:to>
      <xdr:col>4</xdr:col>
      <xdr:colOff>218622</xdr:colOff>
      <xdr:row>1</xdr:row>
      <xdr:rowOff>566722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7EFD1F2-C47C-492F-956C-4B56DC72C3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54" t="27377" r="18166" b="28289"/>
        <a:stretch/>
      </xdr:blipFill>
      <xdr:spPr>
        <a:xfrm>
          <a:off x="158751" y="120651"/>
          <a:ext cx="1698171" cy="550846"/>
        </a:xfrm>
        <a:prstGeom prst="rect">
          <a:avLst/>
        </a:prstGeom>
      </xdr:spPr>
    </xdr:pic>
    <xdr:clientData/>
  </xdr:twoCellAnchor>
  <xdr:oneCellAnchor>
    <xdr:from>
      <xdr:col>4</xdr:col>
      <xdr:colOff>238124</xdr:colOff>
      <xdr:row>1</xdr:row>
      <xdr:rowOff>19050</xdr:rowOff>
    </xdr:from>
    <xdr:ext cx="9715501" cy="568827"/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9AD283B-BAC8-4174-8E95-BEB1FB3F9B98}"/>
            </a:ext>
          </a:extLst>
        </xdr:cNvPr>
        <xdr:cNvSpPr/>
      </xdr:nvSpPr>
      <xdr:spPr>
        <a:xfrm>
          <a:off x="1876424" y="123825"/>
          <a:ext cx="9715501" cy="568827"/>
        </a:xfrm>
        <a:prstGeom prst="rect">
          <a:avLst/>
        </a:prstGeom>
        <a:noFill/>
      </xdr:spPr>
      <xdr:txBody>
        <a:bodyPr wrap="none" lIns="91440" tIns="45720" rIns="91440" bIns="45720" anchor="ctr">
          <a:noAutofit/>
        </a:bodyPr>
        <a:lstStyle/>
        <a:p>
          <a:pPr algn="ctr"/>
          <a:r>
            <a:rPr lang="pt-BR" sz="24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Exemplo de Suavização Exponencial para Produção de Cerveja</a:t>
          </a:r>
        </a:p>
      </xdr:txBody>
    </xdr:sp>
    <xdr:clientData/>
  </xdr:oneCellAnchor>
  <xdr:twoCellAnchor>
    <xdr:from>
      <xdr:col>10</xdr:col>
      <xdr:colOff>304800</xdr:colOff>
      <xdr:row>3</xdr:row>
      <xdr:rowOff>14287</xdr:rowOff>
    </xdr:from>
    <xdr:to>
      <xdr:col>18</xdr:col>
      <xdr:colOff>0</xdr:colOff>
      <xdr:row>17</xdr:row>
      <xdr:rowOff>80962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0D8F384-E1F4-4795-9A66-410D98CD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319087</xdr:colOff>
      <xdr:row>18</xdr:row>
      <xdr:rowOff>38100</xdr:rowOff>
    </xdr:from>
    <xdr:to>
      <xdr:col>18</xdr:col>
      <xdr:colOff>14287</xdr:colOff>
      <xdr:row>32</xdr:row>
      <xdr:rowOff>104775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1CD5AB2-50AC-475F-B196-A1D1C4F7F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709A2-AFD6-480E-A864-F38C94F0A2A5}">
  <dimension ref="B1:P12"/>
  <sheetViews>
    <sheetView showGridLines="0" zoomScaleNormal="100" workbookViewId="0">
      <selection activeCell="E20" sqref="E20"/>
    </sheetView>
  </sheetViews>
  <sheetFormatPr defaultRowHeight="15" x14ac:dyDescent="0.25"/>
  <cols>
    <col min="1" max="1" width="2.140625" customWidth="1"/>
    <col min="2" max="2" width="2.28515625" customWidth="1"/>
    <col min="3" max="3" width="18" customWidth="1"/>
    <col min="4" max="4" width="8.7109375" customWidth="1"/>
    <col min="5" max="5" width="18" customWidth="1"/>
    <col min="6" max="10" width="14.140625" customWidth="1"/>
  </cols>
  <sheetData>
    <row r="1" spans="2:16" ht="8.25" customHeight="1" x14ac:dyDescent="0.25"/>
    <row r="2" spans="2:16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2:16" ht="10.5" customHeight="1" x14ac:dyDescent="0.25"/>
    <row r="4" spans="2:16" ht="15.75" x14ac:dyDescent="0.25">
      <c r="C4" s="3" t="s">
        <v>2</v>
      </c>
      <c r="D4" s="4" t="s">
        <v>0</v>
      </c>
      <c r="E4" s="2"/>
    </row>
    <row r="5" spans="2:16" ht="15.75" x14ac:dyDescent="0.25">
      <c r="E5" s="2" t="s">
        <v>5</v>
      </c>
    </row>
    <row r="6" spans="2:16" ht="10.5" customHeight="1" x14ac:dyDescent="0.25"/>
    <row r="7" spans="2:16" ht="15.75" x14ac:dyDescent="0.25">
      <c r="C7" s="3" t="s">
        <v>3</v>
      </c>
      <c r="D7" s="4" t="s">
        <v>1</v>
      </c>
    </row>
    <row r="8" spans="2:16" x14ac:dyDescent="0.25">
      <c r="E8" t="s">
        <v>6</v>
      </c>
    </row>
    <row r="9" spans="2:16" ht="10.5" customHeight="1" x14ac:dyDescent="0.25"/>
    <row r="10" spans="2:16" ht="15.75" x14ac:dyDescent="0.25">
      <c r="C10" s="3" t="s">
        <v>4</v>
      </c>
      <c r="D10" s="4" t="s">
        <v>13</v>
      </c>
    </row>
    <row r="11" spans="2:16" ht="15.75" x14ac:dyDescent="0.25">
      <c r="C11" s="2"/>
      <c r="D11" s="2"/>
      <c r="E11" s="5" t="s">
        <v>7</v>
      </c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2:16" x14ac:dyDescent="0.25"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</sheetData>
  <mergeCells count="1">
    <mergeCell ref="E11:O1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1CD8A-9FFB-44A6-9A39-E86DE389D0D0}">
  <dimension ref="B1:R24"/>
  <sheetViews>
    <sheetView showGridLines="0" tabSelected="1" zoomScaleNormal="100" workbookViewId="0">
      <selection activeCell="I19" sqref="I19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5.8554687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4.140625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10.5" customHeight="1" x14ac:dyDescent="0.25"/>
    <row r="4" spans="2:18" ht="15.75" thickBot="1" x14ac:dyDescent="0.3">
      <c r="C4" s="8" t="s">
        <v>8</v>
      </c>
      <c r="D4" s="8" t="s">
        <v>12</v>
      </c>
      <c r="E4" s="8" t="s">
        <v>9</v>
      </c>
      <c r="F4" s="8" t="s">
        <v>10</v>
      </c>
      <c r="G4" s="8" t="s">
        <v>11</v>
      </c>
      <c r="I4" s="12" t="s">
        <v>15</v>
      </c>
      <c r="J4" s="18">
        <f>AVERAGE(F8:F23)</f>
        <v>9.7500000000000018</v>
      </c>
    </row>
    <row r="5" spans="2:18" x14ac:dyDescent="0.25">
      <c r="C5" s="6">
        <v>1</v>
      </c>
      <c r="D5" s="6">
        <v>212</v>
      </c>
      <c r="E5" s="6"/>
      <c r="F5" s="6"/>
      <c r="G5" s="6"/>
      <c r="I5" s="12" t="s">
        <v>16</v>
      </c>
      <c r="J5" s="19">
        <f>AVERAGE(G8:G23)</f>
        <v>144.75</v>
      </c>
    </row>
    <row r="6" spans="2:18" x14ac:dyDescent="0.25">
      <c r="C6" s="6">
        <v>2</v>
      </c>
      <c r="D6" s="6">
        <v>220</v>
      </c>
      <c r="E6" s="6"/>
      <c r="F6" s="6"/>
      <c r="G6" s="6"/>
    </row>
    <row r="7" spans="2:18" x14ac:dyDescent="0.25">
      <c r="C7" s="6">
        <v>3</v>
      </c>
      <c r="D7" s="6">
        <v>170</v>
      </c>
      <c r="E7" s="17"/>
      <c r="F7" s="16"/>
      <c r="G7" s="17"/>
      <c r="I7" s="11" t="s">
        <v>14</v>
      </c>
      <c r="J7" s="11"/>
    </row>
    <row r="8" spans="2:18" x14ac:dyDescent="0.25">
      <c r="C8" s="6">
        <v>4</v>
      </c>
      <c r="D8" s="6">
        <v>189</v>
      </c>
      <c r="E8" s="17">
        <f>AVERAGE(D5:D7)</f>
        <v>200.66666666666666</v>
      </c>
      <c r="F8" s="16">
        <f>ABS(D8-E8)</f>
        <v>11.666666666666657</v>
      </c>
      <c r="G8" s="17">
        <f>F8^2</f>
        <v>136.11111111111089</v>
      </c>
      <c r="I8" s="13" t="s">
        <v>17</v>
      </c>
      <c r="J8" s="9">
        <f>D24</f>
        <v>185</v>
      </c>
    </row>
    <row r="9" spans="2:18" x14ac:dyDescent="0.25">
      <c r="C9" s="6">
        <v>5</v>
      </c>
      <c r="D9" s="6">
        <v>197</v>
      </c>
      <c r="E9" s="17">
        <f t="shared" ref="E9:E24" si="0">AVERAGE(D6:D8)</f>
        <v>193</v>
      </c>
      <c r="F9" s="16">
        <f t="shared" ref="F9:F23" si="1">ABS(D9-E9)</f>
        <v>4</v>
      </c>
      <c r="G9" s="17">
        <f t="shared" ref="G9:G23" si="2">F9^2</f>
        <v>16</v>
      </c>
      <c r="I9" s="14" t="s">
        <v>18</v>
      </c>
      <c r="J9" s="10">
        <f>E24</f>
        <v>202</v>
      </c>
    </row>
    <row r="10" spans="2:18" x14ac:dyDescent="0.25">
      <c r="C10" s="6">
        <v>6</v>
      </c>
      <c r="D10" s="6">
        <v>208</v>
      </c>
      <c r="E10" s="17">
        <f t="shared" si="0"/>
        <v>185.33333333333334</v>
      </c>
      <c r="F10" s="16">
        <f t="shared" si="1"/>
        <v>22.666666666666657</v>
      </c>
      <c r="G10" s="17">
        <f t="shared" si="2"/>
        <v>513.77777777777737</v>
      </c>
      <c r="I10" s="15" t="s">
        <v>19</v>
      </c>
      <c r="J10" s="27">
        <f>ABS(1-J9/J8)</f>
        <v>9.1891891891891841E-2</v>
      </c>
    </row>
    <row r="11" spans="2:18" x14ac:dyDescent="0.25">
      <c r="C11" s="6">
        <v>7</v>
      </c>
      <c r="D11" s="6">
        <v>216</v>
      </c>
      <c r="E11" s="17">
        <f t="shared" si="0"/>
        <v>198</v>
      </c>
      <c r="F11" s="16">
        <f t="shared" si="1"/>
        <v>18</v>
      </c>
      <c r="G11" s="17">
        <f t="shared" si="2"/>
        <v>324</v>
      </c>
    </row>
    <row r="12" spans="2:18" x14ac:dyDescent="0.25">
      <c r="C12" s="6">
        <v>8</v>
      </c>
      <c r="D12" s="6">
        <v>201</v>
      </c>
      <c r="E12" s="17">
        <f t="shared" si="0"/>
        <v>207</v>
      </c>
      <c r="F12" s="16">
        <f t="shared" si="1"/>
        <v>6</v>
      </c>
      <c r="G12" s="17">
        <f t="shared" si="2"/>
        <v>36</v>
      </c>
    </row>
    <row r="13" spans="2:18" x14ac:dyDescent="0.25">
      <c r="C13" s="6">
        <v>9</v>
      </c>
      <c r="D13" s="6">
        <v>204</v>
      </c>
      <c r="E13" s="17">
        <f t="shared" si="0"/>
        <v>208.33333333333334</v>
      </c>
      <c r="F13" s="16">
        <f t="shared" si="1"/>
        <v>4.3333333333333428</v>
      </c>
      <c r="G13" s="17">
        <f t="shared" si="2"/>
        <v>18.77777777777786</v>
      </c>
    </row>
    <row r="14" spans="2:18" x14ac:dyDescent="0.25">
      <c r="C14" s="6">
        <v>10</v>
      </c>
      <c r="D14" s="6">
        <v>182</v>
      </c>
      <c r="E14" s="17">
        <f t="shared" si="0"/>
        <v>207</v>
      </c>
      <c r="F14" s="16">
        <f t="shared" si="1"/>
        <v>25</v>
      </c>
      <c r="G14" s="17">
        <f t="shared" si="2"/>
        <v>625</v>
      </c>
    </row>
    <row r="15" spans="2:18" x14ac:dyDescent="0.25">
      <c r="C15" s="6">
        <v>11</v>
      </c>
      <c r="D15" s="6">
        <v>193</v>
      </c>
      <c r="E15" s="17">
        <f t="shared" si="0"/>
        <v>195.66666666666666</v>
      </c>
      <c r="F15" s="16">
        <f t="shared" si="1"/>
        <v>2.6666666666666572</v>
      </c>
      <c r="G15" s="17">
        <f t="shared" si="2"/>
        <v>7.111111111111061</v>
      </c>
    </row>
    <row r="16" spans="2:18" x14ac:dyDescent="0.25">
      <c r="C16" s="6">
        <v>12</v>
      </c>
      <c r="D16" s="6">
        <v>204</v>
      </c>
      <c r="E16" s="17">
        <f t="shared" si="0"/>
        <v>193</v>
      </c>
      <c r="F16" s="16">
        <f t="shared" si="1"/>
        <v>11</v>
      </c>
      <c r="G16" s="17">
        <f t="shared" si="2"/>
        <v>121</v>
      </c>
    </row>
    <row r="17" spans="3:7" x14ac:dyDescent="0.25">
      <c r="C17" s="6">
        <v>13</v>
      </c>
      <c r="D17" s="6">
        <v>189</v>
      </c>
      <c r="E17" s="17">
        <f t="shared" si="0"/>
        <v>193</v>
      </c>
      <c r="F17" s="16">
        <f t="shared" si="1"/>
        <v>4</v>
      </c>
      <c r="G17" s="17">
        <f t="shared" si="2"/>
        <v>16</v>
      </c>
    </row>
    <row r="18" spans="3:7" x14ac:dyDescent="0.25">
      <c r="C18" s="6">
        <v>14</v>
      </c>
      <c r="D18" s="6">
        <v>182</v>
      </c>
      <c r="E18" s="17">
        <f t="shared" si="0"/>
        <v>195.33333333333334</v>
      </c>
      <c r="F18" s="16">
        <f t="shared" si="1"/>
        <v>13.333333333333343</v>
      </c>
      <c r="G18" s="17">
        <f t="shared" si="2"/>
        <v>177.77777777777803</v>
      </c>
    </row>
    <row r="19" spans="3:7" x14ac:dyDescent="0.25">
      <c r="C19" s="6">
        <v>15</v>
      </c>
      <c r="D19" s="6">
        <v>201</v>
      </c>
      <c r="E19" s="17">
        <f t="shared" si="0"/>
        <v>191.66666666666666</v>
      </c>
      <c r="F19" s="16">
        <f t="shared" si="1"/>
        <v>9.3333333333333428</v>
      </c>
      <c r="G19" s="17">
        <f t="shared" si="2"/>
        <v>87.111111111111285</v>
      </c>
    </row>
    <row r="20" spans="3:7" x14ac:dyDescent="0.25">
      <c r="C20" s="6">
        <v>16</v>
      </c>
      <c r="D20" s="6">
        <v>204</v>
      </c>
      <c r="E20" s="17">
        <f t="shared" si="0"/>
        <v>190.66666666666666</v>
      </c>
      <c r="F20" s="16">
        <f t="shared" si="1"/>
        <v>13.333333333333343</v>
      </c>
      <c r="G20" s="17">
        <f t="shared" si="2"/>
        <v>177.77777777777803</v>
      </c>
    </row>
    <row r="21" spans="3:7" x14ac:dyDescent="0.25">
      <c r="C21" s="6">
        <v>17</v>
      </c>
      <c r="D21" s="6">
        <v>197</v>
      </c>
      <c r="E21" s="17">
        <f t="shared" si="0"/>
        <v>195.66666666666666</v>
      </c>
      <c r="F21" s="16">
        <f t="shared" si="1"/>
        <v>1.3333333333333428</v>
      </c>
      <c r="G21" s="17">
        <f t="shared" si="2"/>
        <v>1.777777777777803</v>
      </c>
    </row>
    <row r="22" spans="3:7" x14ac:dyDescent="0.25">
      <c r="C22" s="6">
        <v>18</v>
      </c>
      <c r="D22" s="6">
        <v>208</v>
      </c>
      <c r="E22" s="17">
        <f t="shared" si="0"/>
        <v>200.66666666666666</v>
      </c>
      <c r="F22" s="16">
        <f t="shared" si="1"/>
        <v>7.3333333333333428</v>
      </c>
      <c r="G22" s="17">
        <f t="shared" si="2"/>
        <v>53.777777777777914</v>
      </c>
    </row>
    <row r="23" spans="3:7" x14ac:dyDescent="0.25">
      <c r="C23" s="6">
        <v>19</v>
      </c>
      <c r="D23" s="6">
        <v>201</v>
      </c>
      <c r="E23" s="17">
        <f t="shared" si="0"/>
        <v>203</v>
      </c>
      <c r="F23" s="16">
        <f t="shared" si="1"/>
        <v>2</v>
      </c>
      <c r="G23" s="17">
        <f t="shared" si="2"/>
        <v>4</v>
      </c>
    </row>
    <row r="24" spans="3:7" ht="15.75" thickBot="1" x14ac:dyDescent="0.3">
      <c r="C24" s="7">
        <v>20</v>
      </c>
      <c r="D24" s="7">
        <v>185</v>
      </c>
      <c r="E24" s="7">
        <f t="shared" si="0"/>
        <v>202</v>
      </c>
      <c r="F24" s="7"/>
      <c r="G24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8:E24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839E3-96E1-4760-B380-F8795B5D831C}">
  <dimension ref="B1:R24"/>
  <sheetViews>
    <sheetView showGridLines="0" zoomScaleNormal="100" workbookViewId="0">
      <selection activeCell="J10" sqref="J10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5.8554687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4.140625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10.5" customHeight="1" x14ac:dyDescent="0.25"/>
    <row r="4" spans="2:18" ht="15.75" thickBot="1" x14ac:dyDescent="0.3">
      <c r="C4" s="8" t="s">
        <v>8</v>
      </c>
      <c r="D4" s="8" t="s">
        <v>12</v>
      </c>
      <c r="E4" s="8" t="s">
        <v>9</v>
      </c>
      <c r="F4" s="8" t="s">
        <v>10</v>
      </c>
      <c r="G4" s="8" t="s">
        <v>11</v>
      </c>
      <c r="I4" s="12" t="s">
        <v>15</v>
      </c>
      <c r="J4" s="18">
        <f>AVERAGE(F8:F23)</f>
        <v>8.2530980596922419</v>
      </c>
    </row>
    <row r="5" spans="2:18" x14ac:dyDescent="0.25">
      <c r="C5" s="6">
        <v>1</v>
      </c>
      <c r="D5" s="6">
        <v>212</v>
      </c>
      <c r="E5" s="6"/>
      <c r="F5" s="6"/>
      <c r="G5" s="6"/>
      <c r="I5" s="12" t="s">
        <v>16</v>
      </c>
      <c r="J5" s="19">
        <f>AVERAGE(G8:G23)</f>
        <v>119.11662956398105</v>
      </c>
    </row>
    <row r="6" spans="2:18" x14ac:dyDescent="0.25">
      <c r="C6" s="6">
        <v>2</v>
      </c>
      <c r="D6" s="6">
        <v>220</v>
      </c>
      <c r="E6" s="6"/>
      <c r="F6" s="6"/>
      <c r="G6" s="6"/>
    </row>
    <row r="7" spans="2:18" x14ac:dyDescent="0.25">
      <c r="C7" s="6">
        <v>3</v>
      </c>
      <c r="D7" s="6">
        <v>170</v>
      </c>
      <c r="E7" s="17"/>
      <c r="F7" s="16"/>
      <c r="G7" s="17"/>
      <c r="I7" s="11" t="s">
        <v>14</v>
      </c>
      <c r="J7" s="11"/>
    </row>
    <row r="8" spans="2:18" x14ac:dyDescent="0.25">
      <c r="C8" s="6">
        <v>4</v>
      </c>
      <c r="D8" s="6">
        <v>189</v>
      </c>
      <c r="E8" s="17">
        <f>(D7*$J$13+D6*$J$14+D5*$J$15)</f>
        <v>188.99999692189385</v>
      </c>
      <c r="F8" s="16">
        <f>ABS(D8-E8)</f>
        <v>3.0781061468587723E-6</v>
      </c>
      <c r="G8" s="17">
        <f>F8^2</f>
        <v>9.4747374513297577E-12</v>
      </c>
      <c r="I8" s="13" t="s">
        <v>17</v>
      </c>
      <c r="J8" s="9">
        <f>D24</f>
        <v>185</v>
      </c>
    </row>
    <row r="9" spans="2:18" x14ac:dyDescent="0.25">
      <c r="C9" s="6">
        <v>5</v>
      </c>
      <c r="D9" s="6">
        <v>197</v>
      </c>
      <c r="E9" s="17">
        <f t="shared" ref="E9:E24" si="0">(D8*$J$13+D7*$J$14+D6*$J$15)</f>
        <v>196.99950371085848</v>
      </c>
      <c r="F9" s="16">
        <f t="shared" ref="F9:F23" si="1">ABS(D9-E9)</f>
        <v>4.9628914152322068E-4</v>
      </c>
      <c r="G9" s="17">
        <f t="shared" ref="G9:G23" si="2">F9^2</f>
        <v>2.4630291199385536E-7</v>
      </c>
      <c r="I9" s="14" t="s">
        <v>18</v>
      </c>
      <c r="J9" s="30">
        <f>E24</f>
        <v>200.45794202175404</v>
      </c>
    </row>
    <row r="10" spans="2:18" x14ac:dyDescent="0.25">
      <c r="C10" s="6">
        <v>6</v>
      </c>
      <c r="D10" s="6">
        <v>208</v>
      </c>
      <c r="E10" s="17">
        <f t="shared" si="0"/>
        <v>187.38735524545461</v>
      </c>
      <c r="F10" s="16">
        <f t="shared" si="1"/>
        <v>20.612644754545386</v>
      </c>
      <c r="G10" s="17">
        <f t="shared" si="2"/>
        <v>424.8811237770874</v>
      </c>
      <c r="I10" s="15" t="s">
        <v>19</v>
      </c>
      <c r="J10" s="27">
        <f>ABS(1-J9/J8)</f>
        <v>8.3556443360832677E-2</v>
      </c>
    </row>
    <row r="11" spans="2:18" x14ac:dyDescent="0.25">
      <c r="C11" s="6">
        <v>7</v>
      </c>
      <c r="D11" s="6">
        <v>216</v>
      </c>
      <c r="E11" s="17">
        <f t="shared" si="0"/>
        <v>200.65683492440954</v>
      </c>
      <c r="F11" s="16">
        <f t="shared" si="1"/>
        <v>15.343165075590463</v>
      </c>
      <c r="G11" s="17">
        <f t="shared" si="2"/>
        <v>235.4127145368189</v>
      </c>
    </row>
    <row r="12" spans="2:18" x14ac:dyDescent="0.25">
      <c r="C12" s="6">
        <v>8</v>
      </c>
      <c r="D12" s="6">
        <v>201</v>
      </c>
      <c r="E12" s="17">
        <f t="shared" si="0"/>
        <v>208.98011533380657</v>
      </c>
      <c r="F12" s="16">
        <f t="shared" si="1"/>
        <v>7.980115333806566</v>
      </c>
      <c r="G12" s="17">
        <f t="shared" si="2"/>
        <v>63.682240740854681</v>
      </c>
      <c r="I12" s="20" t="s">
        <v>20</v>
      </c>
      <c r="J12" s="20"/>
    </row>
    <row r="13" spans="2:18" x14ac:dyDescent="0.25">
      <c r="C13" s="6">
        <v>9</v>
      </c>
      <c r="D13" s="6">
        <v>204</v>
      </c>
      <c r="E13" s="17">
        <f t="shared" si="0"/>
        <v>204.88506796019072</v>
      </c>
      <c r="F13" s="16">
        <f t="shared" si="1"/>
        <v>0.88506796019072453</v>
      </c>
      <c r="G13" s="17">
        <f t="shared" si="2"/>
        <v>0.78334529415616994</v>
      </c>
      <c r="I13" s="21" t="s">
        <v>21</v>
      </c>
      <c r="J13" s="22">
        <v>0.56814488747016945</v>
      </c>
    </row>
    <row r="14" spans="2:18" x14ac:dyDescent="0.25">
      <c r="C14" s="6">
        <v>10</v>
      </c>
      <c r="D14" s="6">
        <v>182</v>
      </c>
      <c r="E14" s="17">
        <f t="shared" si="0"/>
        <v>207.56586078555313</v>
      </c>
      <c r="F14" s="16">
        <f t="shared" si="1"/>
        <v>25.565860785553127</v>
      </c>
      <c r="G14" s="17">
        <f t="shared" si="2"/>
        <v>653.61323770628314</v>
      </c>
      <c r="I14" s="23" t="s">
        <v>22</v>
      </c>
      <c r="J14" s="24">
        <v>0.10776012102629924</v>
      </c>
    </row>
    <row r="15" spans="2:18" x14ac:dyDescent="0.25">
      <c r="C15" s="6">
        <v>11</v>
      </c>
      <c r="D15" s="6">
        <v>193</v>
      </c>
      <c r="E15" s="17">
        <f t="shared" si="0"/>
        <v>190.52852866488882</v>
      </c>
      <c r="F15" s="16">
        <f t="shared" si="1"/>
        <v>2.4714713351111754</v>
      </c>
      <c r="G15" s="17">
        <f t="shared" si="2"/>
        <v>6.108170560276216</v>
      </c>
      <c r="I15" s="23" t="s">
        <v>23</v>
      </c>
      <c r="J15" s="24">
        <v>0.3240949972932981</v>
      </c>
    </row>
    <row r="16" spans="2:18" x14ac:dyDescent="0.25">
      <c r="C16" s="6">
        <v>12</v>
      </c>
      <c r="D16" s="6">
        <v>204</v>
      </c>
      <c r="E16" s="17">
        <f t="shared" si="0"/>
        <v>195.379684756362</v>
      </c>
      <c r="F16" s="16">
        <f t="shared" si="1"/>
        <v>8.6203152436380037</v>
      </c>
      <c r="G16" s="17">
        <f t="shared" si="2"/>
        <v>74.309834899697734</v>
      </c>
      <c r="I16" s="25" t="s">
        <v>24</v>
      </c>
      <c r="J16" s="26">
        <f>SUM(J13:J15)</f>
        <v>1.0000000057897669</v>
      </c>
    </row>
    <row r="17" spans="3:7" x14ac:dyDescent="0.25">
      <c r="C17" s="6">
        <v>13</v>
      </c>
      <c r="D17" s="6">
        <v>189</v>
      </c>
      <c r="E17" s="17">
        <f t="shared" si="0"/>
        <v>195.68454990937059</v>
      </c>
      <c r="F17" s="16">
        <f t="shared" si="1"/>
        <v>6.6845499093705882</v>
      </c>
      <c r="G17" s="17">
        <f t="shared" si="2"/>
        <v>44.683207490866337</v>
      </c>
    </row>
    <row r="18" spans="3:7" x14ac:dyDescent="0.25">
      <c r="C18" s="6">
        <v>14</v>
      </c>
      <c r="D18" s="6">
        <v>182</v>
      </c>
      <c r="E18" s="17">
        <f t="shared" si="0"/>
        <v>191.9127828988336</v>
      </c>
      <c r="F18" s="16">
        <f t="shared" si="1"/>
        <v>9.9127828988335978</v>
      </c>
      <c r="G18" s="17">
        <f t="shared" si="2"/>
        <v>98.263264799407821</v>
      </c>
    </row>
    <row r="19" spans="3:7" x14ac:dyDescent="0.25">
      <c r="C19" s="6">
        <v>15</v>
      </c>
      <c r="D19" s="6">
        <v>201</v>
      </c>
      <c r="E19" s="17">
        <f t="shared" si="0"/>
        <v>189.8844118413742</v>
      </c>
      <c r="F19" s="16">
        <f t="shared" si="1"/>
        <v>11.115588158625798</v>
      </c>
      <c r="G19" s="17">
        <f t="shared" si="2"/>
        <v>123.55630011218204</v>
      </c>
    </row>
    <row r="20" spans="3:7" x14ac:dyDescent="0.25">
      <c r="C20" s="6">
        <v>16</v>
      </c>
      <c r="D20" s="6">
        <v>204</v>
      </c>
      <c r="E20" s="17">
        <f t="shared" si="0"/>
        <v>195.06341889672387</v>
      </c>
      <c r="F20" s="16">
        <f t="shared" si="1"/>
        <v>8.9365811032761258</v>
      </c>
      <c r="G20" s="17">
        <f t="shared" si="2"/>
        <v>79.862481815431934</v>
      </c>
    </row>
    <row r="21" spans="3:7" x14ac:dyDescent="0.25">
      <c r="C21" s="6">
        <v>17</v>
      </c>
      <c r="D21" s="6">
        <v>197</v>
      </c>
      <c r="E21" s="17">
        <f t="shared" si="0"/>
        <v>196.54663087758098</v>
      </c>
      <c r="F21" s="16">
        <f t="shared" si="1"/>
        <v>0.45336912241901928</v>
      </c>
      <c r="G21" s="17">
        <f t="shared" si="2"/>
        <v>0.20554356116299169</v>
      </c>
    </row>
    <row r="22" spans="3:7" x14ac:dyDescent="0.25">
      <c r="C22" s="6">
        <v>18</v>
      </c>
      <c r="D22" s="6">
        <v>208</v>
      </c>
      <c r="E22" s="17">
        <f t="shared" si="0"/>
        <v>199.05070197694135</v>
      </c>
      <c r="F22" s="16">
        <f t="shared" si="1"/>
        <v>8.9492980230586454</v>
      </c>
      <c r="G22" s="17">
        <f t="shared" si="2"/>
        <v>80.089935105521377</v>
      </c>
    </row>
    <row r="23" spans="3:7" x14ac:dyDescent="0.25">
      <c r="C23" s="6">
        <v>19</v>
      </c>
      <c r="D23" s="6">
        <v>201</v>
      </c>
      <c r="E23" s="17">
        <f t="shared" si="0"/>
        <v>205.51825988380898</v>
      </c>
      <c r="F23" s="16">
        <f t="shared" si="1"/>
        <v>4.5182598838089802</v>
      </c>
      <c r="G23" s="17">
        <f t="shared" si="2"/>
        <v>20.41467237763754</v>
      </c>
    </row>
    <row r="24" spans="3:7" ht="15.75" thickBot="1" x14ac:dyDescent="0.3">
      <c r="C24" s="7">
        <v>20</v>
      </c>
      <c r="D24" s="7">
        <v>185</v>
      </c>
      <c r="E24" s="28">
        <f t="shared" si="0"/>
        <v>200.45794202175404</v>
      </c>
      <c r="F24" s="7"/>
      <c r="G24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D0F82-6FBB-4B8D-972F-0AC8577DD6A9}">
  <dimension ref="B1:R24"/>
  <sheetViews>
    <sheetView showGridLines="0" zoomScaleNormal="100" workbookViewId="0">
      <selection activeCell="J16" sqref="J16"/>
    </sheetView>
  </sheetViews>
  <sheetFormatPr defaultRowHeight="15" x14ac:dyDescent="0.25"/>
  <cols>
    <col min="1" max="1" width="2.140625" customWidth="1"/>
    <col min="2" max="2" width="2.28515625" customWidth="1"/>
    <col min="3" max="3" width="14.28515625" bestFit="1" customWidth="1"/>
    <col min="4" max="4" width="5.85546875" bestFit="1" customWidth="1"/>
    <col min="5" max="5" width="10.85546875" customWidth="1"/>
    <col min="6" max="6" width="14.5703125" customWidth="1"/>
    <col min="7" max="7" width="15" customWidth="1"/>
    <col min="8" max="8" width="3.7109375" customWidth="1"/>
    <col min="9" max="9" width="17.5703125" bestFit="1" customWidth="1"/>
    <col min="10" max="10" width="14.140625" customWidth="1"/>
  </cols>
  <sheetData>
    <row r="1" spans="2:18" ht="8.25" customHeight="1" x14ac:dyDescent="0.25"/>
    <row r="2" spans="2:18" ht="46.5" customHeight="1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 ht="10.5" customHeight="1" x14ac:dyDescent="0.25"/>
    <row r="4" spans="2:18" ht="15.75" thickBot="1" x14ac:dyDescent="0.3">
      <c r="C4" s="8" t="s">
        <v>8</v>
      </c>
      <c r="D4" s="8" t="s">
        <v>12</v>
      </c>
      <c r="E4" s="8" t="s">
        <v>9</v>
      </c>
      <c r="F4" s="8" t="s">
        <v>10</v>
      </c>
      <c r="G4" s="8" t="s">
        <v>11</v>
      </c>
      <c r="I4" s="12" t="s">
        <v>15</v>
      </c>
      <c r="J4" s="18">
        <f>AVERAGE(F8:F23)</f>
        <v>8.16081307634275</v>
      </c>
    </row>
    <row r="5" spans="2:18" x14ac:dyDescent="0.25">
      <c r="C5" s="6">
        <v>1</v>
      </c>
      <c r="D5" s="6">
        <v>212</v>
      </c>
      <c r="E5" s="6">
        <f>D5</f>
        <v>212</v>
      </c>
      <c r="F5" s="6"/>
      <c r="G5" s="6"/>
      <c r="I5" s="12" t="s">
        <v>16</v>
      </c>
      <c r="J5" s="19">
        <f>AVERAGE(G8:G23)</f>
        <v>103.59051843903137</v>
      </c>
    </row>
    <row r="6" spans="2:18" x14ac:dyDescent="0.25">
      <c r="C6" s="6">
        <v>2</v>
      </c>
      <c r="D6" s="6">
        <v>220</v>
      </c>
      <c r="E6" s="6">
        <f>$J$12*D5+(1-$J$12)*E5</f>
        <v>212.00000000000003</v>
      </c>
      <c r="F6" s="6"/>
      <c r="G6" s="6"/>
    </row>
    <row r="7" spans="2:18" x14ac:dyDescent="0.25">
      <c r="C7" s="6">
        <v>3</v>
      </c>
      <c r="D7" s="6">
        <v>170</v>
      </c>
      <c r="E7" s="17">
        <f t="shared" ref="E7:E24" si="0">$J$12*D6+(1-$J$12)*E6</f>
        <v>214.49390151911211</v>
      </c>
      <c r="F7" s="16"/>
      <c r="G7" s="17"/>
      <c r="I7" s="11" t="s">
        <v>14</v>
      </c>
      <c r="J7" s="11"/>
    </row>
    <row r="8" spans="2:18" x14ac:dyDescent="0.25">
      <c r="C8" s="6">
        <v>4</v>
      </c>
      <c r="D8" s="6">
        <v>189</v>
      </c>
      <c r="E8" s="17">
        <f t="shared" si="0"/>
        <v>200.62347544539492</v>
      </c>
      <c r="F8" s="16">
        <f>ABS(D8-E8)</f>
        <v>11.623475445394917</v>
      </c>
      <c r="G8" s="17">
        <f>F8^2</f>
        <v>135.10518142969855</v>
      </c>
      <c r="I8" s="13" t="s">
        <v>17</v>
      </c>
      <c r="J8" s="9">
        <f>D24</f>
        <v>185</v>
      </c>
    </row>
    <row r="9" spans="2:18" x14ac:dyDescent="0.25">
      <c r="C9" s="6">
        <v>5</v>
      </c>
      <c r="D9" s="6">
        <v>197</v>
      </c>
      <c r="E9" s="17">
        <f t="shared" si="0"/>
        <v>197.00000006156586</v>
      </c>
      <c r="F9" s="16">
        <f t="shared" ref="F9:F23" si="1">ABS(D9-E9)</f>
        <v>6.1565856412926223E-8</v>
      </c>
      <c r="G9" s="17">
        <f t="shared" ref="G9:G23" si="2">F9^2</f>
        <v>3.790354675857049E-15</v>
      </c>
      <c r="I9" s="14" t="s">
        <v>18</v>
      </c>
      <c r="J9" s="29">
        <f>E24</f>
        <v>200.71198446623333</v>
      </c>
    </row>
    <row r="10" spans="2:18" x14ac:dyDescent="0.25">
      <c r="C10" s="6">
        <v>6</v>
      </c>
      <c r="D10" s="6">
        <v>208</v>
      </c>
      <c r="E10" s="17">
        <f t="shared" si="0"/>
        <v>197.00000004237347</v>
      </c>
      <c r="F10" s="16">
        <f t="shared" si="1"/>
        <v>10.999999957626528</v>
      </c>
      <c r="G10" s="17">
        <f t="shared" si="2"/>
        <v>120.99999906778362</v>
      </c>
      <c r="I10" s="15" t="s">
        <v>19</v>
      </c>
      <c r="J10" s="27">
        <f>ABS(1-J9/J8)</f>
        <v>8.4929645763423434E-2</v>
      </c>
    </row>
    <row r="11" spans="2:18" x14ac:dyDescent="0.25">
      <c r="C11" s="6">
        <v>7</v>
      </c>
      <c r="D11" s="6">
        <v>216</v>
      </c>
      <c r="E11" s="17">
        <f t="shared" si="0"/>
        <v>200.42911461794321</v>
      </c>
      <c r="F11" s="16">
        <f t="shared" si="1"/>
        <v>15.570885382056787</v>
      </c>
      <c r="G11" s="17">
        <f t="shared" si="2"/>
        <v>242.45247158114972</v>
      </c>
    </row>
    <row r="12" spans="2:18" x14ac:dyDescent="0.25">
      <c r="C12" s="6">
        <v>8</v>
      </c>
      <c r="D12" s="6">
        <v>201</v>
      </c>
      <c r="E12" s="17">
        <f t="shared" si="0"/>
        <v>205.2831464564722</v>
      </c>
      <c r="F12" s="16">
        <f t="shared" si="1"/>
        <v>4.2831464564721955</v>
      </c>
      <c r="G12" s="17">
        <f t="shared" si="2"/>
        <v>18.345343567590326</v>
      </c>
      <c r="I12" s="31" t="s">
        <v>25</v>
      </c>
      <c r="J12" s="32">
        <v>0.31173768988901213</v>
      </c>
    </row>
    <row r="13" spans="2:18" x14ac:dyDescent="0.25">
      <c r="C13" s="6">
        <v>9</v>
      </c>
      <c r="D13" s="6">
        <v>204</v>
      </c>
      <c r="E13" s="17">
        <f t="shared" si="0"/>
        <v>203.94792827467526</v>
      </c>
      <c r="F13" s="16">
        <f t="shared" si="1"/>
        <v>5.2071725324736917E-2</v>
      </c>
      <c r="G13" s="17">
        <f t="shared" si="2"/>
        <v>2.711464578294848E-3</v>
      </c>
    </row>
    <row r="14" spans="2:18" x14ac:dyDescent="0.25">
      <c r="C14" s="6">
        <v>10</v>
      </c>
      <c r="D14" s="6">
        <v>182</v>
      </c>
      <c r="E14" s="17">
        <f t="shared" si="0"/>
        <v>203.96416099403655</v>
      </c>
      <c r="F14" s="16">
        <f t="shared" si="1"/>
        <v>21.964160994036547</v>
      </c>
      <c r="G14" s="17">
        <f t="shared" si="2"/>
        <v>482.42436817195653</v>
      </c>
    </row>
    <row r="15" spans="2:18" x14ac:dyDescent="0.25">
      <c r="C15" s="6">
        <v>11</v>
      </c>
      <c r="D15" s="6">
        <v>193</v>
      </c>
      <c r="E15" s="17">
        <f t="shared" si="0"/>
        <v>197.11710418540525</v>
      </c>
      <c r="F15" s="16">
        <f t="shared" si="1"/>
        <v>4.1171041854052532</v>
      </c>
      <c r="G15" s="17">
        <f t="shared" si="2"/>
        <v>16.950546873481454</v>
      </c>
    </row>
    <row r="16" spans="2:18" x14ac:dyDescent="0.25">
      <c r="C16" s="6">
        <v>12</v>
      </c>
      <c r="D16" s="6">
        <v>204</v>
      </c>
      <c r="E16" s="17">
        <f t="shared" si="0"/>
        <v>195.83364763761463</v>
      </c>
      <c r="F16" s="16">
        <f t="shared" si="1"/>
        <v>8.1663523623853678</v>
      </c>
      <c r="G16" s="17">
        <f t="shared" si="2"/>
        <v>66.689310906637076</v>
      </c>
    </row>
    <row r="17" spans="3:7" x14ac:dyDescent="0.25">
      <c r="C17" s="6">
        <v>13</v>
      </c>
      <c r="D17" s="6">
        <v>189</v>
      </c>
      <c r="E17" s="17">
        <f t="shared" si="0"/>
        <v>198.37940745788433</v>
      </c>
      <c r="F17" s="16">
        <f t="shared" si="1"/>
        <v>9.3794074578843265</v>
      </c>
      <c r="G17" s="17">
        <f t="shared" si="2"/>
        <v>87.973284261016119</v>
      </c>
    </row>
    <row r="18" spans="3:7" x14ac:dyDescent="0.25">
      <c r="C18" s="6">
        <v>14</v>
      </c>
      <c r="D18" s="6">
        <v>182</v>
      </c>
      <c r="E18" s="17">
        <f t="shared" si="0"/>
        <v>195.45549264443571</v>
      </c>
      <c r="F18" s="16">
        <f t="shared" si="1"/>
        <v>13.455492644435708</v>
      </c>
      <c r="G18" s="17">
        <f t="shared" si="2"/>
        <v>181.05028230446345</v>
      </c>
    </row>
    <row r="19" spans="3:7" x14ac:dyDescent="0.25">
      <c r="C19" s="6">
        <v>15</v>
      </c>
      <c r="D19" s="6">
        <v>201</v>
      </c>
      <c r="E19" s="17">
        <f t="shared" si="0"/>
        <v>191.26090845114072</v>
      </c>
      <c r="F19" s="16">
        <f t="shared" si="1"/>
        <v>9.7390915488592782</v>
      </c>
      <c r="G19" s="17">
        <f t="shared" si="2"/>
        <v>94.849904197062216</v>
      </c>
    </row>
    <row r="20" spans="3:7" x14ac:dyDescent="0.25">
      <c r="C20" s="6">
        <v>16</v>
      </c>
      <c r="D20" s="6">
        <v>204</v>
      </c>
      <c r="E20" s="17">
        <f t="shared" si="0"/>
        <v>194.29695035219973</v>
      </c>
      <c r="F20" s="16">
        <f t="shared" si="1"/>
        <v>9.7030496478002703</v>
      </c>
      <c r="G20" s="17">
        <f t="shared" si="2"/>
        <v>94.149172467676948</v>
      </c>
    </row>
    <row r="21" spans="3:7" x14ac:dyDescent="0.25">
      <c r="C21" s="6">
        <v>17</v>
      </c>
      <c r="D21" s="6">
        <v>197</v>
      </c>
      <c r="E21" s="17">
        <f t="shared" si="0"/>
        <v>197.32175663428342</v>
      </c>
      <c r="F21" s="16">
        <f t="shared" si="1"/>
        <v>0.3217566342834175</v>
      </c>
      <c r="G21" s="17">
        <f t="shared" si="2"/>
        <v>0.10352733170539287</v>
      </c>
    </row>
    <row r="22" spans="3:7" x14ac:dyDescent="0.25">
      <c r="C22" s="6">
        <v>18</v>
      </c>
      <c r="D22" s="6">
        <v>208</v>
      </c>
      <c r="E22" s="17">
        <f t="shared" si="0"/>
        <v>197.22145296440544</v>
      </c>
      <c r="F22" s="16">
        <f t="shared" si="1"/>
        <v>10.778547035594556</v>
      </c>
      <c r="G22" s="17">
        <f t="shared" si="2"/>
        <v>116.17707619852419</v>
      </c>
    </row>
    <row r="23" spans="3:7" x14ac:dyDescent="0.25">
      <c r="C23" s="6">
        <v>19</v>
      </c>
      <c r="D23" s="6">
        <v>201</v>
      </c>
      <c r="E23" s="17">
        <f t="shared" si="0"/>
        <v>200.58153231764175</v>
      </c>
      <c r="F23" s="16">
        <f t="shared" si="1"/>
        <v>0.41846768235825493</v>
      </c>
      <c r="G23" s="17">
        <f t="shared" si="2"/>
        <v>0.17511520117828935</v>
      </c>
    </row>
    <row r="24" spans="3:7" ht="15.75" thickBot="1" x14ac:dyDescent="0.3">
      <c r="C24" s="7">
        <v>20</v>
      </c>
      <c r="D24" s="7">
        <v>185</v>
      </c>
      <c r="E24" s="7">
        <f t="shared" si="0"/>
        <v>200.71198446623333</v>
      </c>
      <c r="F24" s="7"/>
      <c r="G24" s="7"/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Modelos</vt:lpstr>
      <vt:lpstr>MMS</vt:lpstr>
      <vt:lpstr>WMA</vt:lpstr>
      <vt:lpstr>Suavização Exponencial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2019-10-22T16:11:16Z</dcterms:created>
  <dcterms:modified xsi:type="dcterms:W3CDTF">2019-10-23T22:57:53Z</dcterms:modified>
</cp:coreProperties>
</file>