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94A66B6F-4E66-4C21-99DF-2FB308352339}" xr6:coauthVersionLast="45" xr6:coauthVersionMax="45" xr10:uidLastSave="{00000000-0000-0000-0000-000000000000}"/>
  <bookViews>
    <workbookView xWindow="375" yWindow="150" windowWidth="19275" windowHeight="10875" tabRatio="831" activeTab="3" xr2:uid="{1F74F286-8743-4412-BE90-FD28B10660CC}"/>
  </bookViews>
  <sheets>
    <sheet name="Capa" sheetId="3" r:id="rId1"/>
    <sheet name="Base" sheetId="4" r:id="rId2"/>
    <sheet name="Modelo (1)" sheetId="13" r:id="rId3"/>
    <sheet name="Modelo (2)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7" l="1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9" i="17"/>
  <c r="N7" i="17"/>
  <c r="M7" i="17"/>
  <c r="G28" i="17"/>
  <c r="G12" i="17"/>
  <c r="G16" i="17"/>
  <c r="G20" i="17"/>
  <c r="G24" i="17"/>
  <c r="Q9" i="17"/>
  <c r="I28" i="17"/>
  <c r="J28" i="17"/>
  <c r="K28" i="17"/>
  <c r="G27" i="17"/>
  <c r="G11" i="17"/>
  <c r="G15" i="17"/>
  <c r="G19" i="17"/>
  <c r="G23" i="17"/>
  <c r="G9" i="17"/>
  <c r="G10" i="17"/>
  <c r="G13" i="17"/>
  <c r="G14" i="17"/>
  <c r="G17" i="17"/>
  <c r="G18" i="17"/>
  <c r="G21" i="17"/>
  <c r="G22" i="17"/>
  <c r="G25" i="17"/>
  <c r="G26" i="17"/>
  <c r="Q8" i="17"/>
  <c r="I27" i="17"/>
  <c r="J27" i="17"/>
  <c r="K27" i="17"/>
  <c r="Q7" i="17"/>
  <c r="I26" i="17"/>
  <c r="J26" i="17"/>
  <c r="K26" i="17"/>
  <c r="Q6" i="17"/>
  <c r="I25" i="17"/>
  <c r="J25" i="17"/>
  <c r="K25" i="17"/>
  <c r="I24" i="17"/>
  <c r="J24" i="17"/>
  <c r="K24" i="17"/>
  <c r="I23" i="17"/>
  <c r="J23" i="17"/>
  <c r="K23" i="17"/>
  <c r="I22" i="17"/>
  <c r="J22" i="17"/>
  <c r="K22" i="17"/>
  <c r="I21" i="17"/>
  <c r="J21" i="17"/>
  <c r="K21" i="17"/>
  <c r="I20" i="17"/>
  <c r="J20" i="17"/>
  <c r="K20" i="17"/>
  <c r="I19" i="17"/>
  <c r="J19" i="17"/>
  <c r="K19" i="17"/>
  <c r="I18" i="17"/>
  <c r="J18" i="17"/>
  <c r="K18" i="17"/>
  <c r="I17" i="17"/>
  <c r="J17" i="17"/>
  <c r="K17" i="17"/>
  <c r="I16" i="17"/>
  <c r="J16" i="17"/>
  <c r="K16" i="17"/>
  <c r="I15" i="17"/>
  <c r="J15" i="17"/>
  <c r="K15" i="17"/>
  <c r="I14" i="17"/>
  <c r="J14" i="17"/>
  <c r="K14" i="17"/>
  <c r="I13" i="17"/>
  <c r="J13" i="17"/>
  <c r="K13" i="17"/>
  <c r="N11" i="17"/>
  <c r="N10" i="17"/>
  <c r="N12" i="17"/>
  <c r="I12" i="17"/>
  <c r="J12" i="17"/>
  <c r="K12" i="17"/>
  <c r="I11" i="17"/>
  <c r="J11" i="17"/>
  <c r="K11" i="17"/>
  <c r="I10" i="17"/>
  <c r="J10" i="17"/>
  <c r="K10" i="17"/>
  <c r="I9" i="17"/>
  <c r="J9" i="17"/>
  <c r="K9" i="17"/>
  <c r="N6" i="17"/>
  <c r="N5" i="17"/>
  <c r="H9" i="13"/>
  <c r="N6" i="13"/>
  <c r="N5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K9" i="13"/>
  <c r="J9" i="13"/>
  <c r="N12" i="13"/>
  <c r="N11" i="13"/>
  <c r="N10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9" i="13"/>
  <c r="Q7" i="13"/>
  <c r="Q8" i="13"/>
  <c r="Q9" i="13"/>
  <c r="Q6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tc={125E5EA8-925F-4269-85A9-9CB0DEAC3837}</author>
    <author>tc={0E850788-BC52-4839-A1C0-E5CD1A2A2B25}</author>
    <author>tc={D1C29A7E-D666-4064-A6EC-77D3F422D844}</author>
  </authors>
  <commentList>
    <comment ref="G4" authorId="0" shapeId="0" xr:uid="{125E5EA8-925F-4269-85A9-9CB0DEAC38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Médias Móveis</t>
      </text>
    </comment>
    <comment ref="H4" authorId="1" shapeId="0" xr:uid="{0E850788-BC52-4839-A1C0-E5CD1A2A2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Índices Sazonais Individuais</t>
      </text>
    </comment>
    <comment ref="Q5" authorId="2" shapeId="0" xr:uid="{D1C29A7E-D666-4064-A6EC-77D3F422D8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Índice de sazonalidade do intervalo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tc={88D924E0-7286-4CC1-AE9E-C0864829B5FB}</author>
    <author>tc={69875F3A-E191-4DA7-AE4E-EA42B3C6F0F2}</author>
    <author>tc={C54A5AAF-2D2C-47B1-8E66-059635220AF3}</author>
  </authors>
  <commentList>
    <comment ref="G4" authorId="0" shapeId="0" xr:uid="{88D924E0-7286-4CC1-AE9E-C0864829B5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Médias Móveis</t>
      </text>
    </comment>
    <comment ref="H4" authorId="1" shapeId="0" xr:uid="{69875F3A-E191-4DA7-AE4E-EA42B3C6F0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Índices Sazonais Individuais</t>
      </text>
    </comment>
    <comment ref="Q5" authorId="2" shapeId="0" xr:uid="{C54A5AAF-2D2C-47B1-8E66-059635220A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Índice de sazonalidade do intervalo</t>
      </text>
    </comment>
  </commentList>
</comments>
</file>

<file path=xl/sharedStrings.xml><?xml version="1.0" encoding="utf-8"?>
<sst xmlns="http://schemas.openxmlformats.org/spreadsheetml/2006/main" count="48" uniqueCount="25">
  <si>
    <t>5.</t>
  </si>
  <si>
    <t>Vendas</t>
  </si>
  <si>
    <t>6.</t>
  </si>
  <si>
    <t>Modelo de Previsão com Sazonalidade Multiplicativa</t>
  </si>
  <si>
    <t>Este modelo deve ser utilizado para dados que possuam sazonalidade crescente ou descrecente, mas não possuam tendência de crescimento ou decrescimento.</t>
  </si>
  <si>
    <t>Modelo de Previsão com Sazonalidade Aditiva</t>
  </si>
  <si>
    <t>Este modelo pode ser utilizado quando ocorre sazonalidade, mas onde não se verifica a presença de tendência. Além disso, a amplitudde da sazonalidade é aproximadamente constante ao longo do tempo.</t>
  </si>
  <si>
    <t>MM</t>
  </si>
  <si>
    <t>ISI</t>
  </si>
  <si>
    <t>Forecast</t>
  </si>
  <si>
    <t>Média (Erro ABS) =</t>
  </si>
  <si>
    <t>Previsão</t>
  </si>
  <si>
    <t>Realizado =</t>
  </si>
  <si>
    <t>Estimado =</t>
  </si>
  <si>
    <t>Variação =</t>
  </si>
  <si>
    <t>erro abs</t>
  </si>
  <si>
    <t>(erro abs)²</t>
  </si>
  <si>
    <t>Ano</t>
  </si>
  <si>
    <t>Trimestre</t>
  </si>
  <si>
    <t>Período</t>
  </si>
  <si>
    <t>Médias</t>
  </si>
  <si>
    <t>Índices Sazonais de Intervalos</t>
  </si>
  <si>
    <t>Trimestres</t>
  </si>
  <si>
    <t>Isi</t>
  </si>
  <si>
    <t>Média ((Erro ABS)²)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</si>
</sst>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1" formatCode="#,##0.0"/>
    <numFmt numFmtId="172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>
      <alignment readingOrder="1"/>
      <protection locked="0"/>
    </xf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7" fillId="10" borderId="4" xfId="6" applyFill="1" applyBorder="1"/>
    <xf numFmtId="0" fontId="6" fillId="8" borderId="5" xfId="7" applyBorder="1" applyAlignment="1">
      <alignment horizontal="right"/>
    </xf>
    <xf numFmtId="0" fontId="6" fillId="8" borderId="0" xfId="7" applyAlignment="1">
      <alignment horizontal="right"/>
    </xf>
    <xf numFmtId="0" fontId="6" fillId="8" borderId="4" xfId="7" applyBorder="1" applyAlignment="1">
      <alignment horizontal="right"/>
    </xf>
    <xf numFmtId="171" fontId="6" fillId="9" borderId="4" xfId="8" applyNumberFormat="1" applyBorder="1"/>
    <xf numFmtId="171" fontId="0" fillId="3" borderId="0" xfId="0" applyNumberFormat="1" applyFill="1" applyAlignment="1">
      <alignment horizontal="center"/>
    </xf>
    <xf numFmtId="3" fontId="6" fillId="8" borderId="5" xfId="7" applyNumberFormat="1" applyBorder="1"/>
    <xf numFmtId="3" fontId="6" fillId="8" borderId="0" xfId="7" applyNumberFormat="1"/>
    <xf numFmtId="0" fontId="6" fillId="11" borderId="6" xfId="7" applyFill="1" applyBorder="1" applyAlignment="1">
      <alignment horizontal="right"/>
    </xf>
    <xf numFmtId="172" fontId="6" fillId="11" borderId="6" xfId="3" applyNumberFormat="1" applyFill="1" applyBorder="1"/>
    <xf numFmtId="171" fontId="6" fillId="9" borderId="4" xfId="8" applyNumberFormat="1" applyBorder="1" applyAlignment="1">
      <alignment horizontal="right" indent="1"/>
    </xf>
    <xf numFmtId="0" fontId="6" fillId="6" borderId="0" xfId="5" applyAlignment="1">
      <alignment horizontal="center"/>
    </xf>
    <xf numFmtId="0" fontId="6" fillId="6" borderId="2" xfId="5" applyBorder="1" applyAlignment="1">
      <alignment horizontal="center"/>
    </xf>
    <xf numFmtId="164" fontId="6" fillId="6" borderId="0" xfId="5" applyNumberFormat="1" applyAlignment="1">
      <alignment horizontal="center"/>
    </xf>
    <xf numFmtId="164" fontId="6" fillId="6" borderId="2" xfId="5" applyNumberFormat="1" applyBorder="1" applyAlignment="1">
      <alignment horizontal="center"/>
    </xf>
    <xf numFmtId="2" fontId="6" fillId="6" borderId="0" xfId="5" applyNumberFormat="1" applyAlignment="1">
      <alignment horizontal="center"/>
    </xf>
    <xf numFmtId="2" fontId="6" fillId="6" borderId="2" xfId="5" applyNumberFormat="1" applyBorder="1" applyAlignment="1">
      <alignment horizontal="center"/>
    </xf>
    <xf numFmtId="0" fontId="10" fillId="5" borderId="4" xfId="4" applyFont="1" applyBorder="1"/>
    <xf numFmtId="0" fontId="7" fillId="5" borderId="4" xfId="4" applyBorder="1"/>
    <xf numFmtId="171" fontId="6" fillId="6" borderId="0" xfId="5" applyNumberFormat="1" applyAlignment="1">
      <alignment horizontal="center"/>
    </xf>
    <xf numFmtId="171" fontId="6" fillId="6" borderId="2" xfId="5" applyNumberFormat="1" applyBorder="1" applyAlignment="1">
      <alignment horizontal="center"/>
    </xf>
  </cellXfs>
  <cellStyles count="9">
    <cellStyle name="_DateRange" xfId="2" xr:uid="{F4733491-A161-4BEF-B652-75B641C66DA8}"/>
    <cellStyle name="40% - Ênfase4" xfId="5" builtinId="43"/>
    <cellStyle name="40% - Ênfase6" xfId="7" builtinId="51"/>
    <cellStyle name="60% - Ênfase6" xfId="8" builtinId="52"/>
    <cellStyle name="Ênfase2" xfId="4" builtinId="33"/>
    <cellStyle name="Ênfase6" xfId="6" builtinId="49"/>
    <cellStyle name="Normal" xfId="0" builtinId="0"/>
    <cellStyle name="Normal 2" xfId="1" xr:uid="{8D21E08E-CEB5-4D65-906F-946E19A7F3A1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Base!$F$4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Base!$F$5:$F$28</c:f>
              <c:numCache>
                <c:formatCode>General</c:formatCode>
                <c:ptCount val="24"/>
                <c:pt idx="0">
                  <c:v>171</c:v>
                </c:pt>
                <c:pt idx="1">
                  <c:v>252</c:v>
                </c:pt>
                <c:pt idx="2">
                  <c:v>220</c:v>
                </c:pt>
                <c:pt idx="3">
                  <c:v>199</c:v>
                </c:pt>
                <c:pt idx="4">
                  <c:v>270</c:v>
                </c:pt>
                <c:pt idx="5">
                  <c:v>321</c:v>
                </c:pt>
                <c:pt idx="6">
                  <c:v>307</c:v>
                </c:pt>
                <c:pt idx="7">
                  <c:v>233</c:v>
                </c:pt>
                <c:pt idx="8">
                  <c:v>220</c:v>
                </c:pt>
                <c:pt idx="9">
                  <c:v>301</c:v>
                </c:pt>
                <c:pt idx="10">
                  <c:v>285</c:v>
                </c:pt>
                <c:pt idx="11">
                  <c:v>215</c:v>
                </c:pt>
                <c:pt idx="12">
                  <c:v>262</c:v>
                </c:pt>
                <c:pt idx="13">
                  <c:v>341</c:v>
                </c:pt>
                <c:pt idx="14">
                  <c:v>322</c:v>
                </c:pt>
                <c:pt idx="15">
                  <c:v>277</c:v>
                </c:pt>
                <c:pt idx="16">
                  <c:v>205</c:v>
                </c:pt>
                <c:pt idx="17">
                  <c:v>368</c:v>
                </c:pt>
                <c:pt idx="18">
                  <c:v>356</c:v>
                </c:pt>
                <c:pt idx="19">
                  <c:v>322</c:v>
                </c:pt>
                <c:pt idx="20">
                  <c:v>294</c:v>
                </c:pt>
                <c:pt idx="21">
                  <c:v>321</c:v>
                </c:pt>
                <c:pt idx="22">
                  <c:v>315</c:v>
                </c:pt>
                <c:pt idx="23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8-4CB1-8AE0-EBAAC72F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93007"/>
        <c:axId val="288707135"/>
      </c:scatterChart>
      <c:valAx>
        <c:axId val="2803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707135"/>
        <c:crosses val="autoZero"/>
        <c:crossBetween val="midCat"/>
      </c:valAx>
      <c:valAx>
        <c:axId val="288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9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 :: Óleos Lubrificantes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(1)'!$F$4</c:f>
              <c:strCache>
                <c:ptCount val="1"/>
                <c:pt idx="0">
                  <c:v>Vendas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(1)'!$D$9:$D$28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cat>
          <c:val>
            <c:numRef>
              <c:f>'Modelo (1)'!$F$9:$F$28</c:f>
              <c:numCache>
                <c:formatCode>General</c:formatCode>
                <c:ptCount val="20"/>
                <c:pt idx="0">
                  <c:v>270</c:v>
                </c:pt>
                <c:pt idx="1">
                  <c:v>321</c:v>
                </c:pt>
                <c:pt idx="2">
                  <c:v>307</c:v>
                </c:pt>
                <c:pt idx="3">
                  <c:v>233</c:v>
                </c:pt>
                <c:pt idx="4">
                  <c:v>220</c:v>
                </c:pt>
                <c:pt idx="5">
                  <c:v>301</c:v>
                </c:pt>
                <c:pt idx="6">
                  <c:v>285</c:v>
                </c:pt>
                <c:pt idx="7">
                  <c:v>215</c:v>
                </c:pt>
                <c:pt idx="8">
                  <c:v>262</c:v>
                </c:pt>
                <c:pt idx="9">
                  <c:v>341</c:v>
                </c:pt>
                <c:pt idx="10">
                  <c:v>322</c:v>
                </c:pt>
                <c:pt idx="11">
                  <c:v>277</c:v>
                </c:pt>
                <c:pt idx="12">
                  <c:v>205</c:v>
                </c:pt>
                <c:pt idx="13">
                  <c:v>368</c:v>
                </c:pt>
                <c:pt idx="14">
                  <c:v>356</c:v>
                </c:pt>
                <c:pt idx="15">
                  <c:v>322</c:v>
                </c:pt>
                <c:pt idx="16">
                  <c:v>294</c:v>
                </c:pt>
                <c:pt idx="17">
                  <c:v>321</c:v>
                </c:pt>
                <c:pt idx="18">
                  <c:v>315</c:v>
                </c:pt>
                <c:pt idx="1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45C5-A8F5-AF889BB43BD6}"/>
            </c:ext>
          </c:extLst>
        </c:ser>
        <c:ser>
          <c:idx val="1"/>
          <c:order val="1"/>
          <c:tx>
            <c:strRef>
              <c:f>'Modelo (1)'!$I$4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'Modelo (1)'!$D$9:$D$28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cat>
          <c:val>
            <c:numRef>
              <c:f>'Modelo (1)'!$I$9:$I$28</c:f>
              <c:numCache>
                <c:formatCode>0.0</c:formatCode>
                <c:ptCount val="20"/>
                <c:pt idx="0">
                  <c:v>198.26665769213548</c:v>
                </c:pt>
                <c:pt idx="1">
                  <c:v>282.54695222709375</c:v>
                </c:pt>
                <c:pt idx="2">
                  <c:v>285.19971221233317</c:v>
                </c:pt>
                <c:pt idx="3">
                  <c:v>254.86271501915814</c:v>
                </c:pt>
                <c:pt idx="4">
                  <c:v>266.31780267197774</c:v>
                </c:pt>
                <c:pt idx="5">
                  <c:v>324.58369325981761</c:v>
                </c:pt>
                <c:pt idx="6">
                  <c:v>299.60088579929254</c:v>
                </c:pt>
                <c:pt idx="7">
                  <c:v>241.38774922963108</c:v>
                </c:pt>
                <c:pt idx="8">
                  <c:v>240.41598278345646</c:v>
                </c:pt>
                <c:pt idx="9">
                  <c:v>319.17896941275308</c:v>
                </c:pt>
                <c:pt idx="10">
                  <c:v>311.46067581208263</c:v>
                </c:pt>
                <c:pt idx="11">
                  <c:v>264.85277586311787</c:v>
                </c:pt>
                <c:pt idx="12">
                  <c:v>283.03625005456871</c:v>
                </c:pt>
                <c:pt idx="13">
                  <c:v>343.80048916049134</c:v>
                </c:pt>
                <c:pt idx="14">
                  <c:v>330.94461654738069</c:v>
                </c:pt>
                <c:pt idx="15">
                  <c:v>280.18635762361413</c:v>
                </c:pt>
                <c:pt idx="16">
                  <c:v>294.57433345945549</c:v>
                </c:pt>
                <c:pt idx="17">
                  <c:v>402.35166417035668</c:v>
                </c:pt>
                <c:pt idx="18">
                  <c:v>365.11210682232354</c:v>
                </c:pt>
                <c:pt idx="19">
                  <c:v>290.87339945668731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D-45C5-A8F5-AF889BB4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361199"/>
        <c:axId val="236058543"/>
      </c:lineChart>
      <c:catAx>
        <c:axId val="1933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Trimestres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058543"/>
        <c:crosses val="autoZero"/>
        <c:auto val="1"/>
        <c:lblAlgn val="ctr"/>
        <c:lblOffset val="100"/>
        <c:noMultiLvlLbl val="0"/>
      </c:catAx>
      <c:valAx>
        <c:axId val="23605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61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 :: Óleos Lubrificantes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(2)'!$F$4</c:f>
              <c:strCache>
                <c:ptCount val="1"/>
                <c:pt idx="0">
                  <c:v>Vendas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(2)'!$D$9:$D$28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cat>
          <c:val>
            <c:numRef>
              <c:f>'Modelo (2)'!$F$9:$F$28</c:f>
              <c:numCache>
                <c:formatCode>General</c:formatCode>
                <c:ptCount val="20"/>
                <c:pt idx="0">
                  <c:v>270</c:v>
                </c:pt>
                <c:pt idx="1">
                  <c:v>321</c:v>
                </c:pt>
                <c:pt idx="2">
                  <c:v>307</c:v>
                </c:pt>
                <c:pt idx="3">
                  <c:v>233</c:v>
                </c:pt>
                <c:pt idx="4">
                  <c:v>220</c:v>
                </c:pt>
                <c:pt idx="5">
                  <c:v>301</c:v>
                </c:pt>
                <c:pt idx="6">
                  <c:v>285</c:v>
                </c:pt>
                <c:pt idx="7">
                  <c:v>215</c:v>
                </c:pt>
                <c:pt idx="8">
                  <c:v>262</c:v>
                </c:pt>
                <c:pt idx="9">
                  <c:v>341</c:v>
                </c:pt>
                <c:pt idx="10">
                  <c:v>322</c:v>
                </c:pt>
                <c:pt idx="11">
                  <c:v>277</c:v>
                </c:pt>
                <c:pt idx="12">
                  <c:v>205</c:v>
                </c:pt>
                <c:pt idx="13">
                  <c:v>368</c:v>
                </c:pt>
                <c:pt idx="14">
                  <c:v>356</c:v>
                </c:pt>
                <c:pt idx="15">
                  <c:v>322</c:v>
                </c:pt>
                <c:pt idx="16">
                  <c:v>294</c:v>
                </c:pt>
                <c:pt idx="17">
                  <c:v>321</c:v>
                </c:pt>
                <c:pt idx="18">
                  <c:v>315</c:v>
                </c:pt>
                <c:pt idx="1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F-4104-908A-B6302B7D0CEB}"/>
            </c:ext>
          </c:extLst>
        </c:ser>
        <c:ser>
          <c:idx val="1"/>
          <c:order val="1"/>
          <c:tx>
            <c:strRef>
              <c:f>'Modelo (2)'!$I$4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'Modelo (2)'!$D$9:$D$28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cat>
          <c:val>
            <c:numRef>
              <c:f>'Modelo (2)'!$I$9:$I$28</c:f>
              <c:numCache>
                <c:formatCode>0.0</c:formatCode>
                <c:ptCount val="20"/>
                <c:pt idx="0">
                  <c:v>188.18079499776684</c:v>
                </c:pt>
                <c:pt idx="1">
                  <c:v>277.71898168825373</c:v>
                </c:pt>
                <c:pt idx="2">
                  <c:v>285.99374720857531</c:v>
                </c:pt>
                <c:pt idx="3">
                  <c:v>256.48928092898615</c:v>
                </c:pt>
                <c:pt idx="4">
                  <c:v>252.77016525234478</c:v>
                </c:pt>
                <c:pt idx="5">
                  <c:v>319.03742742295668</c:v>
                </c:pt>
                <c:pt idx="6">
                  <c:v>300.43501563197862</c:v>
                </c:pt>
                <c:pt idx="7">
                  <c:v>242.92831621259489</c:v>
                </c:pt>
                <c:pt idx="8">
                  <c:v>228.18597588209022</c:v>
                </c:pt>
                <c:pt idx="9">
                  <c:v>313.72505582849487</c:v>
                </c:pt>
                <c:pt idx="10">
                  <c:v>312.32782492184015</c:v>
                </c:pt>
                <c:pt idx="11">
                  <c:v>266.54309959803481</c:v>
                </c:pt>
                <c:pt idx="12">
                  <c:v>268.63814202769095</c:v>
                </c:pt>
                <c:pt idx="13">
                  <c:v>337.92585975882093</c:v>
                </c:pt>
                <c:pt idx="14">
                  <c:v>331.86601161232699</c:v>
                </c:pt>
                <c:pt idx="15">
                  <c:v>281.97454220634211</c:v>
                </c:pt>
                <c:pt idx="16">
                  <c:v>279.58928092898611</c:v>
                </c:pt>
                <c:pt idx="17">
                  <c:v>395.47655203215726</c:v>
                </c:pt>
                <c:pt idx="18">
                  <c:v>366.12862885216623</c:v>
                </c:pt>
                <c:pt idx="19">
                  <c:v>292.7297900848593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F-4104-908A-B6302B7D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361199"/>
        <c:axId val="236058543"/>
      </c:lineChart>
      <c:catAx>
        <c:axId val="1933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Trimestres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058543"/>
        <c:crosses val="autoZero"/>
        <c:auto val="1"/>
        <c:lblAlgn val="ctr"/>
        <c:lblOffset val="100"/>
        <c:noMultiLvlLbl val="0"/>
      </c:catAx>
      <c:valAx>
        <c:axId val="23605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61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para Séries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Temporais</a:t>
          </a:r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com Sazonalidade e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Nenhuma Tendência</a:t>
          </a:r>
          <a:endParaRPr lang="pt-BR" sz="1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8</xdr:col>
      <xdr:colOff>0</xdr:colOff>
      <xdr:row>11</xdr:row>
      <xdr:rowOff>0</xdr:rowOff>
    </xdr:from>
    <xdr:to>
      <xdr:col>14</xdr:col>
      <xdr:colOff>607741</xdr:colOff>
      <xdr:row>25</xdr:row>
      <xdr:rowOff>88631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C445FB-D371-43F5-92D4-E94D51C9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276475"/>
          <a:ext cx="4932091" cy="2755631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11</xdr:row>
      <xdr:rowOff>9525</xdr:rowOff>
    </xdr:from>
    <xdr:to>
      <xdr:col>7</xdr:col>
      <xdr:colOff>851176</xdr:colOff>
      <xdr:row>25</xdr:row>
      <xdr:rowOff>98156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B63F357-63AE-407E-A9C2-5F277840A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2286000"/>
          <a:ext cx="4651651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781051</xdr:colOff>
      <xdr:row>1</xdr:row>
      <xdr:rowOff>19050</xdr:rowOff>
    </xdr:from>
    <xdr:ext cx="695324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2028826" y="123825"/>
          <a:ext cx="695324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óleos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lubrificantes em um posto BR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452437</xdr:colOff>
      <xdr:row>3</xdr:row>
      <xdr:rowOff>38100</xdr:rowOff>
    </xdr:from>
    <xdr:to>
      <xdr:col>13</xdr:col>
      <xdr:colOff>423862</xdr:colOff>
      <xdr:row>17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3E693-FBD4-4ACC-80D0-20EC9AFC9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1279C1-A5C5-479A-93C6-816AF6B735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781051</xdr:colOff>
      <xdr:row>1</xdr:row>
      <xdr:rowOff>19050</xdr:rowOff>
    </xdr:from>
    <xdr:ext cx="914399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4378458-8098-44C0-B963-8BF94D4C1E14}"/>
            </a:ext>
          </a:extLst>
        </xdr:cNvPr>
        <xdr:cNvSpPr/>
      </xdr:nvSpPr>
      <xdr:spPr>
        <a:xfrm>
          <a:off x="2028826" y="123825"/>
          <a:ext cx="914399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óleos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lubrificantes em um posto BR - Modelo 01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4762</xdr:colOff>
      <xdr:row>12</xdr:row>
      <xdr:rowOff>152400</xdr:rowOff>
    </xdr:from>
    <xdr:to>
      <xdr:col>17</xdr:col>
      <xdr:colOff>452437</xdr:colOff>
      <xdr:row>27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7BFFDD-7568-4F07-B182-8D3D2E1E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3C02D8-5330-427B-BBE3-E1C64C039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781051</xdr:colOff>
      <xdr:row>1</xdr:row>
      <xdr:rowOff>19050</xdr:rowOff>
    </xdr:from>
    <xdr:ext cx="914399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6A72AF-066A-45FB-8978-C0CF131FFA4A}"/>
            </a:ext>
          </a:extLst>
        </xdr:cNvPr>
        <xdr:cNvSpPr/>
      </xdr:nvSpPr>
      <xdr:spPr>
        <a:xfrm>
          <a:off x="2028826" y="123825"/>
          <a:ext cx="914399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óleos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lubrificantes em um posto BR - Modelo 02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4762</xdr:colOff>
      <xdr:row>12</xdr:row>
      <xdr:rowOff>152400</xdr:rowOff>
    </xdr:from>
    <xdr:to>
      <xdr:col>17</xdr:col>
      <xdr:colOff>452437</xdr:colOff>
      <xdr:row>27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6A67B8-888B-4454-A2E8-B7F4BE415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_B-Time_Series_Foreca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_A-Time_Series_Forecas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4_C-Time_Series_Datas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3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Média Móvel Dupla"/>
      <sheetName val="Holt"/>
    </sheetNames>
    <sheetDataSet>
      <sheetData sheetId="0" refreshError="1"/>
      <sheetData sheetId="1" refreshError="1"/>
      <sheetData sheetId="2">
        <row r="4">
          <cell r="D4" t="str">
            <v>Vendas</v>
          </cell>
        </row>
        <row r="5">
          <cell r="C5">
            <v>1</v>
          </cell>
          <cell r="D5">
            <v>684</v>
          </cell>
        </row>
        <row r="6">
          <cell r="C6">
            <v>2</v>
          </cell>
          <cell r="D6">
            <v>590</v>
          </cell>
          <cell r="G6">
            <v>684</v>
          </cell>
        </row>
        <row r="7">
          <cell r="C7">
            <v>3</v>
          </cell>
          <cell r="D7">
            <v>750</v>
          </cell>
          <cell r="G7">
            <v>660.23662840125621</v>
          </cell>
        </row>
        <row r="8">
          <cell r="C8">
            <v>4</v>
          </cell>
          <cell r="D8">
            <v>880</v>
          </cell>
          <cell r="G8">
            <v>671.04728680674691</v>
          </cell>
        </row>
        <row r="9">
          <cell r="C9">
            <v>5</v>
          </cell>
          <cell r="D9">
            <v>885</v>
          </cell>
          <cell r="G9">
            <v>723.33540045211487</v>
          </cell>
        </row>
        <row r="10">
          <cell r="C10">
            <v>6</v>
          </cell>
          <cell r="D10">
            <v>788</v>
          </cell>
          <cell r="G10">
            <v>790.08080631375958</v>
          </cell>
        </row>
        <row r="11">
          <cell r="C11">
            <v>7</v>
          </cell>
          <cell r="D11">
            <v>1004</v>
          </cell>
          <cell r="G11">
            <v>835.86562759701985</v>
          </cell>
        </row>
        <row r="12">
          <cell r="C12">
            <v>8</v>
          </cell>
          <cell r="D12">
            <v>1111</v>
          </cell>
          <cell r="G12">
            <v>924.41814097350368</v>
          </cell>
        </row>
        <row r="13">
          <cell r="C13">
            <v>9</v>
          </cell>
          <cell r="D13">
            <v>1160</v>
          </cell>
          <cell r="G13">
            <v>1038.8865507825863</v>
          </cell>
        </row>
        <row r="14">
          <cell r="C14">
            <v>10</v>
          </cell>
          <cell r="D14">
            <v>1044</v>
          </cell>
          <cell r="G14">
            <v>1160.3885443634076</v>
          </cell>
        </row>
        <row r="15">
          <cell r="C15">
            <v>11</v>
          </cell>
          <cell r="D15">
            <v>1500</v>
          </cell>
          <cell r="G15">
            <v>1237.1584509312072</v>
          </cell>
        </row>
        <row r="16">
          <cell r="C16">
            <v>12</v>
          </cell>
          <cell r="D16">
            <v>1610</v>
          </cell>
          <cell r="G16">
            <v>1395.0867991679797</v>
          </cell>
        </row>
        <row r="17">
          <cell r="C17">
            <v>13</v>
          </cell>
          <cell r="D17">
            <v>1250</v>
          </cell>
          <cell r="G17">
            <v>1574.1221851897649</v>
          </cell>
        </row>
        <row r="18">
          <cell r="C18">
            <v>14</v>
          </cell>
          <cell r="D18">
            <v>1730</v>
          </cell>
          <cell r="G18">
            <v>1644.053666355331</v>
          </cell>
        </row>
        <row r="19">
          <cell r="C19">
            <v>15</v>
          </cell>
          <cell r="D19">
            <v>1990</v>
          </cell>
          <cell r="G19">
            <v>1776.6818776164127</v>
          </cell>
        </row>
        <row r="20">
          <cell r="C20">
            <v>16</v>
          </cell>
          <cell r="D20">
            <v>2030</v>
          </cell>
          <cell r="G20">
            <v>1952.3736046112556</v>
          </cell>
        </row>
        <row r="21">
          <cell r="C21">
            <v>17</v>
          </cell>
          <cell r="D21">
            <v>2100</v>
          </cell>
          <cell r="G21">
            <v>2120.7258206914175</v>
          </cell>
        </row>
        <row r="22">
          <cell r="C22">
            <v>18</v>
          </cell>
          <cell r="D22">
            <v>1760</v>
          </cell>
          <cell r="G22">
            <v>2274.0264642340694</v>
          </cell>
        </row>
        <row r="23">
          <cell r="C23">
            <v>19</v>
          </cell>
          <cell r="D23">
            <v>2300</v>
          </cell>
          <cell r="G23">
            <v>2300.0000419065827</v>
          </cell>
        </row>
        <row r="24">
          <cell r="C24">
            <v>20</v>
          </cell>
          <cell r="D24">
            <v>2620</v>
          </cell>
          <cell r="G24">
            <v>2390.9470232466447</v>
          </cell>
        </row>
        <row r="25">
          <cell r="C25">
            <v>21</v>
          </cell>
          <cell r="D25">
            <v>2566</v>
          </cell>
          <cell r="G25">
            <v>2539.799020547443</v>
          </cell>
        </row>
        <row r="26">
          <cell r="C26">
            <v>22</v>
          </cell>
          <cell r="D26">
            <v>2710</v>
          </cell>
          <cell r="G26">
            <v>2666.3221679523685</v>
          </cell>
        </row>
        <row r="27">
          <cell r="C27">
            <v>23</v>
          </cell>
          <cell r="D27">
            <v>2800</v>
          </cell>
          <cell r="G27">
            <v>2800.5753233156379</v>
          </cell>
        </row>
        <row r="28">
          <cell r="C28">
            <v>24</v>
          </cell>
          <cell r="D28">
            <v>2850</v>
          </cell>
          <cell r="G28">
            <v>2929.1621180562829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s"/>
      <sheetName val="MMS"/>
      <sheetName val="WMA"/>
      <sheetName val="Suavização Exponencial"/>
    </sheetNames>
    <sheetDataSet>
      <sheetData sheetId="0"/>
      <sheetData sheetId="1">
        <row r="4">
          <cell r="E4" t="str">
            <v>Previsto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Base"/>
      <sheetName val="multiplicativo"/>
      <sheetName val="Modelo Multiplicativo"/>
      <sheetName val="Modelo aditivo"/>
    </sheetNames>
    <sheetDataSet>
      <sheetData sheetId="0"/>
      <sheetData sheetId="1"/>
      <sheetData sheetId="2"/>
      <sheetData sheetId="3">
        <row r="4">
          <cell r="F4" t="str">
            <v>Milhas</v>
          </cell>
          <cell r="I4" t="str">
            <v>Forecast 01</v>
          </cell>
        </row>
        <row r="5">
          <cell r="F5">
            <v>33.303545999999997</v>
          </cell>
          <cell r="I5">
            <v>33.85791425</v>
          </cell>
        </row>
        <row r="6">
          <cell r="F6">
            <v>31.687273999999999</v>
          </cell>
          <cell r="I6">
            <v>31.87365625</v>
          </cell>
        </row>
        <row r="7">
          <cell r="F7">
            <v>39.056403000000003</v>
          </cell>
          <cell r="I7">
            <v>39.928510500000002</v>
          </cell>
        </row>
        <row r="8">
          <cell r="F8">
            <v>38.136054999999999</v>
          </cell>
          <cell r="I8">
            <v>38.302659499999997</v>
          </cell>
        </row>
        <row r="9">
          <cell r="F9">
            <v>38.408752999999997</v>
          </cell>
          <cell r="I9">
            <v>39.240676333333326</v>
          </cell>
        </row>
        <row r="10">
          <cell r="F10">
            <v>41.145909000000003</v>
          </cell>
          <cell r="I10">
            <v>41.872702000000004</v>
          </cell>
        </row>
        <row r="11">
          <cell r="F11">
            <v>44.215515000000003</v>
          </cell>
          <cell r="I11">
            <v>44.437154</v>
          </cell>
        </row>
        <row r="12">
          <cell r="F12">
            <v>42.397035000000002</v>
          </cell>
          <cell r="I12">
            <v>42.664187000000005</v>
          </cell>
        </row>
        <row r="13">
          <cell r="F13">
            <v>34.675395999999999</v>
          </cell>
          <cell r="I13">
            <v>35.835326333333342</v>
          </cell>
        </row>
        <row r="14">
          <cell r="F14">
            <v>37.318050999999997</v>
          </cell>
          <cell r="I14">
            <v>38.401743333333336</v>
          </cell>
        </row>
        <row r="15">
          <cell r="F15">
            <v>34.576582000000002</v>
          </cell>
          <cell r="I15">
            <v>36.025316666666662</v>
          </cell>
        </row>
        <row r="16">
          <cell r="F16">
            <v>36.459079000000003</v>
          </cell>
          <cell r="I16">
            <v>37.126250333333338</v>
          </cell>
        </row>
        <row r="17">
          <cell r="F17">
            <v>33.487141000000001</v>
          </cell>
          <cell r="I17">
            <v>33.85791425</v>
          </cell>
        </row>
        <row r="18">
          <cell r="F18">
            <v>30.718097</v>
          </cell>
          <cell r="I18">
            <v>31.87365625</v>
          </cell>
        </row>
        <row r="19">
          <cell r="F19">
            <v>39.369601000000003</v>
          </cell>
          <cell r="I19">
            <v>39.928510500000002</v>
          </cell>
        </row>
        <row r="20">
          <cell r="F20">
            <v>37.762307</v>
          </cell>
          <cell r="I20">
            <v>38.302659499999997</v>
          </cell>
        </row>
        <row r="21">
          <cell r="F21">
            <v>38.883682999999998</v>
          </cell>
          <cell r="I21">
            <v>39.240676333333326</v>
          </cell>
        </row>
        <row r="22">
          <cell r="F22">
            <v>41.901958999999998</v>
          </cell>
          <cell r="I22">
            <v>41.872702000000004</v>
          </cell>
        </row>
        <row r="23">
          <cell r="F23">
            <v>44.021861000000001</v>
          </cell>
          <cell r="I23">
            <v>44.437154</v>
          </cell>
        </row>
        <row r="24">
          <cell r="F24">
            <v>42.813205000000004</v>
          </cell>
          <cell r="I24">
            <v>42.664187000000005</v>
          </cell>
        </row>
        <row r="25">
          <cell r="F25">
            <v>36.131604000000003</v>
          </cell>
          <cell r="I25">
            <v>35.835326333333342</v>
          </cell>
        </row>
        <row r="26">
          <cell r="F26">
            <v>39.183461000000001</v>
          </cell>
          <cell r="I26">
            <v>38.401743333333336</v>
          </cell>
        </row>
        <row r="27">
          <cell r="F27">
            <v>36.671543999999997</v>
          </cell>
          <cell r="I27">
            <v>36.025316666666662</v>
          </cell>
        </row>
        <row r="28">
          <cell r="F28">
            <v>37.426385000000003</v>
          </cell>
          <cell r="I28">
            <v>37.126250333333338</v>
          </cell>
        </row>
        <row r="29">
          <cell r="F29">
            <v>34.327419999999996</v>
          </cell>
          <cell r="I29">
            <v>33.85791425</v>
          </cell>
        </row>
        <row r="30">
          <cell r="F30">
            <v>31.825085999999999</v>
          </cell>
          <cell r="I30">
            <v>31.87365625</v>
          </cell>
        </row>
        <row r="31">
          <cell r="F31">
            <v>40.506780999999997</v>
          </cell>
          <cell r="I31">
            <v>39.928510500000002</v>
          </cell>
        </row>
        <row r="32">
          <cell r="F32">
            <v>38.505752000000001</v>
          </cell>
          <cell r="I32">
            <v>38.302659499999997</v>
          </cell>
        </row>
        <row r="33">
          <cell r="F33">
            <v>40.429592999999997</v>
          </cell>
          <cell r="I33">
            <v>39.240676333333326</v>
          </cell>
        </row>
        <row r="34">
          <cell r="F34">
            <v>42.570238000000003</v>
          </cell>
          <cell r="I34">
            <v>41.872702000000004</v>
          </cell>
        </row>
        <row r="35">
          <cell r="F35">
            <v>45.074086000000001</v>
          </cell>
          <cell r="I35">
            <v>44.437154</v>
          </cell>
        </row>
        <row r="36">
          <cell r="F36">
            <v>42.782321000000003</v>
          </cell>
          <cell r="I36">
            <v>42.664187000000005</v>
          </cell>
        </row>
        <row r="37">
          <cell r="F37">
            <v>36.698979000000001</v>
          </cell>
          <cell r="I37">
            <v>35.835326333333342</v>
          </cell>
        </row>
        <row r="38">
          <cell r="F38">
            <v>38.703718000000002</v>
          </cell>
          <cell r="I38">
            <v>38.401743333333336</v>
          </cell>
        </row>
        <row r="39">
          <cell r="F39">
            <v>36.827824</v>
          </cell>
          <cell r="I39">
            <v>36.025316666666662</v>
          </cell>
        </row>
        <row r="40">
          <cell r="F40">
            <v>37.493287000000002</v>
          </cell>
          <cell r="I40">
            <v>37.126250333333338</v>
          </cell>
        </row>
        <row r="41">
          <cell r="F41">
            <v>34.313549999999999</v>
          </cell>
          <cell r="I41">
            <v>33.85791425</v>
          </cell>
        </row>
        <row r="42">
          <cell r="F42">
            <v>33.264167999999998</v>
          </cell>
          <cell r="I42">
            <v>31.87365625</v>
          </cell>
        </row>
        <row r="43">
          <cell r="F43">
            <v>40.781256999999997</v>
          </cell>
          <cell r="I43">
            <v>39.928510500000002</v>
          </cell>
        </row>
        <row r="44">
          <cell r="F44">
            <v>38.806524000000003</v>
          </cell>
          <cell r="I44">
            <v>38.302659499999997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(3)"/>
    </sheetNames>
    <sheetDataSet>
      <sheetData sheetId="0">
        <row r="4">
          <cell r="F4" t="str">
            <v>Vendas</v>
          </cell>
          <cell r="I4" t="str">
            <v>Forecast 1</v>
          </cell>
          <cell r="J4" t="str">
            <v>erro abs</v>
          </cell>
        </row>
        <row r="9">
          <cell r="D9">
            <v>1</v>
          </cell>
          <cell r="F9">
            <v>270</v>
          </cell>
          <cell r="J9">
            <v>270</v>
          </cell>
        </row>
        <row r="10">
          <cell r="D10">
            <v>2</v>
          </cell>
          <cell r="F10">
            <v>321</v>
          </cell>
          <cell r="J10">
            <v>321</v>
          </cell>
        </row>
        <row r="11">
          <cell r="D11">
            <v>3</v>
          </cell>
          <cell r="F11">
            <v>307</v>
          </cell>
          <cell r="J11">
            <v>307</v>
          </cell>
        </row>
        <row r="12">
          <cell r="D12">
            <v>4</v>
          </cell>
          <cell r="F12">
            <v>233</v>
          </cell>
          <cell r="J12">
            <v>233</v>
          </cell>
        </row>
        <row r="13">
          <cell r="D13">
            <v>1</v>
          </cell>
          <cell r="F13">
            <v>220</v>
          </cell>
          <cell r="J13">
            <v>220</v>
          </cell>
        </row>
        <row r="14">
          <cell r="D14">
            <v>2</v>
          </cell>
          <cell r="F14">
            <v>301</v>
          </cell>
          <cell r="J14">
            <v>301</v>
          </cell>
        </row>
        <row r="15">
          <cell r="D15">
            <v>3</v>
          </cell>
          <cell r="F15">
            <v>285</v>
          </cell>
          <cell r="J15">
            <v>285</v>
          </cell>
        </row>
        <row r="16">
          <cell r="D16">
            <v>4</v>
          </cell>
          <cell r="F16">
            <v>215</v>
          </cell>
          <cell r="J16">
            <v>215</v>
          </cell>
        </row>
        <row r="17">
          <cell r="D17">
            <v>1</v>
          </cell>
          <cell r="F17">
            <v>262</v>
          </cell>
          <cell r="J17">
            <v>262</v>
          </cell>
        </row>
        <row r="18">
          <cell r="D18">
            <v>2</v>
          </cell>
          <cell r="F18">
            <v>341</v>
          </cell>
          <cell r="J18">
            <v>341</v>
          </cell>
        </row>
        <row r="19">
          <cell r="D19">
            <v>3</v>
          </cell>
          <cell r="F19">
            <v>322</v>
          </cell>
          <cell r="J19">
            <v>322</v>
          </cell>
        </row>
        <row r="20">
          <cell r="D20">
            <v>4</v>
          </cell>
          <cell r="F20">
            <v>277</v>
          </cell>
          <cell r="J20">
            <v>277</v>
          </cell>
        </row>
        <row r="21">
          <cell r="D21">
            <v>1</v>
          </cell>
          <cell r="F21">
            <v>205</v>
          </cell>
          <cell r="J21">
            <v>205</v>
          </cell>
        </row>
        <row r="22">
          <cell r="D22">
            <v>2</v>
          </cell>
          <cell r="F22">
            <v>368</v>
          </cell>
          <cell r="J22">
            <v>368</v>
          </cell>
        </row>
        <row r="23">
          <cell r="D23">
            <v>3</v>
          </cell>
          <cell r="F23">
            <v>356</v>
          </cell>
          <cell r="J23">
            <v>356</v>
          </cell>
        </row>
        <row r="24">
          <cell r="D24">
            <v>4</v>
          </cell>
          <cell r="F24">
            <v>322</v>
          </cell>
          <cell r="J24">
            <v>322</v>
          </cell>
        </row>
        <row r="25">
          <cell r="D25">
            <v>1</v>
          </cell>
          <cell r="F25">
            <v>294</v>
          </cell>
          <cell r="J25">
            <v>294</v>
          </cell>
        </row>
        <row r="26">
          <cell r="D26">
            <v>2</v>
          </cell>
          <cell r="F26">
            <v>321</v>
          </cell>
          <cell r="J26">
            <v>321</v>
          </cell>
        </row>
        <row r="27">
          <cell r="D27">
            <v>3</v>
          </cell>
          <cell r="F27">
            <v>315</v>
          </cell>
          <cell r="J27">
            <v>315</v>
          </cell>
        </row>
        <row r="28">
          <cell r="D28">
            <v>4</v>
          </cell>
          <cell r="F28">
            <v>280</v>
          </cell>
          <cell r="J28">
            <v>280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(2)"/>
    </sheetNames>
    <sheetDataSet>
      <sheetData sheetId="0">
        <row r="4">
          <cell r="F4" t="str">
            <v>Vendas</v>
          </cell>
          <cell r="I4" t="str">
            <v>Forecast</v>
          </cell>
        </row>
        <row r="9">
          <cell r="D9">
            <v>1</v>
          </cell>
          <cell r="F9">
            <v>270</v>
          </cell>
          <cell r="I9">
            <v>188.18079499776684</v>
          </cell>
        </row>
        <row r="10">
          <cell r="D10">
            <v>2</v>
          </cell>
          <cell r="F10">
            <v>321</v>
          </cell>
          <cell r="I10">
            <v>277.71898168825373</v>
          </cell>
        </row>
        <row r="11">
          <cell r="D11">
            <v>3</v>
          </cell>
          <cell r="F11">
            <v>307</v>
          </cell>
          <cell r="I11">
            <v>285.99374720857531</v>
          </cell>
        </row>
        <row r="12">
          <cell r="D12">
            <v>4</v>
          </cell>
          <cell r="F12">
            <v>233</v>
          </cell>
          <cell r="I12">
            <v>256.48928092898615</v>
          </cell>
        </row>
        <row r="13">
          <cell r="D13">
            <v>1</v>
          </cell>
          <cell r="F13">
            <v>220</v>
          </cell>
          <cell r="I13">
            <v>252.77016525234478</v>
          </cell>
        </row>
        <row r="14">
          <cell r="D14">
            <v>2</v>
          </cell>
          <cell r="F14">
            <v>301</v>
          </cell>
          <cell r="I14">
            <v>319.03742742295668</v>
          </cell>
        </row>
        <row r="15">
          <cell r="D15">
            <v>3</v>
          </cell>
          <cell r="F15">
            <v>285</v>
          </cell>
          <cell r="I15">
            <v>300.43501563197862</v>
          </cell>
        </row>
        <row r="16">
          <cell r="D16">
            <v>4</v>
          </cell>
          <cell r="F16">
            <v>215</v>
          </cell>
          <cell r="I16">
            <v>242.92831621259489</v>
          </cell>
        </row>
        <row r="17">
          <cell r="D17">
            <v>1</v>
          </cell>
          <cell r="F17">
            <v>262</v>
          </cell>
          <cell r="I17">
            <v>228.18597588209022</v>
          </cell>
        </row>
        <row r="18">
          <cell r="D18">
            <v>2</v>
          </cell>
          <cell r="F18">
            <v>341</v>
          </cell>
          <cell r="I18">
            <v>313.72505582849487</v>
          </cell>
        </row>
        <row r="19">
          <cell r="D19">
            <v>3</v>
          </cell>
          <cell r="F19">
            <v>322</v>
          </cell>
          <cell r="I19">
            <v>312.32782492184015</v>
          </cell>
        </row>
        <row r="20">
          <cell r="D20">
            <v>4</v>
          </cell>
          <cell r="F20">
            <v>277</v>
          </cell>
          <cell r="I20">
            <v>266.54309959803481</v>
          </cell>
        </row>
        <row r="21">
          <cell r="D21">
            <v>1</v>
          </cell>
          <cell r="F21">
            <v>205</v>
          </cell>
          <cell r="I21">
            <v>268.63814202769095</v>
          </cell>
        </row>
        <row r="22">
          <cell r="D22">
            <v>2</v>
          </cell>
          <cell r="F22">
            <v>368</v>
          </cell>
          <cell r="I22">
            <v>337.92585975882093</v>
          </cell>
        </row>
        <row r="23">
          <cell r="D23">
            <v>3</v>
          </cell>
          <cell r="F23">
            <v>356</v>
          </cell>
          <cell r="I23">
            <v>331.86601161232699</v>
          </cell>
        </row>
        <row r="24">
          <cell r="D24">
            <v>4</v>
          </cell>
          <cell r="F24">
            <v>322</v>
          </cell>
          <cell r="I24">
            <v>281.97454220634211</v>
          </cell>
        </row>
        <row r="25">
          <cell r="D25">
            <v>1</v>
          </cell>
          <cell r="F25">
            <v>294</v>
          </cell>
          <cell r="I25">
            <v>279.58928092898611</v>
          </cell>
        </row>
        <row r="26">
          <cell r="D26">
            <v>2</v>
          </cell>
          <cell r="F26">
            <v>321</v>
          </cell>
          <cell r="I26">
            <v>395.47655203215726</v>
          </cell>
        </row>
        <row r="27">
          <cell r="D27">
            <v>3</v>
          </cell>
          <cell r="F27">
            <v>315</v>
          </cell>
          <cell r="I27">
            <v>366.12862885216623</v>
          </cell>
        </row>
        <row r="28">
          <cell r="D28">
            <v>4</v>
          </cell>
          <cell r="F28">
            <v>280</v>
          </cell>
          <cell r="I28">
            <v>292.7297900848593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has Aéreas"/>
    </sheetNames>
    <sheetDataSet>
      <sheetData sheetId="0">
        <row r="4">
          <cell r="F4" t="str">
            <v>Milhas</v>
          </cell>
          <cell r="I4" t="str">
            <v>Forecast 01</v>
          </cell>
        </row>
        <row r="5">
          <cell r="F5">
            <v>33.303545999999997</v>
          </cell>
          <cell r="I5">
            <v>33.85791425</v>
          </cell>
        </row>
        <row r="6">
          <cell r="F6">
            <v>31.687273999999999</v>
          </cell>
          <cell r="I6">
            <v>31.87365625</v>
          </cell>
        </row>
        <row r="7">
          <cell r="F7">
            <v>39.056403000000003</v>
          </cell>
          <cell r="I7">
            <v>39.928510500000002</v>
          </cell>
        </row>
        <row r="8">
          <cell r="F8">
            <v>38.136054999999999</v>
          </cell>
          <cell r="I8">
            <v>38.302659499999997</v>
          </cell>
        </row>
        <row r="9">
          <cell r="F9">
            <v>38.408752999999997</v>
          </cell>
          <cell r="I9">
            <v>39.240676333333326</v>
          </cell>
        </row>
        <row r="10">
          <cell r="F10">
            <v>41.145909000000003</v>
          </cell>
          <cell r="I10">
            <v>41.872702000000004</v>
          </cell>
        </row>
        <row r="11">
          <cell r="F11">
            <v>44.215515000000003</v>
          </cell>
          <cell r="I11">
            <v>44.437154</v>
          </cell>
        </row>
        <row r="12">
          <cell r="F12">
            <v>42.397035000000002</v>
          </cell>
          <cell r="I12">
            <v>42.664187000000005</v>
          </cell>
        </row>
        <row r="13">
          <cell r="F13">
            <v>34.675395999999999</v>
          </cell>
          <cell r="I13">
            <v>35.835326333333342</v>
          </cell>
        </row>
        <row r="14">
          <cell r="F14">
            <v>37.318050999999997</v>
          </cell>
          <cell r="I14">
            <v>38.401743333333336</v>
          </cell>
        </row>
        <row r="15">
          <cell r="F15">
            <v>34.576582000000002</v>
          </cell>
          <cell r="I15">
            <v>36.025316666666662</v>
          </cell>
        </row>
        <row r="16">
          <cell r="F16">
            <v>36.459079000000003</v>
          </cell>
          <cell r="I16">
            <v>37.126250333333338</v>
          </cell>
        </row>
        <row r="17">
          <cell r="F17">
            <v>33.487141000000001</v>
          </cell>
          <cell r="I17">
            <v>33.85791425</v>
          </cell>
        </row>
        <row r="18">
          <cell r="F18">
            <v>30.718097</v>
          </cell>
          <cell r="I18">
            <v>31.87365625</v>
          </cell>
        </row>
        <row r="19">
          <cell r="F19">
            <v>39.369601000000003</v>
          </cell>
          <cell r="I19">
            <v>39.928510500000002</v>
          </cell>
        </row>
        <row r="20">
          <cell r="F20">
            <v>37.762307</v>
          </cell>
          <cell r="I20">
            <v>38.302659499999997</v>
          </cell>
        </row>
        <row r="21">
          <cell r="F21">
            <v>38.883682999999998</v>
          </cell>
          <cell r="I21">
            <v>39.240676333333326</v>
          </cell>
        </row>
        <row r="22">
          <cell r="F22">
            <v>41.901958999999998</v>
          </cell>
          <cell r="I22">
            <v>41.872702000000004</v>
          </cell>
        </row>
        <row r="23">
          <cell r="F23">
            <v>44.021861000000001</v>
          </cell>
          <cell r="I23">
            <v>44.437154</v>
          </cell>
        </row>
        <row r="24">
          <cell r="F24">
            <v>42.813205000000004</v>
          </cell>
          <cell r="I24">
            <v>42.664187000000005</v>
          </cell>
        </row>
        <row r="25">
          <cell r="F25">
            <v>36.131604000000003</v>
          </cell>
          <cell r="I25">
            <v>35.835326333333342</v>
          </cell>
        </row>
        <row r="26">
          <cell r="F26">
            <v>39.183461000000001</v>
          </cell>
          <cell r="I26">
            <v>38.401743333333336</v>
          </cell>
        </row>
        <row r="27">
          <cell r="F27">
            <v>36.671543999999997</v>
          </cell>
          <cell r="I27">
            <v>36.025316666666662</v>
          </cell>
        </row>
        <row r="28">
          <cell r="F28">
            <v>37.426385000000003</v>
          </cell>
          <cell r="I28">
            <v>37.126250333333338</v>
          </cell>
        </row>
        <row r="29">
          <cell r="F29">
            <v>34.327419999999996</v>
          </cell>
          <cell r="I29">
            <v>33.85791425</v>
          </cell>
        </row>
        <row r="30">
          <cell r="F30">
            <v>31.825085999999999</v>
          </cell>
          <cell r="I30">
            <v>31.87365625</v>
          </cell>
        </row>
        <row r="31">
          <cell r="F31">
            <v>40.506780999999997</v>
          </cell>
          <cell r="I31">
            <v>39.928510500000002</v>
          </cell>
        </row>
        <row r="32">
          <cell r="F32">
            <v>38.505752000000001</v>
          </cell>
          <cell r="I32">
            <v>38.302659499999997</v>
          </cell>
        </row>
        <row r="33">
          <cell r="F33">
            <v>40.429592999999997</v>
          </cell>
          <cell r="I33">
            <v>39.240676333333326</v>
          </cell>
        </row>
        <row r="34">
          <cell r="F34">
            <v>42.570238000000003</v>
          </cell>
          <cell r="I34">
            <v>41.872702000000004</v>
          </cell>
        </row>
        <row r="35">
          <cell r="F35">
            <v>45.074086000000001</v>
          </cell>
          <cell r="I35">
            <v>44.437154</v>
          </cell>
        </row>
        <row r="36">
          <cell r="F36">
            <v>42.782321000000003</v>
          </cell>
          <cell r="I36">
            <v>42.664187000000005</v>
          </cell>
        </row>
        <row r="37">
          <cell r="F37">
            <v>36.698979000000001</v>
          </cell>
          <cell r="I37">
            <v>35.835326333333342</v>
          </cell>
        </row>
        <row r="38">
          <cell r="F38">
            <v>38.703718000000002</v>
          </cell>
          <cell r="I38">
            <v>38.401743333333336</v>
          </cell>
        </row>
        <row r="39">
          <cell r="F39">
            <v>36.827824</v>
          </cell>
          <cell r="I39">
            <v>36.025316666666662</v>
          </cell>
        </row>
        <row r="40">
          <cell r="F40">
            <v>37.493287000000002</v>
          </cell>
          <cell r="I40">
            <v>37.126250333333338</v>
          </cell>
        </row>
        <row r="41">
          <cell r="F41">
            <v>34.313549999999999</v>
          </cell>
          <cell r="I41">
            <v>33.85791425</v>
          </cell>
        </row>
        <row r="42">
          <cell r="F42">
            <v>33.264167999999998</v>
          </cell>
          <cell r="I42">
            <v>31.87365625</v>
          </cell>
        </row>
        <row r="43">
          <cell r="F43">
            <v>40.781256999999997</v>
          </cell>
          <cell r="I43">
            <v>39.928510500000002</v>
          </cell>
        </row>
        <row r="44">
          <cell r="F44">
            <v>38.806524000000003</v>
          </cell>
          <cell r="I44">
            <v>38.302659499999997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6B56C29C-C9B1-463F-A80E-C73B673ED1CF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19-10-24T17:18:28.16" personId="{6B56C29C-C9B1-463F-A80E-C73B673ED1CF}" id="{125E5EA8-925F-4269-85A9-9CB0DEAC3837}">
    <text>Médias Móveis</text>
  </threadedComment>
  <threadedComment ref="H4" dT="2019-10-24T17:18:47.33" personId="{6B56C29C-C9B1-463F-A80E-C73B673ED1CF}" id="{0E850788-BC52-4839-A1C0-E5CD1A2A2B25}">
    <text>Índices Sazonais Individuais</text>
  </threadedComment>
  <threadedComment ref="Q5" dT="2019-10-24T17:36:24.70" personId="{6B56C29C-C9B1-463F-A80E-C73B673ED1CF}" id="{D1C29A7E-D666-4064-A6EC-77D3F422D844}">
    <text>Índice de sazonalidade do intervalo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" dT="2019-10-24T17:18:28.16" personId="{6B56C29C-C9B1-463F-A80E-C73B673ED1CF}" id="{88D924E0-7286-4CC1-AE9E-C0864829B5FB}">
    <text>Médias Móveis</text>
  </threadedComment>
  <threadedComment ref="H4" dT="2019-10-24T17:18:47.33" personId="{6B56C29C-C9B1-463F-A80E-C73B673ED1CF}" id="{69875F3A-E191-4DA7-AE4E-EA42B3C6F0F2}">
    <text>Índices Sazonais Individuais</text>
  </threadedComment>
  <threadedComment ref="Q5" dT="2019-10-24T17:36:24.70" personId="{6B56C29C-C9B1-463F-A80E-C73B673ED1CF}" id="{C54A5AAF-2D2C-47B1-8E66-059635220AF3}">
    <text>Índice de sazonalidade do intervalo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zoomScaleNormal="100" workbookViewId="0">
      <selection activeCell="N13" sqref="N13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2</v>
      </c>
      <c r="D4" s="4" t="s">
        <v>3</v>
      </c>
      <c r="E4" s="2"/>
    </row>
    <row r="5" spans="2:16" ht="15.75" customHeight="1" x14ac:dyDescent="0.25">
      <c r="E5" s="8" t="s">
        <v>4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spans="2:16" ht="15.75" customHeight="1" x14ac:dyDescent="0.25"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6" ht="10.5" customHeight="1" x14ac:dyDescent="0.25"/>
    <row r="8" spans="2:16" ht="15.75" x14ac:dyDescent="0.25">
      <c r="C8" s="3" t="s">
        <v>0</v>
      </c>
      <c r="D8" s="4" t="s">
        <v>5</v>
      </c>
    </row>
    <row r="9" spans="2:16" x14ac:dyDescent="0.25">
      <c r="E9" s="9" t="s">
        <v>6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6" x14ac:dyDescent="0.25"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O28"/>
  <sheetViews>
    <sheetView showGridLines="0" topLeftCell="A7" zoomScaleNormal="100" workbookViewId="0">
      <selection activeCell="F5" sqref="F5:F28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6" width="7.5703125" bestFit="1" customWidth="1"/>
    <col min="7" max="7" width="14.14062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0.5" customHeight="1" x14ac:dyDescent="0.25"/>
    <row r="4" spans="2:15" ht="15.75" thickBot="1" x14ac:dyDescent="0.3">
      <c r="C4" s="7" t="s">
        <v>17</v>
      </c>
      <c r="D4" s="7" t="s">
        <v>18</v>
      </c>
      <c r="E4" s="7" t="s">
        <v>19</v>
      </c>
      <c r="F4" s="7" t="s">
        <v>1</v>
      </c>
    </row>
    <row r="5" spans="2:15" x14ac:dyDescent="0.25">
      <c r="C5" s="5">
        <v>2012</v>
      </c>
      <c r="D5" s="5">
        <v>1</v>
      </c>
      <c r="E5" s="5">
        <v>1</v>
      </c>
      <c r="F5" s="5">
        <v>171</v>
      </c>
    </row>
    <row r="6" spans="2:15" x14ac:dyDescent="0.25">
      <c r="C6" s="5"/>
      <c r="D6" s="5">
        <v>2</v>
      </c>
      <c r="E6" s="5">
        <v>2</v>
      </c>
      <c r="F6" s="5">
        <v>252</v>
      </c>
    </row>
    <row r="7" spans="2:15" x14ac:dyDescent="0.25">
      <c r="C7" s="5"/>
      <c r="D7" s="5">
        <v>3</v>
      </c>
      <c r="E7" s="5">
        <v>3</v>
      </c>
      <c r="F7" s="5">
        <v>220</v>
      </c>
    </row>
    <row r="8" spans="2:15" x14ac:dyDescent="0.25">
      <c r="C8" s="5"/>
      <c r="D8" s="5">
        <v>4</v>
      </c>
      <c r="E8" s="5">
        <v>4</v>
      </c>
      <c r="F8" s="5">
        <v>199</v>
      </c>
    </row>
    <row r="9" spans="2:15" x14ac:dyDescent="0.25">
      <c r="C9" s="24">
        <v>2013</v>
      </c>
      <c r="D9" s="24">
        <v>1</v>
      </c>
      <c r="E9" s="24">
        <v>5</v>
      </c>
      <c r="F9" s="24">
        <v>270</v>
      </c>
    </row>
    <row r="10" spans="2:15" x14ac:dyDescent="0.25">
      <c r="C10" s="24"/>
      <c r="D10" s="24">
        <v>2</v>
      </c>
      <c r="E10" s="24">
        <v>6</v>
      </c>
      <c r="F10" s="24">
        <v>321</v>
      </c>
    </row>
    <row r="11" spans="2:15" x14ac:dyDescent="0.25">
      <c r="C11" s="24"/>
      <c r="D11" s="24">
        <v>3</v>
      </c>
      <c r="E11" s="24">
        <v>7</v>
      </c>
      <c r="F11" s="24">
        <v>307</v>
      </c>
    </row>
    <row r="12" spans="2:15" x14ac:dyDescent="0.25">
      <c r="C12" s="24"/>
      <c r="D12" s="24">
        <v>4</v>
      </c>
      <c r="E12" s="24">
        <v>8</v>
      </c>
      <c r="F12" s="24">
        <v>233</v>
      </c>
    </row>
    <row r="13" spans="2:15" x14ac:dyDescent="0.25">
      <c r="C13" s="5">
        <v>2014</v>
      </c>
      <c r="D13" s="5">
        <v>1</v>
      </c>
      <c r="E13" s="5">
        <v>9</v>
      </c>
      <c r="F13" s="5">
        <v>220</v>
      </c>
    </row>
    <row r="14" spans="2:15" x14ac:dyDescent="0.25">
      <c r="C14" s="5"/>
      <c r="D14" s="5">
        <v>2</v>
      </c>
      <c r="E14" s="5">
        <v>10</v>
      </c>
      <c r="F14" s="5">
        <v>301</v>
      </c>
    </row>
    <row r="15" spans="2:15" x14ac:dyDescent="0.25">
      <c r="C15" s="5"/>
      <c r="D15" s="5">
        <v>3</v>
      </c>
      <c r="E15" s="5">
        <v>11</v>
      </c>
      <c r="F15" s="5">
        <v>285</v>
      </c>
    </row>
    <row r="16" spans="2:15" x14ac:dyDescent="0.25">
      <c r="C16" s="5"/>
      <c r="D16" s="5">
        <v>4</v>
      </c>
      <c r="E16" s="5">
        <v>12</v>
      </c>
      <c r="F16" s="5">
        <v>215</v>
      </c>
    </row>
    <row r="17" spans="3:6" x14ac:dyDescent="0.25">
      <c r="C17" s="24">
        <v>2015</v>
      </c>
      <c r="D17" s="24">
        <v>1</v>
      </c>
      <c r="E17" s="24">
        <v>13</v>
      </c>
      <c r="F17" s="24">
        <v>262</v>
      </c>
    </row>
    <row r="18" spans="3:6" x14ac:dyDescent="0.25">
      <c r="C18" s="24"/>
      <c r="D18" s="24">
        <v>2</v>
      </c>
      <c r="E18" s="24">
        <v>14</v>
      </c>
      <c r="F18" s="24">
        <v>341</v>
      </c>
    </row>
    <row r="19" spans="3:6" x14ac:dyDescent="0.25">
      <c r="C19" s="24"/>
      <c r="D19" s="24">
        <v>3</v>
      </c>
      <c r="E19" s="24">
        <v>15</v>
      </c>
      <c r="F19" s="24">
        <v>322</v>
      </c>
    </row>
    <row r="20" spans="3:6" x14ac:dyDescent="0.25">
      <c r="C20" s="24"/>
      <c r="D20" s="24">
        <v>4</v>
      </c>
      <c r="E20" s="24">
        <v>16</v>
      </c>
      <c r="F20" s="24">
        <v>277</v>
      </c>
    </row>
    <row r="21" spans="3:6" x14ac:dyDescent="0.25">
      <c r="C21" s="5">
        <v>2016</v>
      </c>
      <c r="D21" s="5">
        <v>1</v>
      </c>
      <c r="E21" s="5">
        <v>17</v>
      </c>
      <c r="F21" s="5">
        <v>205</v>
      </c>
    </row>
    <row r="22" spans="3:6" x14ac:dyDescent="0.25">
      <c r="C22" s="5"/>
      <c r="D22" s="5">
        <v>2</v>
      </c>
      <c r="E22" s="5">
        <v>18</v>
      </c>
      <c r="F22" s="5">
        <v>368</v>
      </c>
    </row>
    <row r="23" spans="3:6" x14ac:dyDescent="0.25">
      <c r="C23" s="5"/>
      <c r="D23" s="5">
        <v>3</v>
      </c>
      <c r="E23" s="5">
        <v>19</v>
      </c>
      <c r="F23" s="5">
        <v>356</v>
      </c>
    </row>
    <row r="24" spans="3:6" x14ac:dyDescent="0.25">
      <c r="C24" s="5"/>
      <c r="D24" s="5">
        <v>4</v>
      </c>
      <c r="E24" s="5">
        <v>20</v>
      </c>
      <c r="F24" s="5">
        <v>322</v>
      </c>
    </row>
    <row r="25" spans="3:6" x14ac:dyDescent="0.25">
      <c r="C25" s="24">
        <v>2017</v>
      </c>
      <c r="D25" s="24">
        <v>1</v>
      </c>
      <c r="E25" s="24">
        <v>21</v>
      </c>
      <c r="F25" s="24">
        <v>294</v>
      </c>
    </row>
    <row r="26" spans="3:6" x14ac:dyDescent="0.25">
      <c r="C26" s="24"/>
      <c r="D26" s="24">
        <v>2</v>
      </c>
      <c r="E26" s="24">
        <v>22</v>
      </c>
      <c r="F26" s="24">
        <v>321</v>
      </c>
    </row>
    <row r="27" spans="3:6" x14ac:dyDescent="0.25">
      <c r="C27" s="24"/>
      <c r="D27" s="24">
        <v>3</v>
      </c>
      <c r="E27" s="24">
        <v>23</v>
      </c>
      <c r="F27" s="24">
        <v>315</v>
      </c>
    </row>
    <row r="28" spans="3:6" ht="15.75" thickBot="1" x14ac:dyDescent="0.3">
      <c r="C28" s="25"/>
      <c r="D28" s="25">
        <v>4</v>
      </c>
      <c r="E28" s="25">
        <v>24</v>
      </c>
      <c r="F28" s="25">
        <v>280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41F5-72D3-4400-8ADE-F289CE12C7D6}">
  <dimension ref="B1:S28"/>
  <sheetViews>
    <sheetView showGridLines="0" zoomScaleNormal="100" workbookViewId="0">
      <selection activeCell="N12" sqref="N12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8" width="7.5703125" bestFit="1" customWidth="1"/>
    <col min="9" max="9" width="8.42578125" bestFit="1" customWidth="1"/>
    <col min="10" max="10" width="8.140625" bestFit="1" customWidth="1"/>
    <col min="11" max="11" width="10.28515625" bestFit="1" customWidth="1"/>
    <col min="12" max="12" width="3.85546875" customWidth="1"/>
    <col min="13" max="13" width="19.7109375" bestFit="1" customWidth="1"/>
    <col min="16" max="17" width="13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7" t="s">
        <v>17</v>
      </c>
      <c r="D4" s="7" t="s">
        <v>18</v>
      </c>
      <c r="E4" s="7" t="s">
        <v>19</v>
      </c>
      <c r="F4" s="7" t="s">
        <v>1</v>
      </c>
      <c r="G4" s="7" t="s">
        <v>7</v>
      </c>
      <c r="H4" s="7" t="s">
        <v>8</v>
      </c>
      <c r="I4" s="7" t="s">
        <v>9</v>
      </c>
      <c r="J4" s="7" t="s">
        <v>15</v>
      </c>
      <c r="K4" s="7" t="s">
        <v>16</v>
      </c>
      <c r="M4" s="13" t="s">
        <v>20</v>
      </c>
      <c r="N4" s="13"/>
      <c r="P4" s="30" t="s">
        <v>21</v>
      </c>
      <c r="Q4" s="31"/>
    </row>
    <row r="5" spans="2:19" ht="15.75" thickBot="1" x14ac:dyDescent="0.3">
      <c r="C5" s="5">
        <v>2012</v>
      </c>
      <c r="D5" s="5">
        <v>1</v>
      </c>
      <c r="E5" s="5">
        <v>1</v>
      </c>
      <c r="F5" s="5">
        <v>171</v>
      </c>
      <c r="G5" s="5"/>
      <c r="H5" s="5"/>
      <c r="I5" s="5"/>
      <c r="J5" s="5"/>
      <c r="K5" s="5"/>
      <c r="M5" s="16" t="s">
        <v>10</v>
      </c>
      <c r="N5" s="17">
        <f>AVERAGE(J9:J28)</f>
        <v>32.142370530440516</v>
      </c>
      <c r="P5" s="7" t="s">
        <v>22</v>
      </c>
      <c r="Q5" s="7" t="s">
        <v>23</v>
      </c>
    </row>
    <row r="6" spans="2:19" x14ac:dyDescent="0.25">
      <c r="C6" s="5"/>
      <c r="D6" s="5">
        <v>2</v>
      </c>
      <c r="E6" s="5">
        <v>2</v>
      </c>
      <c r="F6" s="5">
        <v>252</v>
      </c>
      <c r="G6" s="5"/>
      <c r="H6" s="5"/>
      <c r="I6" s="5"/>
      <c r="J6" s="5"/>
      <c r="K6" s="5"/>
      <c r="M6" s="16" t="s">
        <v>24</v>
      </c>
      <c r="N6" s="17">
        <f>AVERAGE(K9:K28)</f>
        <v>1534.4265546478925</v>
      </c>
      <c r="P6" s="5">
        <v>1</v>
      </c>
      <c r="Q6" s="11">
        <f>AVERAGEIF($D$9:$D$27,P6,$H$9:$H$27)</f>
        <v>0.94188435958259142</v>
      </c>
    </row>
    <row r="7" spans="2:19" x14ac:dyDescent="0.25">
      <c r="C7" s="5"/>
      <c r="D7" s="5">
        <v>3</v>
      </c>
      <c r="E7" s="5">
        <v>3</v>
      </c>
      <c r="F7" s="5">
        <v>220</v>
      </c>
      <c r="G7" s="5"/>
      <c r="H7" s="5"/>
      <c r="I7" s="5"/>
      <c r="J7" s="5"/>
      <c r="K7" s="5"/>
      <c r="P7" s="5">
        <v>2</v>
      </c>
      <c r="Q7" s="11">
        <f t="shared" ref="Q7:Q9" si="0">AVERAGEIF($D$9:$D$27,P7,$H$9:$H$27)</f>
        <v>1.2010497437921095</v>
      </c>
    </row>
    <row r="8" spans="2:19" x14ac:dyDescent="0.25">
      <c r="C8" s="5"/>
      <c r="D8" s="5">
        <v>4</v>
      </c>
      <c r="E8" s="5">
        <v>4</v>
      </c>
      <c r="F8" s="5">
        <v>199</v>
      </c>
      <c r="G8" s="5"/>
      <c r="H8" s="5"/>
      <c r="I8" s="5"/>
      <c r="J8" s="5"/>
      <c r="K8" s="5"/>
      <c r="P8" s="5">
        <v>3</v>
      </c>
      <c r="Q8" s="11">
        <f t="shared" si="0"/>
        <v>1.1295038107419135</v>
      </c>
    </row>
    <row r="9" spans="2:19" ht="15.75" thickBot="1" x14ac:dyDescent="0.3">
      <c r="C9" s="24">
        <v>2013</v>
      </c>
      <c r="D9" s="24">
        <v>1</v>
      </c>
      <c r="E9" s="24">
        <v>5</v>
      </c>
      <c r="F9" s="24">
        <v>270</v>
      </c>
      <c r="G9" s="26">
        <f>AVERAGE(F5:F8)</f>
        <v>210.5</v>
      </c>
      <c r="H9" s="28">
        <f>F9/G9</f>
        <v>1.2826603325415677</v>
      </c>
      <c r="I9" s="26">
        <f>G9*VLOOKUP(D9,$P$6:$Q$9,2,FALSE)</f>
        <v>198.26665769213548</v>
      </c>
      <c r="J9" s="26">
        <f>ABS(F9-I9)</f>
        <v>71.733342307864518</v>
      </c>
      <c r="K9" s="32">
        <f>J9^2</f>
        <v>5145.6723986572661</v>
      </c>
      <c r="M9" s="13" t="s">
        <v>11</v>
      </c>
      <c r="N9" s="13"/>
      <c r="P9" s="6">
        <v>4</v>
      </c>
      <c r="Q9" s="12">
        <f t="shared" si="0"/>
        <v>0.92930798548462401</v>
      </c>
    </row>
    <row r="10" spans="2:19" x14ac:dyDescent="0.25">
      <c r="C10" s="24"/>
      <c r="D10" s="24">
        <v>2</v>
      </c>
      <c r="E10" s="24">
        <v>6</v>
      </c>
      <c r="F10" s="24">
        <v>321</v>
      </c>
      <c r="G10" s="26">
        <f t="shared" ref="G10:G28" si="1">AVERAGE(F6:F9)</f>
        <v>235.25</v>
      </c>
      <c r="H10" s="28">
        <f t="shared" ref="H10:H28" si="2">F10/G10</f>
        <v>1.3645058448459086</v>
      </c>
      <c r="I10" s="26">
        <f t="shared" ref="I10:I28" si="3">G10*VLOOKUP(D10,$P$6:$Q$9,2,FALSE)</f>
        <v>282.54695222709375</v>
      </c>
      <c r="J10" s="26">
        <f t="shared" ref="J10:J28" si="4">ABS(F10-I10)</f>
        <v>38.453047772906245</v>
      </c>
      <c r="K10" s="32">
        <f t="shared" ref="K10:K28" si="5">J10^2</f>
        <v>1478.63688302541</v>
      </c>
      <c r="M10" s="14" t="s">
        <v>12</v>
      </c>
      <c r="N10" s="19">
        <f>G28</f>
        <v>313</v>
      </c>
    </row>
    <row r="11" spans="2:19" x14ac:dyDescent="0.25">
      <c r="C11" s="24"/>
      <c r="D11" s="24">
        <v>3</v>
      </c>
      <c r="E11" s="24">
        <v>7</v>
      </c>
      <c r="F11" s="24">
        <v>307</v>
      </c>
      <c r="G11" s="26">
        <f t="shared" si="1"/>
        <v>252.5</v>
      </c>
      <c r="H11" s="28">
        <f t="shared" si="2"/>
        <v>1.2158415841584158</v>
      </c>
      <c r="I11" s="26">
        <f t="shared" si="3"/>
        <v>285.19971221233317</v>
      </c>
      <c r="J11" s="26">
        <f t="shared" si="4"/>
        <v>21.800287787666832</v>
      </c>
      <c r="K11" s="32">
        <f t="shared" si="5"/>
        <v>475.25254762509564</v>
      </c>
      <c r="M11" s="15" t="s">
        <v>13</v>
      </c>
      <c r="N11" s="20">
        <f>I28</f>
        <v>290.87339945668731</v>
      </c>
    </row>
    <row r="12" spans="2:19" x14ac:dyDescent="0.25">
      <c r="C12" s="24"/>
      <c r="D12" s="24">
        <v>4</v>
      </c>
      <c r="E12" s="24">
        <v>8</v>
      </c>
      <c r="F12" s="24">
        <v>233</v>
      </c>
      <c r="G12" s="26">
        <f t="shared" si="1"/>
        <v>274.25</v>
      </c>
      <c r="H12" s="28">
        <f t="shared" si="2"/>
        <v>0.84958979033728355</v>
      </c>
      <c r="I12" s="26">
        <f t="shared" si="3"/>
        <v>254.86271501915814</v>
      </c>
      <c r="J12" s="26">
        <f t="shared" si="4"/>
        <v>21.862715019158145</v>
      </c>
      <c r="K12" s="32">
        <f t="shared" si="5"/>
        <v>477.97830800892314</v>
      </c>
      <c r="M12" s="21" t="s">
        <v>14</v>
      </c>
      <c r="N12" s="22">
        <f>ABS(1-N11/N10)</f>
        <v>7.0692014515375989E-2</v>
      </c>
    </row>
    <row r="13" spans="2:19" x14ac:dyDescent="0.25">
      <c r="C13" s="5">
        <v>2014</v>
      </c>
      <c r="D13" s="5">
        <v>1</v>
      </c>
      <c r="E13" s="5">
        <v>9</v>
      </c>
      <c r="F13" s="5">
        <v>220</v>
      </c>
      <c r="G13" s="10">
        <f t="shared" si="1"/>
        <v>282.75</v>
      </c>
      <c r="H13" s="11">
        <f t="shared" si="2"/>
        <v>0.77807250221043323</v>
      </c>
      <c r="I13" s="10">
        <f t="shared" si="3"/>
        <v>266.31780267197774</v>
      </c>
      <c r="J13" s="10">
        <f t="shared" si="4"/>
        <v>46.317802671977745</v>
      </c>
      <c r="K13" s="18">
        <f t="shared" si="5"/>
        <v>2145.3388443602689</v>
      </c>
    </row>
    <row r="14" spans="2:19" x14ac:dyDescent="0.25">
      <c r="C14" s="5"/>
      <c r="D14" s="5">
        <v>2</v>
      </c>
      <c r="E14" s="5">
        <v>10</v>
      </c>
      <c r="F14" s="5">
        <v>301</v>
      </c>
      <c r="G14" s="10">
        <f t="shared" si="1"/>
        <v>270.25</v>
      </c>
      <c r="H14" s="11">
        <f t="shared" si="2"/>
        <v>1.1137835337650324</v>
      </c>
      <c r="I14" s="10">
        <f t="shared" si="3"/>
        <v>324.58369325981761</v>
      </c>
      <c r="J14" s="10">
        <f t="shared" si="4"/>
        <v>23.583693259817608</v>
      </c>
      <c r="K14" s="18">
        <f t="shared" si="5"/>
        <v>556.1905877731665</v>
      </c>
    </row>
    <row r="15" spans="2:19" x14ac:dyDescent="0.25">
      <c r="C15" s="5"/>
      <c r="D15" s="5">
        <v>3</v>
      </c>
      <c r="E15" s="5">
        <v>11</v>
      </c>
      <c r="F15" s="5">
        <v>285</v>
      </c>
      <c r="G15" s="10">
        <f t="shared" si="1"/>
        <v>265.25</v>
      </c>
      <c r="H15" s="11">
        <f t="shared" si="2"/>
        <v>1.0744580584354382</v>
      </c>
      <c r="I15" s="10">
        <f t="shared" si="3"/>
        <v>299.60088579929254</v>
      </c>
      <c r="J15" s="10">
        <f t="shared" si="4"/>
        <v>14.600885799292541</v>
      </c>
      <c r="K15" s="18">
        <f t="shared" si="5"/>
        <v>213.18586612398261</v>
      </c>
    </row>
    <row r="16" spans="2:19" x14ac:dyDescent="0.25">
      <c r="C16" s="5"/>
      <c r="D16" s="5">
        <v>4</v>
      </c>
      <c r="E16" s="5">
        <v>12</v>
      </c>
      <c r="F16" s="5">
        <v>215</v>
      </c>
      <c r="G16" s="10">
        <f t="shared" si="1"/>
        <v>259.75</v>
      </c>
      <c r="H16" s="11">
        <f t="shared" si="2"/>
        <v>0.82771896053897975</v>
      </c>
      <c r="I16" s="10">
        <f t="shared" si="3"/>
        <v>241.38774922963108</v>
      </c>
      <c r="J16" s="10">
        <f t="shared" si="4"/>
        <v>26.387749229631083</v>
      </c>
      <c r="K16" s="18">
        <f t="shared" si="5"/>
        <v>696.31330940589578</v>
      </c>
    </row>
    <row r="17" spans="3:11" x14ac:dyDescent="0.25">
      <c r="C17" s="24">
        <v>2015</v>
      </c>
      <c r="D17" s="24">
        <v>1</v>
      </c>
      <c r="E17" s="24">
        <v>13</v>
      </c>
      <c r="F17" s="24">
        <v>262</v>
      </c>
      <c r="G17" s="26">
        <f t="shared" si="1"/>
        <v>255.25</v>
      </c>
      <c r="H17" s="28">
        <f t="shared" si="2"/>
        <v>1.0264446620959844</v>
      </c>
      <c r="I17" s="26">
        <f t="shared" si="3"/>
        <v>240.41598278345646</v>
      </c>
      <c r="J17" s="26">
        <f t="shared" si="4"/>
        <v>21.584017216543543</v>
      </c>
      <c r="K17" s="32">
        <f t="shared" si="5"/>
        <v>465.86979920404809</v>
      </c>
    </row>
    <row r="18" spans="3:11" x14ac:dyDescent="0.25">
      <c r="C18" s="24"/>
      <c r="D18" s="24">
        <v>2</v>
      </c>
      <c r="E18" s="24">
        <v>14</v>
      </c>
      <c r="F18" s="24">
        <v>341</v>
      </c>
      <c r="G18" s="26">
        <f t="shared" si="1"/>
        <v>265.75</v>
      </c>
      <c r="H18" s="28">
        <f t="shared" si="2"/>
        <v>1.2831608654750706</v>
      </c>
      <c r="I18" s="26">
        <f t="shared" si="3"/>
        <v>319.17896941275308</v>
      </c>
      <c r="J18" s="26">
        <f t="shared" si="4"/>
        <v>21.821030587246923</v>
      </c>
      <c r="K18" s="32">
        <f t="shared" si="5"/>
        <v>476.1573758895658</v>
      </c>
    </row>
    <row r="19" spans="3:11" x14ac:dyDescent="0.25">
      <c r="C19" s="24"/>
      <c r="D19" s="24">
        <v>3</v>
      </c>
      <c r="E19" s="24">
        <v>15</v>
      </c>
      <c r="F19" s="24">
        <v>322</v>
      </c>
      <c r="G19" s="26">
        <f t="shared" si="1"/>
        <v>275.75</v>
      </c>
      <c r="H19" s="28">
        <f t="shared" si="2"/>
        <v>1.1677243880326382</v>
      </c>
      <c r="I19" s="26">
        <f t="shared" si="3"/>
        <v>311.46067581208263</v>
      </c>
      <c r="J19" s="26">
        <f t="shared" si="4"/>
        <v>10.539324187917373</v>
      </c>
      <c r="K19" s="32">
        <f t="shared" si="5"/>
        <v>111.07735433802019</v>
      </c>
    </row>
    <row r="20" spans="3:11" x14ac:dyDescent="0.25">
      <c r="C20" s="24"/>
      <c r="D20" s="24">
        <v>4</v>
      </c>
      <c r="E20" s="24">
        <v>16</v>
      </c>
      <c r="F20" s="24">
        <v>277</v>
      </c>
      <c r="G20" s="26">
        <f t="shared" si="1"/>
        <v>285</v>
      </c>
      <c r="H20" s="28">
        <f t="shared" si="2"/>
        <v>0.97192982456140353</v>
      </c>
      <c r="I20" s="26">
        <f t="shared" si="3"/>
        <v>264.85277586311787</v>
      </c>
      <c r="J20" s="26">
        <f t="shared" si="4"/>
        <v>12.14722413688213</v>
      </c>
      <c r="K20" s="32">
        <f t="shared" si="5"/>
        <v>147.55505423165181</v>
      </c>
    </row>
    <row r="21" spans="3:11" x14ac:dyDescent="0.25">
      <c r="C21" s="5">
        <v>2016</v>
      </c>
      <c r="D21" s="5">
        <v>1</v>
      </c>
      <c r="E21" s="5">
        <v>17</v>
      </c>
      <c r="F21" s="5">
        <v>205</v>
      </c>
      <c r="G21" s="10">
        <f t="shared" si="1"/>
        <v>300.5</v>
      </c>
      <c r="H21" s="11">
        <f t="shared" si="2"/>
        <v>0.68219633943427616</v>
      </c>
      <c r="I21" s="10">
        <f t="shared" si="3"/>
        <v>283.03625005456871</v>
      </c>
      <c r="J21" s="10">
        <f t="shared" si="4"/>
        <v>78.036250054568711</v>
      </c>
      <c r="K21" s="18">
        <f t="shared" si="5"/>
        <v>6089.6563225791751</v>
      </c>
    </row>
    <row r="22" spans="3:11" x14ac:dyDescent="0.25">
      <c r="C22" s="5"/>
      <c r="D22" s="5">
        <v>2</v>
      </c>
      <c r="E22" s="5">
        <v>18</v>
      </c>
      <c r="F22" s="5">
        <v>368</v>
      </c>
      <c r="G22" s="10">
        <f t="shared" si="1"/>
        <v>286.25</v>
      </c>
      <c r="H22" s="11">
        <f t="shared" si="2"/>
        <v>1.285589519650655</v>
      </c>
      <c r="I22" s="10">
        <f t="shared" si="3"/>
        <v>343.80048916049134</v>
      </c>
      <c r="J22" s="10">
        <f t="shared" si="4"/>
        <v>24.199510839508662</v>
      </c>
      <c r="K22" s="18">
        <f t="shared" si="5"/>
        <v>585.61632487149723</v>
      </c>
    </row>
    <row r="23" spans="3:11" x14ac:dyDescent="0.25">
      <c r="C23" s="5"/>
      <c r="D23" s="5">
        <v>3</v>
      </c>
      <c r="E23" s="5">
        <v>19</v>
      </c>
      <c r="F23" s="5">
        <v>356</v>
      </c>
      <c r="G23" s="10">
        <f t="shared" si="1"/>
        <v>293</v>
      </c>
      <c r="H23" s="11">
        <f t="shared" si="2"/>
        <v>1.2150170648464165</v>
      </c>
      <c r="I23" s="10">
        <f t="shared" si="3"/>
        <v>330.94461654738069</v>
      </c>
      <c r="J23" s="10">
        <f t="shared" si="4"/>
        <v>25.05538345261931</v>
      </c>
      <c r="K23" s="18">
        <f t="shared" si="5"/>
        <v>627.77223995778957</v>
      </c>
    </row>
    <row r="24" spans="3:11" x14ac:dyDescent="0.25">
      <c r="C24" s="5"/>
      <c r="D24" s="5">
        <v>4</v>
      </c>
      <c r="E24" s="5">
        <v>20</v>
      </c>
      <c r="F24" s="5">
        <v>322</v>
      </c>
      <c r="G24" s="10">
        <f t="shared" si="1"/>
        <v>301.5</v>
      </c>
      <c r="H24" s="11">
        <f t="shared" si="2"/>
        <v>1.0679933665008292</v>
      </c>
      <c r="I24" s="10">
        <f t="shared" si="3"/>
        <v>280.18635762361413</v>
      </c>
      <c r="J24" s="10">
        <f t="shared" si="4"/>
        <v>41.813642376385872</v>
      </c>
      <c r="K24" s="18">
        <f t="shared" si="5"/>
        <v>1748.3806887802923</v>
      </c>
    </row>
    <row r="25" spans="3:11" x14ac:dyDescent="0.25">
      <c r="C25" s="24">
        <v>2017</v>
      </c>
      <c r="D25" s="24">
        <v>1</v>
      </c>
      <c r="E25" s="24">
        <v>21</v>
      </c>
      <c r="F25" s="24">
        <v>294</v>
      </c>
      <c r="G25" s="26">
        <f t="shared" si="1"/>
        <v>312.75</v>
      </c>
      <c r="H25" s="28">
        <f t="shared" si="2"/>
        <v>0.94004796163069548</v>
      </c>
      <c r="I25" s="26">
        <f t="shared" si="3"/>
        <v>294.57433345945549</v>
      </c>
      <c r="J25" s="26">
        <f t="shared" si="4"/>
        <v>0.57433345945548808</v>
      </c>
      <c r="K25" s="32">
        <f t="shared" si="5"/>
        <v>0.3298589226501088</v>
      </c>
    </row>
    <row r="26" spans="3:11" x14ac:dyDescent="0.25">
      <c r="C26" s="24"/>
      <c r="D26" s="24">
        <v>2</v>
      </c>
      <c r="E26" s="24">
        <v>22</v>
      </c>
      <c r="F26" s="24">
        <v>321</v>
      </c>
      <c r="G26" s="26">
        <f t="shared" si="1"/>
        <v>335</v>
      </c>
      <c r="H26" s="28">
        <f t="shared" si="2"/>
        <v>0.95820895522388061</v>
      </c>
      <c r="I26" s="26">
        <f t="shared" si="3"/>
        <v>402.35166417035668</v>
      </c>
      <c r="J26" s="26">
        <f t="shared" si="4"/>
        <v>81.351664170356685</v>
      </c>
      <c r="K26" s="32">
        <f t="shared" si="5"/>
        <v>6618.0932632864951</v>
      </c>
    </row>
    <row r="27" spans="3:11" x14ac:dyDescent="0.25">
      <c r="C27" s="24"/>
      <c r="D27" s="24">
        <v>3</v>
      </c>
      <c r="E27" s="24">
        <v>23</v>
      </c>
      <c r="F27" s="24">
        <v>315</v>
      </c>
      <c r="G27" s="26">
        <f t="shared" si="1"/>
        <v>323.25</v>
      </c>
      <c r="H27" s="28">
        <f t="shared" si="2"/>
        <v>0.97447795823665895</v>
      </c>
      <c r="I27" s="26">
        <f t="shared" si="3"/>
        <v>365.11210682232354</v>
      </c>
      <c r="J27" s="26">
        <f t="shared" si="4"/>
        <v>50.11210682232354</v>
      </c>
      <c r="K27" s="32">
        <f t="shared" si="5"/>
        <v>2511.2232501719654</v>
      </c>
    </row>
    <row r="28" spans="3:11" ht="15.75" thickBot="1" x14ac:dyDescent="0.3">
      <c r="C28" s="25"/>
      <c r="D28" s="25">
        <v>4</v>
      </c>
      <c r="E28" s="25">
        <v>24</v>
      </c>
      <c r="F28" s="25">
        <v>280</v>
      </c>
      <c r="G28" s="27">
        <f t="shared" si="1"/>
        <v>313</v>
      </c>
      <c r="H28" s="29"/>
      <c r="I28" s="27">
        <f t="shared" si="3"/>
        <v>290.87339945668731</v>
      </c>
      <c r="J28" s="27">
        <f t="shared" si="4"/>
        <v>10.873399456687309</v>
      </c>
      <c r="K28" s="33">
        <f t="shared" si="5"/>
        <v>118.23081574468787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G9:G28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DAA1-A2D9-4892-9E87-A8663B837E75}">
  <dimension ref="B1:S28"/>
  <sheetViews>
    <sheetView showGridLines="0" tabSelected="1" zoomScaleNormal="100" workbookViewId="0">
      <selection activeCell="O12" sqref="O12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8" width="7.5703125" bestFit="1" customWidth="1"/>
    <col min="9" max="9" width="8.42578125" bestFit="1" customWidth="1"/>
    <col min="10" max="10" width="8.140625" bestFit="1" customWidth="1"/>
    <col min="11" max="11" width="10.28515625" bestFit="1" customWidth="1"/>
    <col min="12" max="12" width="3.85546875" customWidth="1"/>
    <col min="13" max="13" width="19.7109375" bestFit="1" customWidth="1"/>
    <col min="16" max="17" width="13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7" t="s">
        <v>17</v>
      </c>
      <c r="D4" s="7" t="s">
        <v>18</v>
      </c>
      <c r="E4" s="7" t="s">
        <v>19</v>
      </c>
      <c r="F4" s="7" t="s">
        <v>1</v>
      </c>
      <c r="G4" s="7" t="s">
        <v>7</v>
      </c>
      <c r="H4" s="7" t="s">
        <v>8</v>
      </c>
      <c r="I4" s="7" t="s">
        <v>9</v>
      </c>
      <c r="J4" s="7" t="s">
        <v>15</v>
      </c>
      <c r="K4" s="7" t="s">
        <v>16</v>
      </c>
      <c r="M4" s="13" t="s">
        <v>20</v>
      </c>
      <c r="N4" s="13"/>
      <c r="P4" s="30" t="s">
        <v>21</v>
      </c>
      <c r="Q4" s="31"/>
    </row>
    <row r="5" spans="2:19" ht="15.75" thickBot="1" x14ac:dyDescent="0.3">
      <c r="C5" s="5">
        <v>2012</v>
      </c>
      <c r="D5" s="5">
        <v>1</v>
      </c>
      <c r="E5" s="5">
        <v>1</v>
      </c>
      <c r="F5" s="5">
        <v>171</v>
      </c>
      <c r="G5" s="5"/>
      <c r="H5" s="5"/>
      <c r="I5" s="5"/>
      <c r="J5" s="5"/>
      <c r="K5" s="5"/>
      <c r="M5" s="16" t="s">
        <v>10</v>
      </c>
      <c r="N5" s="17">
        <f>AVERAGE(J9:J28)</f>
        <v>32.780107190710147</v>
      </c>
      <c r="P5" s="7" t="s">
        <v>22</v>
      </c>
      <c r="Q5" s="7" t="s">
        <v>23</v>
      </c>
    </row>
    <row r="6" spans="2:19" x14ac:dyDescent="0.25">
      <c r="C6" s="5"/>
      <c r="D6" s="5">
        <v>2</v>
      </c>
      <c r="E6" s="5">
        <v>2</v>
      </c>
      <c r="F6" s="5">
        <v>252</v>
      </c>
      <c r="G6" s="5"/>
      <c r="H6" s="5"/>
      <c r="I6" s="5"/>
      <c r="J6" s="5"/>
      <c r="K6" s="5"/>
      <c r="M6" s="16" t="s">
        <v>24</v>
      </c>
      <c r="N6" s="17">
        <f>AVERAGE(K9:K28)</f>
        <v>1486.8836507008314</v>
      </c>
      <c r="P6" s="5">
        <v>1</v>
      </c>
      <c r="Q6" s="11">
        <f>AVERAGEIF($D$9:$D$27,P6,$H$9:$H$27)</f>
        <v>0.89397052255471188</v>
      </c>
    </row>
    <row r="7" spans="2:19" x14ac:dyDescent="0.25">
      <c r="C7" s="5"/>
      <c r="D7" s="5">
        <v>3</v>
      </c>
      <c r="E7" s="5">
        <v>3</v>
      </c>
      <c r="F7" s="5">
        <v>220</v>
      </c>
      <c r="G7" s="5"/>
      <c r="H7" s="5"/>
      <c r="I7" s="5"/>
      <c r="J7" s="5"/>
      <c r="K7" s="5"/>
      <c r="M7" s="16" t="str">
        <f>"Média de "&amp;G4&amp; " ="</f>
        <v>Média de MM =</v>
      </c>
      <c r="N7" s="23">
        <f>AVERAGE(G9:G28)</f>
        <v>279.875</v>
      </c>
      <c r="P7" s="5">
        <v>2</v>
      </c>
      <c r="Q7" s="11">
        <f t="shared" ref="Q7:Q9" si="0">AVERAGEIF($D$9:$D$27,P7,$H$9:$H$27)</f>
        <v>1.1805270209915142</v>
      </c>
    </row>
    <row r="8" spans="2:19" x14ac:dyDescent="0.25">
      <c r="C8" s="5"/>
      <c r="D8" s="5">
        <v>4</v>
      </c>
      <c r="E8" s="5">
        <v>4</v>
      </c>
      <c r="F8" s="5">
        <v>199</v>
      </c>
      <c r="G8" s="5"/>
      <c r="H8" s="5"/>
      <c r="I8" s="5"/>
      <c r="J8" s="5"/>
      <c r="K8" s="5"/>
      <c r="P8" s="5">
        <v>3</v>
      </c>
      <c r="Q8" s="11">
        <f t="shared" si="0"/>
        <v>1.1326485037963379</v>
      </c>
    </row>
    <row r="9" spans="2:19" ht="15.75" thickBot="1" x14ac:dyDescent="0.3">
      <c r="C9" s="24">
        <v>2013</v>
      </c>
      <c r="D9" s="24">
        <v>1</v>
      </c>
      <c r="E9" s="24">
        <v>5</v>
      </c>
      <c r="F9" s="24">
        <v>270</v>
      </c>
      <c r="G9" s="26">
        <f>AVERAGE(F5:F8)</f>
        <v>210.5</v>
      </c>
      <c r="H9" s="28">
        <f>F9/$N$7</f>
        <v>0.96471639124609199</v>
      </c>
      <c r="I9" s="26">
        <f>G9*VLOOKUP(D9,$P$6:$Q$9,2,FALSE)</f>
        <v>188.18079499776684</v>
      </c>
      <c r="J9" s="26">
        <f>ABS(F9-I9)</f>
        <v>81.819205002233161</v>
      </c>
      <c r="K9" s="32">
        <f>J9^2</f>
        <v>6694.3823071974557</v>
      </c>
      <c r="M9" s="13" t="s">
        <v>11</v>
      </c>
      <c r="N9" s="13"/>
      <c r="P9" s="6">
        <v>4</v>
      </c>
      <c r="Q9" s="12">
        <f t="shared" si="0"/>
        <v>0.93523894595801693</v>
      </c>
    </row>
    <row r="10" spans="2:19" x14ac:dyDescent="0.25">
      <c r="C10" s="24"/>
      <c r="D10" s="24">
        <v>2</v>
      </c>
      <c r="E10" s="24">
        <v>6</v>
      </c>
      <c r="F10" s="24">
        <v>321</v>
      </c>
      <c r="G10" s="26">
        <f t="shared" ref="G10:G28" si="1">AVERAGE(F6:F9)</f>
        <v>235.25</v>
      </c>
      <c r="H10" s="28">
        <f t="shared" ref="H10:H27" si="2">F10/$N$7</f>
        <v>1.1469405984814649</v>
      </c>
      <c r="I10" s="26">
        <f t="shared" ref="I10:I28" si="3">G10*VLOOKUP(D10,$P$6:$Q$9,2,FALSE)</f>
        <v>277.71898168825373</v>
      </c>
      <c r="J10" s="26">
        <f t="shared" ref="J10:J28" si="4">ABS(F10-I10)</f>
        <v>43.281018311746266</v>
      </c>
      <c r="K10" s="32">
        <f t="shared" ref="K10:K28" si="5">J10^2</f>
        <v>1873.2465461017155</v>
      </c>
      <c r="M10" s="14" t="s">
        <v>12</v>
      </c>
      <c r="N10" s="19">
        <f>G28</f>
        <v>313</v>
      </c>
    </row>
    <row r="11" spans="2:19" x14ac:dyDescent="0.25">
      <c r="C11" s="24"/>
      <c r="D11" s="24">
        <v>3</v>
      </c>
      <c r="E11" s="24">
        <v>7</v>
      </c>
      <c r="F11" s="24">
        <v>307</v>
      </c>
      <c r="G11" s="26">
        <f t="shared" si="1"/>
        <v>252.5</v>
      </c>
      <c r="H11" s="28">
        <f t="shared" si="2"/>
        <v>1.0969182670835194</v>
      </c>
      <c r="I11" s="26">
        <f t="shared" si="3"/>
        <v>285.99374720857531</v>
      </c>
      <c r="J11" s="26">
        <f t="shared" si="4"/>
        <v>21.006252791424686</v>
      </c>
      <c r="K11" s="32">
        <f t="shared" si="5"/>
        <v>441.26265633723739</v>
      </c>
      <c r="M11" s="15" t="s">
        <v>13</v>
      </c>
      <c r="N11" s="20">
        <f>I28</f>
        <v>292.7297900848593</v>
      </c>
    </row>
    <row r="12" spans="2:19" x14ac:dyDescent="0.25">
      <c r="C12" s="24"/>
      <c r="D12" s="24">
        <v>4</v>
      </c>
      <c r="E12" s="24">
        <v>8</v>
      </c>
      <c r="F12" s="24">
        <v>233</v>
      </c>
      <c r="G12" s="26">
        <f t="shared" si="1"/>
        <v>274.25</v>
      </c>
      <c r="H12" s="28">
        <f t="shared" si="2"/>
        <v>0.83251451540866461</v>
      </c>
      <c r="I12" s="26">
        <f t="shared" si="3"/>
        <v>256.48928092898615</v>
      </c>
      <c r="J12" s="26">
        <f t="shared" si="4"/>
        <v>23.489280928986148</v>
      </c>
      <c r="K12" s="32">
        <f t="shared" si="5"/>
        <v>551.74631856083238</v>
      </c>
      <c r="M12" s="21" t="s">
        <v>14</v>
      </c>
      <c r="N12" s="22">
        <f>ABS(1-N11/N10)</f>
        <v>6.4761054041983068E-2</v>
      </c>
    </row>
    <row r="13" spans="2:19" x14ac:dyDescent="0.25">
      <c r="C13" s="5">
        <v>2014</v>
      </c>
      <c r="D13" s="5">
        <v>1</v>
      </c>
      <c r="E13" s="5">
        <v>9</v>
      </c>
      <c r="F13" s="5">
        <v>220</v>
      </c>
      <c r="G13" s="10">
        <f t="shared" si="1"/>
        <v>282.75</v>
      </c>
      <c r="H13" s="11">
        <f t="shared" si="2"/>
        <v>0.78606520768200094</v>
      </c>
      <c r="I13" s="10">
        <f t="shared" si="3"/>
        <v>252.77016525234478</v>
      </c>
      <c r="J13" s="10">
        <f t="shared" si="4"/>
        <v>32.770165252344782</v>
      </c>
      <c r="K13" s="18">
        <f t="shared" si="5"/>
        <v>1073.8837306659852</v>
      </c>
    </row>
    <row r="14" spans="2:19" x14ac:dyDescent="0.25">
      <c r="C14" s="5"/>
      <c r="D14" s="5">
        <v>2</v>
      </c>
      <c r="E14" s="5">
        <v>10</v>
      </c>
      <c r="F14" s="5">
        <v>301</v>
      </c>
      <c r="G14" s="10">
        <f t="shared" si="1"/>
        <v>270.25</v>
      </c>
      <c r="H14" s="11">
        <f t="shared" si="2"/>
        <v>1.0754801250558286</v>
      </c>
      <c r="I14" s="10">
        <f t="shared" si="3"/>
        <v>319.03742742295668</v>
      </c>
      <c r="J14" s="10">
        <f t="shared" si="4"/>
        <v>18.037427422956682</v>
      </c>
      <c r="K14" s="18">
        <f t="shared" si="5"/>
        <v>325.34878803842975</v>
      </c>
    </row>
    <row r="15" spans="2:19" x14ac:dyDescent="0.25">
      <c r="C15" s="5"/>
      <c r="D15" s="5">
        <v>3</v>
      </c>
      <c r="E15" s="5">
        <v>11</v>
      </c>
      <c r="F15" s="5">
        <v>285</v>
      </c>
      <c r="G15" s="10">
        <f t="shared" si="1"/>
        <v>265.25</v>
      </c>
      <c r="H15" s="11">
        <f t="shared" si="2"/>
        <v>1.0183117463153193</v>
      </c>
      <c r="I15" s="10">
        <f t="shared" si="3"/>
        <v>300.43501563197862</v>
      </c>
      <c r="J15" s="10">
        <f t="shared" si="4"/>
        <v>15.435015631978615</v>
      </c>
      <c r="K15" s="18">
        <f t="shared" si="5"/>
        <v>238.2397075594242</v>
      </c>
    </row>
    <row r="16" spans="2:19" x14ac:dyDescent="0.25">
      <c r="C16" s="5"/>
      <c r="D16" s="5">
        <v>4</v>
      </c>
      <c r="E16" s="5">
        <v>12</v>
      </c>
      <c r="F16" s="5">
        <v>215</v>
      </c>
      <c r="G16" s="10">
        <f t="shared" si="1"/>
        <v>259.75</v>
      </c>
      <c r="H16" s="11">
        <f t="shared" si="2"/>
        <v>0.76820008932559181</v>
      </c>
      <c r="I16" s="10">
        <f t="shared" si="3"/>
        <v>242.92831621259489</v>
      </c>
      <c r="J16" s="10">
        <f t="shared" si="4"/>
        <v>27.928316212594893</v>
      </c>
      <c r="K16" s="18">
        <f t="shared" si="5"/>
        <v>779.99084647069083</v>
      </c>
    </row>
    <row r="17" spans="3:11" x14ac:dyDescent="0.25">
      <c r="C17" s="24">
        <v>2015</v>
      </c>
      <c r="D17" s="24">
        <v>1</v>
      </c>
      <c r="E17" s="24">
        <v>13</v>
      </c>
      <c r="F17" s="24">
        <v>262</v>
      </c>
      <c r="G17" s="26">
        <f t="shared" si="1"/>
        <v>255.25</v>
      </c>
      <c r="H17" s="28">
        <f t="shared" si="2"/>
        <v>0.93613220187583746</v>
      </c>
      <c r="I17" s="26">
        <f t="shared" si="3"/>
        <v>228.18597588209022</v>
      </c>
      <c r="J17" s="26">
        <f t="shared" si="4"/>
        <v>33.814024117909781</v>
      </c>
      <c r="K17" s="32">
        <f t="shared" si="5"/>
        <v>1143.3882270465845</v>
      </c>
    </row>
    <row r="18" spans="3:11" x14ac:dyDescent="0.25">
      <c r="C18" s="24"/>
      <c r="D18" s="24">
        <v>2</v>
      </c>
      <c r="E18" s="24">
        <v>14</v>
      </c>
      <c r="F18" s="24">
        <v>341</v>
      </c>
      <c r="G18" s="26">
        <f t="shared" si="1"/>
        <v>265.75</v>
      </c>
      <c r="H18" s="28">
        <f t="shared" si="2"/>
        <v>1.2184010719071015</v>
      </c>
      <c r="I18" s="26">
        <f t="shared" si="3"/>
        <v>313.72505582849487</v>
      </c>
      <c r="J18" s="26">
        <f t="shared" si="4"/>
        <v>27.274944171505126</v>
      </c>
      <c r="K18" s="32">
        <f t="shared" si="5"/>
        <v>743.92257955872151</v>
      </c>
    </row>
    <row r="19" spans="3:11" x14ac:dyDescent="0.25">
      <c r="C19" s="24"/>
      <c r="D19" s="24">
        <v>3</v>
      </c>
      <c r="E19" s="24">
        <v>15</v>
      </c>
      <c r="F19" s="24">
        <v>322</v>
      </c>
      <c r="G19" s="26">
        <f t="shared" si="1"/>
        <v>275.75</v>
      </c>
      <c r="H19" s="28">
        <f t="shared" si="2"/>
        <v>1.1505136221527468</v>
      </c>
      <c r="I19" s="26">
        <f t="shared" si="3"/>
        <v>312.32782492184015</v>
      </c>
      <c r="J19" s="26">
        <f t="shared" si="4"/>
        <v>9.672175078159853</v>
      </c>
      <c r="K19" s="32">
        <f t="shared" si="5"/>
        <v>93.550970742576553</v>
      </c>
    </row>
    <row r="20" spans="3:11" x14ac:dyDescent="0.25">
      <c r="C20" s="24"/>
      <c r="D20" s="24">
        <v>4</v>
      </c>
      <c r="E20" s="24">
        <v>16</v>
      </c>
      <c r="F20" s="24">
        <v>277</v>
      </c>
      <c r="G20" s="26">
        <f t="shared" si="1"/>
        <v>285</v>
      </c>
      <c r="H20" s="28">
        <f t="shared" si="2"/>
        <v>0.98972755694506476</v>
      </c>
      <c r="I20" s="26">
        <f t="shared" si="3"/>
        <v>266.54309959803481</v>
      </c>
      <c r="J20" s="26">
        <f t="shared" si="4"/>
        <v>10.456900401965186</v>
      </c>
      <c r="K20" s="32">
        <f t="shared" si="5"/>
        <v>109.34676601661967</v>
      </c>
    </row>
    <row r="21" spans="3:11" x14ac:dyDescent="0.25">
      <c r="C21" s="5">
        <v>2016</v>
      </c>
      <c r="D21" s="5">
        <v>1</v>
      </c>
      <c r="E21" s="5">
        <v>17</v>
      </c>
      <c r="F21" s="5">
        <v>205</v>
      </c>
      <c r="G21" s="10">
        <f t="shared" si="1"/>
        <v>300.5</v>
      </c>
      <c r="H21" s="11">
        <f t="shared" si="2"/>
        <v>0.73246985261277353</v>
      </c>
      <c r="I21" s="10">
        <f t="shared" si="3"/>
        <v>268.63814202769095</v>
      </c>
      <c r="J21" s="10">
        <f t="shared" si="4"/>
        <v>63.638142027690947</v>
      </c>
      <c r="K21" s="18">
        <f t="shared" si="5"/>
        <v>4049.813120736565</v>
      </c>
    </row>
    <row r="22" spans="3:11" x14ac:dyDescent="0.25">
      <c r="C22" s="5"/>
      <c r="D22" s="5">
        <v>2</v>
      </c>
      <c r="E22" s="5">
        <v>18</v>
      </c>
      <c r="F22" s="5">
        <v>368</v>
      </c>
      <c r="G22" s="10">
        <f t="shared" si="1"/>
        <v>286.25</v>
      </c>
      <c r="H22" s="11">
        <f t="shared" si="2"/>
        <v>1.3148727110317107</v>
      </c>
      <c r="I22" s="10">
        <f t="shared" si="3"/>
        <v>337.92585975882093</v>
      </c>
      <c r="J22" s="10">
        <f t="shared" si="4"/>
        <v>30.074140241179066</v>
      </c>
      <c r="K22" s="18">
        <f t="shared" si="5"/>
        <v>904.45391124610603</v>
      </c>
    </row>
    <row r="23" spans="3:11" x14ac:dyDescent="0.25">
      <c r="C23" s="5"/>
      <c r="D23" s="5">
        <v>3</v>
      </c>
      <c r="E23" s="5">
        <v>19</v>
      </c>
      <c r="F23" s="5">
        <v>356</v>
      </c>
      <c r="G23" s="10">
        <f t="shared" si="1"/>
        <v>293</v>
      </c>
      <c r="H23" s="11">
        <f t="shared" si="2"/>
        <v>1.2719964269763286</v>
      </c>
      <c r="I23" s="10">
        <f t="shared" si="3"/>
        <v>331.86601161232699</v>
      </c>
      <c r="J23" s="10">
        <f t="shared" si="4"/>
        <v>24.133988387673014</v>
      </c>
      <c r="K23" s="18">
        <f t="shared" si="5"/>
        <v>582.44939549633591</v>
      </c>
    </row>
    <row r="24" spans="3:11" x14ac:dyDescent="0.25">
      <c r="C24" s="5"/>
      <c r="D24" s="5">
        <v>4</v>
      </c>
      <c r="E24" s="5">
        <v>20</v>
      </c>
      <c r="F24" s="5">
        <v>322</v>
      </c>
      <c r="G24" s="10">
        <f t="shared" si="1"/>
        <v>301.5</v>
      </c>
      <c r="H24" s="11">
        <f t="shared" si="2"/>
        <v>1.1505136221527468</v>
      </c>
      <c r="I24" s="10">
        <f t="shared" si="3"/>
        <v>281.97454220634211</v>
      </c>
      <c r="J24" s="10">
        <f t="shared" si="4"/>
        <v>40.025457793657893</v>
      </c>
      <c r="K24" s="18">
        <f t="shared" si="5"/>
        <v>1602.0372715918893</v>
      </c>
    </row>
    <row r="25" spans="3:11" x14ac:dyDescent="0.25">
      <c r="C25" s="24">
        <v>2017</v>
      </c>
      <c r="D25" s="24">
        <v>1</v>
      </c>
      <c r="E25" s="24">
        <v>21</v>
      </c>
      <c r="F25" s="24">
        <v>294</v>
      </c>
      <c r="G25" s="26">
        <f t="shared" si="1"/>
        <v>312.75</v>
      </c>
      <c r="H25" s="28">
        <f t="shared" si="2"/>
        <v>1.0504689593568557</v>
      </c>
      <c r="I25" s="26">
        <f t="shared" si="3"/>
        <v>279.58928092898611</v>
      </c>
      <c r="J25" s="26">
        <f t="shared" si="4"/>
        <v>14.410719071013887</v>
      </c>
      <c r="K25" s="32">
        <f t="shared" si="5"/>
        <v>207.66882414368334</v>
      </c>
    </row>
    <row r="26" spans="3:11" x14ac:dyDescent="0.25">
      <c r="C26" s="24"/>
      <c r="D26" s="24">
        <v>2</v>
      </c>
      <c r="E26" s="24">
        <v>22</v>
      </c>
      <c r="F26" s="24">
        <v>321</v>
      </c>
      <c r="G26" s="26">
        <f t="shared" si="1"/>
        <v>335</v>
      </c>
      <c r="H26" s="28">
        <f t="shared" si="2"/>
        <v>1.1469405984814649</v>
      </c>
      <c r="I26" s="26">
        <f t="shared" si="3"/>
        <v>395.47655203215726</v>
      </c>
      <c r="J26" s="26">
        <f t="shared" si="4"/>
        <v>74.476552032157258</v>
      </c>
      <c r="K26" s="32">
        <f t="shared" si="5"/>
        <v>5546.7568025986275</v>
      </c>
    </row>
    <row r="27" spans="3:11" x14ac:dyDescent="0.25">
      <c r="C27" s="24"/>
      <c r="D27" s="24">
        <v>3</v>
      </c>
      <c r="E27" s="24">
        <v>23</v>
      </c>
      <c r="F27" s="24">
        <v>315</v>
      </c>
      <c r="G27" s="26">
        <f t="shared" si="1"/>
        <v>323.25</v>
      </c>
      <c r="H27" s="28">
        <f t="shared" si="2"/>
        <v>1.1255024564537741</v>
      </c>
      <c r="I27" s="26">
        <f t="shared" si="3"/>
        <v>366.12862885216623</v>
      </c>
      <c r="J27" s="26">
        <f t="shared" si="4"/>
        <v>51.12862885216623</v>
      </c>
      <c r="K27" s="32">
        <f t="shared" si="5"/>
        <v>2614.1366883025648</v>
      </c>
    </row>
    <row r="28" spans="3:11" ht="15.75" thickBot="1" x14ac:dyDescent="0.3">
      <c r="C28" s="25"/>
      <c r="D28" s="25">
        <v>4</v>
      </c>
      <c r="E28" s="25">
        <v>24</v>
      </c>
      <c r="F28" s="25">
        <v>280</v>
      </c>
      <c r="G28" s="27">
        <f t="shared" si="1"/>
        <v>313</v>
      </c>
      <c r="H28" s="29"/>
      <c r="I28" s="27">
        <f t="shared" si="3"/>
        <v>292.7297900848593</v>
      </c>
      <c r="J28" s="27">
        <f t="shared" si="4"/>
        <v>12.729790084859303</v>
      </c>
      <c r="K28" s="33">
        <f t="shared" si="5"/>
        <v>162.04755560458221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G9:G26 G27:G28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Base</vt:lpstr>
      <vt:lpstr>Modelo (1)</vt:lpstr>
      <vt:lpstr>Modelo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2019-10-24T20:28:05Z</dcterms:modified>
</cp:coreProperties>
</file>