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32_Modelos_Lineares_Abordagem_Bayesiana\Material_Curso_ES13\"/>
    </mc:Choice>
  </mc:AlternateContent>
  <xr:revisionPtr revIDLastSave="0" documentId="13_ncr:1_{18E1A084-741A-48C9-A92F-4B3DE8E988CF}" xr6:coauthVersionLast="45" xr6:coauthVersionMax="45" xr10:uidLastSave="{00000000-0000-0000-0000-000000000000}"/>
  <bookViews>
    <workbookView xWindow="-120" yWindow="-120" windowWidth="20730" windowHeight="11160" activeTab="1" xr2:uid="{A6601032-9BAF-495D-9347-4EB1AB138D63}"/>
  </bookViews>
  <sheets>
    <sheet name="Preliminares" sheetId="5" r:id="rId1"/>
    <sheet name="Soluçõ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7" l="1"/>
  <c r="M14" i="7" l="1"/>
  <c r="M10" i="7"/>
  <c r="R9" i="5"/>
  <c r="M20" i="7" l="1"/>
  <c r="M19" i="7"/>
  <c r="M16" i="7"/>
  <c r="F19" i="7"/>
  <c r="E19" i="7"/>
  <c r="I18" i="7"/>
  <c r="H18" i="7"/>
  <c r="G18" i="7"/>
  <c r="I17" i="7"/>
  <c r="H17" i="7"/>
  <c r="G17" i="7"/>
  <c r="I16" i="7"/>
  <c r="H16" i="7"/>
  <c r="G16" i="7"/>
  <c r="I15" i="7"/>
  <c r="H15" i="7"/>
  <c r="G15" i="7"/>
  <c r="I14" i="7"/>
  <c r="H14" i="7"/>
  <c r="G14" i="7"/>
  <c r="I13" i="7"/>
  <c r="H13" i="7"/>
  <c r="G13" i="7"/>
  <c r="I12" i="7"/>
  <c r="H12" i="7"/>
  <c r="G12" i="7"/>
  <c r="I11" i="7"/>
  <c r="H11" i="7"/>
  <c r="G11" i="7"/>
  <c r="I10" i="7"/>
  <c r="H10" i="7"/>
  <c r="G10" i="7"/>
  <c r="I9" i="7"/>
  <c r="I19" i="7" s="1"/>
  <c r="M11" i="7" s="1"/>
  <c r="H9" i="7"/>
  <c r="H19" i="7" s="1"/>
  <c r="G9" i="7"/>
  <c r="G19" i="7" s="1"/>
  <c r="M9" i="7" s="1"/>
  <c r="R10" i="5"/>
  <c r="R8" i="5"/>
  <c r="F19" i="5"/>
  <c r="G19" i="5"/>
  <c r="H19" i="5"/>
  <c r="I19" i="5"/>
  <c r="E19" i="5"/>
  <c r="I10" i="5"/>
  <c r="I11" i="5"/>
  <c r="I12" i="5"/>
  <c r="I13" i="5"/>
  <c r="I14" i="5"/>
  <c r="I15" i="5"/>
  <c r="I16" i="5"/>
  <c r="I17" i="5"/>
  <c r="I18" i="5"/>
  <c r="I9" i="5"/>
  <c r="H10" i="5"/>
  <c r="H11" i="5"/>
  <c r="H12" i="5"/>
  <c r="H13" i="5"/>
  <c r="H14" i="5"/>
  <c r="H15" i="5"/>
  <c r="H16" i="5"/>
  <c r="H17" i="5"/>
  <c r="H18" i="5"/>
  <c r="H9" i="5"/>
  <c r="G10" i="5"/>
  <c r="G11" i="5"/>
  <c r="G12" i="5"/>
  <c r="G13" i="5"/>
  <c r="G14" i="5"/>
  <c r="G15" i="5"/>
  <c r="G16" i="5"/>
  <c r="G17" i="5"/>
  <c r="G18" i="5"/>
  <c r="G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tc={300352DE-4209-4C13-9BFF-46F4C454BDEE}</author>
  </authors>
  <commentList>
    <comment ref="K13" authorId="0" shapeId="0" xr:uid="{300352DE-4209-4C13-9BFF-46F4C454BD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Soluçõs para o coeficiente de correlação (r) e para a variância dos resíduos (S²e)</t>
      </text>
    </comment>
  </commentList>
</comments>
</file>

<file path=xl/sharedStrings.xml><?xml version="1.0" encoding="utf-8"?>
<sst xmlns="http://schemas.openxmlformats.org/spreadsheetml/2006/main" count="53" uniqueCount="32">
  <si>
    <t xml:space="preserve">          A relação entre o peso de rolos compressores e a depressão causada no solo de uma quadra de tênis é o tema de interesse. Mediu-se o peso do i-ésimo rolo compressor (xi) e também as respectivas depressões (yi), com i = 1, 2, ..., n e n = 10.</t>
  </si>
  <si>
    <t>Rolo</t>
  </si>
  <si>
    <t>Peso (x)</t>
  </si>
  <si>
    <t>Depressão(y)</t>
  </si>
  <si>
    <t>xx</t>
  </si>
  <si>
    <t>yy</t>
  </si>
  <si>
    <t>xy</t>
  </si>
  <si>
    <t>Médias</t>
  </si>
  <si>
    <t>(1)</t>
  </si>
  <si>
    <t>(2)</t>
  </si>
  <si>
    <t>(3)</t>
  </si>
  <si>
    <t>(4)</t>
  </si>
  <si>
    <t>(5)</t>
  </si>
  <si>
    <t>Tab 7.1: Peso (toneladas) de 10 rolos compressores e as respectivas depressões (milímetros) provocadas.</t>
  </si>
  <si>
    <t>Variâncias para x e y, e covariância para (x,y):</t>
  </si>
  <si>
    <t>Sxx =</t>
  </si>
  <si>
    <t>Syy =</t>
  </si>
  <si>
    <t>Sxy =</t>
  </si>
  <si>
    <t>(6)</t>
  </si>
  <si>
    <t>(7)</t>
  </si>
  <si>
    <t>(8)</t>
  </si>
  <si>
    <t>(9)</t>
  </si>
  <si>
    <t>(10)</t>
  </si>
  <si>
    <r>
      <t>Coeficiente (r) e Variância dos resíduos (S²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)</t>
    </r>
  </si>
  <si>
    <t>r =</t>
  </si>
  <si>
    <r>
      <t>S²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</si>
  <si>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Estimativas dos coeficientes do modelo</t>
  </si>
  <si>
    <t>(11)</t>
  </si>
  <si>
    <t>(12)</t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</si>
  <si>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</si>
  <si>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</si>
  <si>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t>r²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</si>
</sst>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mbria"/>
      <family val="1"/>
    </font>
    <font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indent="4"/>
    </xf>
    <xf numFmtId="0" fontId="0" fillId="0" borderId="0" xfId="0" applyAlignment="1">
      <alignment horizontal="right" indent="4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top"/>
    </xf>
    <xf numFmtId="164" fontId="2" fillId="0" borderId="0" xfId="0" quotePrefix="1" applyNumberFormat="1" applyFont="1" applyAlignment="1">
      <alignment horizontal="right" indent="4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right" indent="4"/>
    </xf>
    <xf numFmtId="0" fontId="2" fillId="0" borderId="0" xfId="0" quotePrefix="1" applyFont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0" fillId="0" borderId="2" xfId="0" applyBorder="1"/>
    <xf numFmtId="164" fontId="1" fillId="5" borderId="3" xfId="0" applyNumberFormat="1" applyFont="1" applyFill="1" applyBorder="1" applyAlignment="1">
      <alignment horizontal="right" indent="4"/>
    </xf>
    <xf numFmtId="1" fontId="1" fillId="5" borderId="3" xfId="0" applyNumberFormat="1" applyFont="1" applyFill="1" applyBorder="1" applyAlignment="1">
      <alignment horizontal="right" indent="4"/>
    </xf>
    <xf numFmtId="2" fontId="1" fillId="5" borderId="3" xfId="0" applyNumberFormat="1" applyFont="1" applyFill="1" applyBorder="1" applyAlignment="1">
      <alignment horizontal="right" indent="4"/>
    </xf>
    <xf numFmtId="2" fontId="0" fillId="0" borderId="0" xfId="0" applyNumberFormat="1"/>
    <xf numFmtId="2" fontId="0" fillId="0" borderId="2" xfId="0" applyNumberFormat="1" applyBorder="1"/>
    <xf numFmtId="0" fontId="1" fillId="5" borderId="3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0" fontId="1" fillId="4" borderId="3" xfId="0" applyFont="1" applyFill="1" applyBorder="1" applyAlignment="1">
      <alignment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Relação Peso x</a:t>
            </a:r>
            <a:r>
              <a:rPr lang="en-US" baseline="0"/>
              <a:t> Depressão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Preliminares!$F$8</c:f>
              <c:strCache>
                <c:ptCount val="1"/>
                <c:pt idx="0">
                  <c:v>Depressão(y)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Preliminares!$E$9:$E$18</c:f>
              <c:numCache>
                <c:formatCode>0.0</c:formatCode>
                <c:ptCount val="10"/>
                <c:pt idx="0">
                  <c:v>1.9</c:v>
                </c:pt>
                <c:pt idx="1">
                  <c:v>3.1</c:v>
                </c:pt>
                <c:pt idx="2">
                  <c:v>3.3</c:v>
                </c:pt>
                <c:pt idx="3">
                  <c:v>4.8</c:v>
                </c:pt>
                <c:pt idx="4">
                  <c:v>5.3</c:v>
                </c:pt>
                <c:pt idx="5">
                  <c:v>6.1</c:v>
                </c:pt>
                <c:pt idx="6">
                  <c:v>6.4</c:v>
                </c:pt>
                <c:pt idx="7">
                  <c:v>7.6</c:v>
                </c:pt>
                <c:pt idx="8">
                  <c:v>9.8000000000000007</c:v>
                </c:pt>
                <c:pt idx="9">
                  <c:v>12.4</c:v>
                </c:pt>
              </c:numCache>
            </c:numRef>
          </c:xVal>
          <c:yVal>
            <c:numRef>
              <c:f>Preliminares!$F$9:$F$18</c:f>
              <c:numCache>
                <c:formatCode>0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10</c:v>
                </c:pt>
                <c:pt idx="8">
                  <c:v>30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B-486B-8E2C-7C99938F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496928"/>
        <c:axId val="486494304"/>
      </c:scatterChart>
      <c:valAx>
        <c:axId val="4864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Peso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494304"/>
        <c:crosses val="autoZero"/>
        <c:crossBetween val="midCat"/>
      </c:valAx>
      <c:valAx>
        <c:axId val="4864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Depressão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64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387350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5C1321-1FA1-42D1-9612-C351A7C011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733425</xdr:colOff>
      <xdr:row>1</xdr:row>
      <xdr:rowOff>50298</xdr:rowOff>
    </xdr:from>
    <xdr:ext cx="830580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6B4E646-8292-49D4-8534-223815F7F747}"/>
            </a:ext>
          </a:extLst>
        </xdr:cNvPr>
        <xdr:cNvSpPr/>
      </xdr:nvSpPr>
      <xdr:spPr>
        <a:xfrm>
          <a:off x="1895475" y="155073"/>
          <a:ext cx="83058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Regressão Linear Simples</a:t>
          </a:r>
        </a:p>
      </xdr:txBody>
    </xdr:sp>
    <xdr:clientData/>
  </xdr:oneCellAnchor>
  <xdr:oneCellAnchor>
    <xdr:from>
      <xdr:col>3</xdr:col>
      <xdr:colOff>171450</xdr:colOff>
      <xdr:row>20</xdr:row>
      <xdr:rowOff>109537</xdr:rowOff>
    </xdr:from>
    <xdr:ext cx="1193981" cy="422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62C546B-2D6A-4F51-BD08-007642FA5395}"/>
                </a:ext>
              </a:extLst>
            </xdr:cNvPr>
            <xdr:cNvSpPr txBox="1"/>
          </xdr:nvSpPr>
          <xdr:spPr>
            <a:xfrm>
              <a:off x="1333500" y="3976687"/>
              <a:ext cx="1193981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pt-BR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62C546B-2D6A-4F51-BD08-007642FA5395}"/>
                </a:ext>
              </a:extLst>
            </xdr:cNvPr>
            <xdr:cNvSpPr txBox="1"/>
          </xdr:nvSpPr>
          <xdr:spPr>
            <a:xfrm>
              <a:off x="1333500" y="3976687"/>
              <a:ext cx="1193981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(1)  </a:t>
              </a:r>
              <a:r>
                <a:rPr lang="pt-BR" sz="1400" b="0" i="0">
                  <a:latin typeface="Cambria Math" panose="02040503050406030204" pitchFamily="18" charset="0"/>
                </a:rPr>
                <a:t>𝑥 ̅=(∑24_(𝑖=1)^𝑛▒𝑥_𝑖 )/𝑛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3</xdr:col>
      <xdr:colOff>161925</xdr:colOff>
      <xdr:row>23</xdr:row>
      <xdr:rowOff>109537</xdr:rowOff>
    </xdr:from>
    <xdr:ext cx="1197764" cy="422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DB17159-30CE-4B53-B820-B09FA9F7F172}"/>
                </a:ext>
              </a:extLst>
            </xdr:cNvPr>
            <xdr:cNvSpPr txBox="1"/>
          </xdr:nvSpPr>
          <xdr:spPr>
            <a:xfrm>
              <a:off x="1323975" y="4548187"/>
              <a:ext cx="1197764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pt-BR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DB17159-30CE-4B53-B820-B09FA9F7F172}"/>
                </a:ext>
              </a:extLst>
            </xdr:cNvPr>
            <xdr:cNvSpPr txBox="1"/>
          </xdr:nvSpPr>
          <xdr:spPr>
            <a:xfrm>
              <a:off x="1323975" y="4548187"/>
              <a:ext cx="1197764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(2)  </a:t>
              </a:r>
              <a:r>
                <a:rPr lang="pt-BR" sz="1400" b="0" i="0">
                  <a:latin typeface="Cambria Math" panose="02040503050406030204" pitchFamily="18" charset="0"/>
                </a:rPr>
                <a:t>𝑦 ̅=(∑24_(𝑖=1)^𝑛▒𝑦_𝑖 )/𝑛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4</xdr:col>
      <xdr:colOff>790575</xdr:colOff>
      <xdr:row>20</xdr:row>
      <xdr:rowOff>95250</xdr:rowOff>
    </xdr:from>
    <xdr:ext cx="1359475" cy="4451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C7F6137-1D71-4EBB-BB04-7BB67235CCFE}"/>
                </a:ext>
              </a:extLst>
            </xdr:cNvPr>
            <xdr:cNvSpPr txBox="1"/>
          </xdr:nvSpPr>
          <xdr:spPr>
            <a:xfrm>
              <a:off x="2857500" y="3962400"/>
              <a:ext cx="1359475" cy="44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d>
                    <m:r>
                      <a:rPr lang="pt-BR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𝑥𝑥</m:t>
                        </m:r>
                      </m:e>
                    </m:acc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EC7F6137-1D71-4EBB-BB04-7BB67235CCFE}"/>
                </a:ext>
              </a:extLst>
            </xdr:cNvPr>
            <xdr:cNvSpPr txBox="1"/>
          </xdr:nvSpPr>
          <xdr:spPr>
            <a:xfrm>
              <a:off x="2857500" y="3962400"/>
              <a:ext cx="1359475" cy="44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(3)  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𝑥𝑥) ̅=(∑24_(𝑖=1)^𝑛▒𝑥_𝑖^2 )/𝑛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4</xdr:col>
      <xdr:colOff>733425</xdr:colOff>
      <xdr:row>23</xdr:row>
      <xdr:rowOff>161925</xdr:rowOff>
    </xdr:from>
    <xdr:ext cx="1337866" cy="439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A469CA4-0721-4F6C-B3B5-F8E91CFE23F7}"/>
                </a:ext>
              </a:extLst>
            </xdr:cNvPr>
            <xdr:cNvSpPr txBox="1"/>
          </xdr:nvSpPr>
          <xdr:spPr>
            <a:xfrm>
              <a:off x="2800350" y="4600575"/>
              <a:ext cx="1337866" cy="439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d>
                    <m:r>
                      <a:rPr lang="pt-BR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𝑦𝑦</m:t>
                        </m:r>
                      </m:e>
                    </m:acc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DA469CA4-0721-4F6C-B3B5-F8E91CFE23F7}"/>
                </a:ext>
              </a:extLst>
            </xdr:cNvPr>
            <xdr:cNvSpPr txBox="1"/>
          </xdr:nvSpPr>
          <xdr:spPr>
            <a:xfrm>
              <a:off x="2800350" y="4600575"/>
              <a:ext cx="1337866" cy="439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(4)  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𝑦𝑦) ̅=(∑24_(𝑖=1)^𝑛▒𝑦_𝑖^2 )/𝑛</a:t>
              </a:r>
              <a:endParaRPr lang="pt-BR" sz="1400"/>
            </a:p>
          </xdr:txBody>
        </xdr:sp>
      </mc:Fallback>
    </mc:AlternateContent>
    <xdr:clientData/>
  </xdr:oneCellAnchor>
  <xdr:oneCellAnchor>
    <xdr:from>
      <xdr:col>7</xdr:col>
      <xdr:colOff>76200</xdr:colOff>
      <xdr:row>20</xdr:row>
      <xdr:rowOff>119062</xdr:rowOff>
    </xdr:from>
    <xdr:ext cx="1445011" cy="422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FBA31E8-0762-42FA-87DA-FB8CC84AD3AF}"/>
                </a:ext>
              </a:extLst>
            </xdr:cNvPr>
            <xdr:cNvSpPr txBox="1"/>
          </xdr:nvSpPr>
          <xdr:spPr>
            <a:xfrm>
              <a:off x="4972050" y="4176712"/>
              <a:ext cx="1445011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e>
                    </m:d>
                    <m:r>
                      <a:rPr lang="pt-BR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̅"/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acc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pt-BR" sz="1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pt-BR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pt-BR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pt-BR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pt-BR" sz="14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pt-BR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FBA31E8-0762-42FA-87DA-FB8CC84AD3AF}"/>
                </a:ext>
              </a:extLst>
            </xdr:cNvPr>
            <xdr:cNvSpPr txBox="1"/>
          </xdr:nvSpPr>
          <xdr:spPr>
            <a:xfrm>
              <a:off x="4972050" y="4176712"/>
              <a:ext cx="1445011" cy="422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(5)  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pt-BR" sz="1400" b="0" i="0">
                  <a:latin typeface="Cambria Math" panose="02040503050406030204" pitchFamily="18" charset="0"/>
                </a:rPr>
                <a:t>𝑥𝑦) ̅=(∑24_(𝑖=1)^𝑛▒〖𝑥_𝑖 𝑦〗_𝑖 )/𝑛</a:t>
              </a:r>
              <a:endParaRPr lang="pt-BR" sz="1400"/>
            </a:p>
          </xdr:txBody>
        </xdr:sp>
      </mc:Fallback>
    </mc:AlternateContent>
    <xdr:clientData/>
  </xdr:oneCellAnchor>
  <xdr:twoCellAnchor>
    <xdr:from>
      <xdr:col>9</xdr:col>
      <xdr:colOff>219075</xdr:colOff>
      <xdr:row>6</xdr:row>
      <xdr:rowOff>109537</xdr:rowOff>
    </xdr:from>
    <xdr:to>
      <xdr:col>14</xdr:col>
      <xdr:colOff>323850</xdr:colOff>
      <xdr:row>19</xdr:row>
      <xdr:rowOff>85725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B3E99D5F-0A9B-44B8-958E-662E4227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123825</xdr:colOff>
      <xdr:row>1</xdr:row>
      <xdr:rowOff>166687</xdr:rowOff>
    </xdr:from>
    <xdr:ext cx="1990801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66DFE04-6BEB-4B0E-ABCC-F5EEDC4FC1D6}"/>
                </a:ext>
              </a:extLst>
            </xdr:cNvPr>
            <xdr:cNvSpPr txBox="1"/>
          </xdr:nvSpPr>
          <xdr:spPr>
            <a:xfrm>
              <a:off x="8258175" y="271462"/>
              <a:ext cx="1990801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800" b="0">
                <a:solidFill>
                  <a:schemeClr val="bg2"/>
                </a:solidFill>
              </a:endParaRPr>
            </a:p>
          </xdr:txBody>
        </xdr:sp>
      </mc:Choice>
      <mc:Fallback xmlns="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66DFE04-6BEB-4B0E-ABCC-F5EEDC4FC1D6}"/>
                </a:ext>
              </a:extLst>
            </xdr:cNvPr>
            <xdr:cNvSpPr txBox="1"/>
          </xdr:nvSpPr>
          <xdr:spPr>
            <a:xfrm>
              <a:off x="8258175" y="271462"/>
              <a:ext cx="1990801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𝑦_𝑖=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0+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1 𝑥_𝑖+𝑤_𝑖</a:t>
              </a:r>
              <a:endParaRPr lang="pt-BR" sz="1800" b="0">
                <a:solidFill>
                  <a:schemeClr val="bg2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9525</xdr:colOff>
      <xdr:row>10</xdr:row>
      <xdr:rowOff>138112</xdr:rowOff>
    </xdr:from>
    <xdr:ext cx="2201628" cy="370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08562E6-B260-4598-ABCB-961F52BCC223}"/>
                </a:ext>
              </a:extLst>
            </xdr:cNvPr>
            <xdr:cNvSpPr txBox="1"/>
          </xdr:nvSpPr>
          <xdr:spPr>
            <a:xfrm>
              <a:off x="10582275" y="2290762"/>
              <a:ext cx="2201628" cy="370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e>
                    </m:d>
                    <m:r>
                      <a:rPr lang="pt-BR" sz="12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B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B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2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𝑥𝑥</m:t>
                        </m:r>
                      </m:e>
                    </m:acc>
                    <m:r>
                      <a:rPr lang="pt-BR" sz="12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̅"/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08562E6-B260-4598-ABCB-961F52BCC223}"/>
                </a:ext>
              </a:extLst>
            </xdr:cNvPr>
            <xdr:cNvSpPr txBox="1"/>
          </xdr:nvSpPr>
          <xdr:spPr>
            <a:xfrm>
              <a:off x="10582275" y="2290762"/>
              <a:ext cx="2201628" cy="370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2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(6)  </a:t>
              </a:r>
              <a:r>
                <a:rPr lang="pt-BR" sz="1200" b="0" i="0">
                  <a:latin typeface="Cambria Math" panose="02040503050406030204" pitchFamily="18" charset="0"/>
                </a:rPr>
                <a:t>𝑆_𝑥𝑥=(∑▒〖(𝑥−𝑥 ̅)〗^2 )/𝑛=(𝑥𝑥) ̅−〖(𝑥 ̅)〗^2</a:t>
              </a:r>
              <a:endParaRPr lang="pt-BR" sz="1200"/>
            </a:p>
          </xdr:txBody>
        </xdr:sp>
      </mc:Fallback>
    </mc:AlternateContent>
    <xdr:clientData/>
  </xdr:oneCellAnchor>
  <xdr:oneCellAnchor>
    <xdr:from>
      <xdr:col>14</xdr:col>
      <xdr:colOff>590550</xdr:colOff>
      <xdr:row>12</xdr:row>
      <xdr:rowOff>185737</xdr:rowOff>
    </xdr:from>
    <xdr:ext cx="2223942" cy="3705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C9EFC19-CEF9-40DA-BF19-8BA373673AAC}"/>
                </a:ext>
              </a:extLst>
            </xdr:cNvPr>
            <xdr:cNvSpPr txBox="1"/>
          </xdr:nvSpPr>
          <xdr:spPr>
            <a:xfrm>
              <a:off x="10553700" y="2728912"/>
              <a:ext cx="2223942" cy="370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7</m:t>
                        </m:r>
                      </m:e>
                    </m:d>
                    <m:r>
                      <a:rPr lang="pt-BR" sz="12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B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𝑦𝑦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pt-BR" sz="1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200" b="0" i="1">
                                        <a:latin typeface="Cambria Math" panose="02040503050406030204" pitchFamily="18" charset="0"/>
                                      </a:rPr>
                                      <m:t>𝑦</m:t>
                                    </m:r>
                                  </m:e>
                                </m:acc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𝑦𝑦</m:t>
                        </m:r>
                      </m:e>
                    </m:acc>
                    <m:r>
                      <a:rPr lang="pt-BR" sz="12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̅"/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C9EFC19-CEF9-40DA-BF19-8BA373673AAC}"/>
                </a:ext>
              </a:extLst>
            </xdr:cNvPr>
            <xdr:cNvSpPr txBox="1"/>
          </xdr:nvSpPr>
          <xdr:spPr>
            <a:xfrm>
              <a:off x="10553700" y="2728912"/>
              <a:ext cx="2223942" cy="370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2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(7)  </a:t>
              </a:r>
              <a:r>
                <a:rPr lang="pt-BR" sz="1200" b="0" i="0">
                  <a:latin typeface="Cambria Math" panose="02040503050406030204" pitchFamily="18" charset="0"/>
                </a:rPr>
                <a:t>𝑆_𝑦𝑦=(∑▒〖(𝑦−𝑦 ̅)〗^2 )/𝑛=(𝑦𝑦) ̅−〖(𝑦 ̅)〗^2</a:t>
              </a:r>
              <a:endParaRPr lang="pt-BR" sz="1200"/>
            </a:p>
          </xdr:txBody>
        </xdr:sp>
      </mc:Fallback>
    </mc:AlternateContent>
    <xdr:clientData/>
  </xdr:oneCellAnchor>
  <xdr:oneCellAnchor>
    <xdr:from>
      <xdr:col>15</xdr:col>
      <xdr:colOff>0</xdr:colOff>
      <xdr:row>15</xdr:row>
      <xdr:rowOff>47625</xdr:rowOff>
    </xdr:from>
    <xdr:ext cx="2510494" cy="3570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F8F7EA56-D460-4868-8A8D-D34C269D5A69}"/>
                </a:ext>
              </a:extLst>
            </xdr:cNvPr>
            <xdr:cNvSpPr txBox="1"/>
          </xdr:nvSpPr>
          <xdr:spPr>
            <a:xfrm>
              <a:off x="10572750" y="3152775"/>
              <a:ext cx="2510494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2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8</m:t>
                        </m:r>
                      </m:e>
                    </m:d>
                    <m:r>
                      <a:rPr lang="pt-BR" sz="12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pt-BR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𝑥𝑥</m:t>
                        </m:r>
                      </m:sub>
                    </m:sSub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pt-BR" sz="12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2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)(</m:t>
                            </m:r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pt-BR" sz="12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2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nary>
                      </m:num>
                      <m:den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r>
                      <a:rPr lang="pt-BR" sz="12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2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acc>
                    <m:r>
                      <a:rPr lang="pt-BR" sz="12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pt-BR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acc>
                      <m:accPr>
                        <m:chr m:val="̅"/>
                        <m:ctrlPr>
                          <a:rPr lang="pt-BR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2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BR" sz="1200"/>
            </a:p>
          </xdr:txBody>
        </xdr:sp>
      </mc:Choice>
      <mc:Fallback xmlns="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F8F7EA56-D460-4868-8A8D-D34C269D5A69}"/>
                </a:ext>
              </a:extLst>
            </xdr:cNvPr>
            <xdr:cNvSpPr txBox="1"/>
          </xdr:nvSpPr>
          <xdr:spPr>
            <a:xfrm>
              <a:off x="10572750" y="3152775"/>
              <a:ext cx="2510494" cy="3570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2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(8)  </a:t>
              </a:r>
              <a:r>
                <a:rPr lang="pt-BR" sz="1200" b="0" i="0">
                  <a:latin typeface="Cambria Math" panose="02040503050406030204" pitchFamily="18" charset="0"/>
                </a:rPr>
                <a:t>𝑆_𝑥𝑥=(∑▒〖(𝑥−</a:t>
              </a:r>
              <a:r>
                <a:rPr lang="pt-BR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</a:t>
              </a:r>
              <a:r>
                <a:rPr lang="pt-BR" sz="1200" b="0" i="0">
                  <a:latin typeface="Cambria Math" panose="02040503050406030204" pitchFamily="18" charset="0"/>
                </a:rPr>
                <a:t>)(𝑦−</a:t>
              </a:r>
              <a:r>
                <a:rPr lang="pt-BR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̅</a:t>
              </a:r>
              <a:r>
                <a:rPr lang="pt-BR" sz="1200" b="0" i="0">
                  <a:latin typeface="Cambria Math" panose="02040503050406030204" pitchFamily="18" charset="0"/>
                </a:rPr>
                <a:t>)〗)/𝑛=(𝑥𝑦) ̅−</a:t>
              </a:r>
              <a:r>
                <a:rPr lang="pt-BR" sz="12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̅𝑦 ̅</a:t>
              </a:r>
              <a:endParaRPr lang="pt-BR" sz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663575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7700A0A-C799-4C2E-85D5-9771609E55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30176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733425</xdr:colOff>
      <xdr:row>1</xdr:row>
      <xdr:rowOff>50298</xdr:rowOff>
    </xdr:from>
    <xdr:ext cx="8305800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218902E-E3EF-4CAD-BF60-68E1F6EE4A19}"/>
            </a:ext>
          </a:extLst>
        </xdr:cNvPr>
        <xdr:cNvSpPr/>
      </xdr:nvSpPr>
      <xdr:spPr>
        <a:xfrm>
          <a:off x="1895475" y="155073"/>
          <a:ext cx="83058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Regressão Linear Simples</a:t>
          </a:r>
        </a:p>
      </xdr:txBody>
    </xdr:sp>
    <xdr:clientData/>
  </xdr:oneCellAnchor>
  <xdr:oneCellAnchor>
    <xdr:from>
      <xdr:col>11</xdr:col>
      <xdr:colOff>123825</xdr:colOff>
      <xdr:row>1</xdr:row>
      <xdr:rowOff>166687</xdr:rowOff>
    </xdr:from>
    <xdr:ext cx="1990801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B1C9274-4BD8-4A70-A870-81F513FE9ABE}"/>
                </a:ext>
              </a:extLst>
            </xdr:cNvPr>
            <xdr:cNvSpPr txBox="1"/>
          </xdr:nvSpPr>
          <xdr:spPr>
            <a:xfrm>
              <a:off x="8258175" y="271462"/>
              <a:ext cx="1990801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pt-BR" sz="1800" b="0" i="1">
                        <a:solidFill>
                          <a:schemeClr val="bg2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pt-BR" sz="1800" b="0" i="1">
                            <a:solidFill>
                              <a:schemeClr val="bg2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800" b="0">
                <a:solidFill>
                  <a:schemeClr val="bg2"/>
                </a:solidFill>
              </a:endParaRPr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B1C9274-4BD8-4A70-A870-81F513FE9ABE}"/>
                </a:ext>
              </a:extLst>
            </xdr:cNvPr>
            <xdr:cNvSpPr txBox="1"/>
          </xdr:nvSpPr>
          <xdr:spPr>
            <a:xfrm>
              <a:off x="8258175" y="271462"/>
              <a:ext cx="1990801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𝑦_𝑖=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0+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800" b="0" i="0">
                  <a:solidFill>
                    <a:schemeClr val="bg2"/>
                  </a:solidFill>
                  <a:latin typeface="Cambria Math" panose="02040503050406030204" pitchFamily="18" charset="0"/>
                </a:rPr>
                <a:t>1 𝑥_𝑖+𝑤_𝑖</a:t>
              </a:r>
              <a:endParaRPr lang="pt-BR" sz="1800" b="0">
                <a:solidFill>
                  <a:schemeClr val="bg2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171450</xdr:colOff>
      <xdr:row>10</xdr:row>
      <xdr:rowOff>119062</xdr:rowOff>
    </xdr:from>
    <xdr:ext cx="1053685" cy="383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1DB8798-4263-4EAC-9E8F-621A5D0059FD}"/>
                </a:ext>
              </a:extLst>
            </xdr:cNvPr>
            <xdr:cNvSpPr txBox="1"/>
          </xdr:nvSpPr>
          <xdr:spPr>
            <a:xfrm>
              <a:off x="11029950" y="2271712"/>
              <a:ext cx="1053685" cy="38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9</m:t>
                        </m:r>
                      </m:e>
                    </m:d>
                    <m:r>
                      <a:rPr lang="pt-BR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acc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num>
                      <m:den>
                        <m:rad>
                          <m:radPr>
                            <m:degHide m:val="on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</m:e>
                              <m:sub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𝑦𝑦</m:t>
                                </m:r>
                              </m:sub>
                            </m:sSub>
                          </m:e>
                        </m:rad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1DB8798-4263-4EAC-9E8F-621A5D0059FD}"/>
                </a:ext>
              </a:extLst>
            </xdr:cNvPr>
            <xdr:cNvSpPr txBox="1"/>
          </xdr:nvSpPr>
          <xdr:spPr>
            <a:xfrm>
              <a:off x="11029950" y="2271712"/>
              <a:ext cx="1053685" cy="383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(9)   </a:t>
              </a:r>
              <a:r>
                <a:rPr lang="pt-BR" sz="1100" b="0" i="0">
                  <a:latin typeface="Cambria Math" panose="02040503050406030204" pitchFamily="18" charset="0"/>
                </a:rPr>
                <a:t>𝑟=((𝑥𝑦) ̅−𝑥 ̅𝑦 ̅)/√(𝑆_𝑥𝑥 𝑆_𝑦𝑦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16</xdr:col>
      <xdr:colOff>85725</xdr:colOff>
      <xdr:row>13</xdr:row>
      <xdr:rowOff>109537</xdr:rowOff>
    </xdr:from>
    <xdr:ext cx="1460400" cy="344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E0EAC7-94EC-4F11-B81E-FE5C9BD0CFA4}"/>
                </a:ext>
              </a:extLst>
            </xdr:cNvPr>
            <xdr:cNvSpPr txBox="1"/>
          </xdr:nvSpPr>
          <xdr:spPr>
            <a:xfrm>
              <a:off x="10944225" y="2881312"/>
              <a:ext cx="1460400" cy="344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d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𝑦𝑦</m:t>
                            </m:r>
                          </m:sub>
                        </m:sSub>
                        <m:d>
                          <m:d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sSup>
                              <m:sSupPr>
                                <m:ctrlP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p>
                                <m:r>
                                  <a:rPr lang="pt-B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num>
                      <m:den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E0EAC7-94EC-4F11-B81E-FE5C9BD0CFA4}"/>
                </a:ext>
              </a:extLst>
            </xdr:cNvPr>
            <xdr:cNvSpPr txBox="1"/>
          </xdr:nvSpPr>
          <xdr:spPr>
            <a:xfrm>
              <a:off x="10944225" y="2881312"/>
              <a:ext cx="1460400" cy="344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(10) </a:t>
              </a:r>
              <a:r>
                <a:rPr lang="pt-BR" sz="1100" b="0" i="0">
                  <a:latin typeface="Cambria Math" panose="02040503050406030204" pitchFamily="18" charset="0"/>
                </a:rPr>
                <a:t>〖 𝑆〗_𝑒^2=(𝑛𝑆_𝑦𝑦 (1−𝑟^2 ))/(𝑛−2)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16</xdr:col>
      <xdr:colOff>104775</xdr:colOff>
      <xdr:row>18</xdr:row>
      <xdr:rowOff>14287</xdr:rowOff>
    </xdr:from>
    <xdr:ext cx="11603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1812B05-F9A9-4089-AF8D-D3211B1FD436}"/>
                </a:ext>
              </a:extLst>
            </xdr:cNvPr>
            <xdr:cNvSpPr txBox="1"/>
          </xdr:nvSpPr>
          <xdr:spPr>
            <a:xfrm>
              <a:off x="10963275" y="3824287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12</m:t>
                        </m:r>
                      </m:e>
                    </m:d>
                    <m:r>
                      <a:rPr lang="pt-BR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sSub>
                      <m:sSubPr>
                        <m:ctrlP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BR" sz="11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1812B05-F9A9-4089-AF8D-D3211B1FD436}"/>
                </a:ext>
              </a:extLst>
            </xdr:cNvPr>
            <xdr:cNvSpPr txBox="1"/>
          </xdr:nvSpPr>
          <xdr:spPr>
            <a:xfrm>
              <a:off x="10963275" y="3824287"/>
              <a:ext cx="11603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(12)   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0</a:t>
              </a:r>
              <a:r>
                <a:rPr lang="pt-BR" sz="1100" b="0" i="0">
                  <a:latin typeface="Cambria Math" panose="02040503050406030204" pitchFamily="18" charset="0"/>
                </a:rPr>
                <a:t>=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𝑦 ̅−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 𝑥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16</xdr:col>
      <xdr:colOff>104775</xdr:colOff>
      <xdr:row>16</xdr:row>
      <xdr:rowOff>4762</xdr:rowOff>
    </xdr:from>
    <xdr:ext cx="1174937" cy="3412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70081CE-88A5-407E-A4E3-1EFC5F0874B8}"/>
                </a:ext>
              </a:extLst>
            </xdr:cNvPr>
            <xdr:cNvSpPr txBox="1"/>
          </xdr:nvSpPr>
          <xdr:spPr>
            <a:xfrm>
              <a:off x="10963275" y="3395662"/>
              <a:ext cx="1174937" cy="341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11</m:t>
                        </m:r>
                      </m:e>
                    </m:d>
                    <m:r>
                      <a:rPr lang="pt-BR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sSub>
                      <m:sSubPr>
                        <m:ctrlP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acc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acc>
                          <m:accPr>
                            <m:chr m:val="̅"/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num>
                      <m:den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870081CE-88A5-407E-A4E3-1EFC5F0874B8}"/>
                </a:ext>
              </a:extLst>
            </xdr:cNvPr>
            <xdr:cNvSpPr txBox="1"/>
          </xdr:nvSpPr>
          <xdr:spPr>
            <a:xfrm>
              <a:off x="10963275" y="3395662"/>
              <a:ext cx="1174937" cy="341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(11)   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=((𝑥𝑦) ̅−𝑥 ̅𝑦 ̅)/𝑆_𝑥𝑥 </a:t>
              </a:r>
              <a:endParaRPr lang="pt-BR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é Santos" id="{85B06FE7-B2C3-4CAC-A43D-A4082744D63A}" userId="07653dd19d9f03f0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3" dT="2020-07-31T01:35:37.35" personId="{85B06FE7-B2C3-4CAC-A43D-A4082744D63A}" id="{300352DE-4209-4C13-9BFF-46F4C454BDEE}">
    <text>Soluçõs para o coeficiente de correlação (r) e para a variância dos resíduos (S²e)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2995-451B-47F3-9B04-B0DC4DD0985C}">
  <dimension ref="B1:T20"/>
  <sheetViews>
    <sheetView showGridLines="0" topLeftCell="C1" zoomScaleNormal="100" workbookViewId="0">
      <selection activeCell="E8" sqref="E8:F18"/>
    </sheetView>
  </sheetViews>
  <sheetFormatPr defaultRowHeight="15"/>
  <cols>
    <col min="1" max="1" width="1.7109375" customWidth="1"/>
    <col min="2" max="2" width="2.42578125" customWidth="1"/>
    <col min="3" max="3" width="3.85546875" style="1" customWidth="1"/>
    <col min="4" max="4" width="13.5703125" style="1" customWidth="1"/>
    <col min="5" max="9" width="14.140625" customWidth="1"/>
    <col min="10" max="10" width="11.140625" customWidth="1"/>
    <col min="19" max="19" width="8.5703125" customWidth="1"/>
    <col min="20" max="20" width="5.42578125" customWidth="1"/>
  </cols>
  <sheetData>
    <row r="1" spans="2:20" ht="8.25" customHeight="1">
      <c r="C1"/>
      <c r="D1"/>
    </row>
    <row r="2" spans="2:20" ht="46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6.75" customHeight="1">
      <c r="C3"/>
      <c r="D3"/>
    </row>
    <row r="4" spans="2:20" ht="15" customHeight="1">
      <c r="C4" s="24" t="s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0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7" spans="2:20">
      <c r="D7" s="9" t="s">
        <v>13</v>
      </c>
      <c r="P7" s="19" t="s">
        <v>14</v>
      </c>
      <c r="Q7" s="19"/>
      <c r="R7" s="19"/>
      <c r="S7" s="19"/>
      <c r="T7" s="19"/>
    </row>
    <row r="8" spans="2:20" ht="18" customHeight="1">
      <c r="D8" s="7" t="s">
        <v>1</v>
      </c>
      <c r="E8" s="7" t="s">
        <v>2</v>
      </c>
      <c r="F8" s="7" t="s">
        <v>3</v>
      </c>
      <c r="G8" s="7" t="s">
        <v>4</v>
      </c>
      <c r="H8" s="7" t="s">
        <v>5</v>
      </c>
      <c r="I8" s="7" t="s">
        <v>6</v>
      </c>
      <c r="P8" s="11" t="s">
        <v>18</v>
      </c>
      <c r="Q8" t="s">
        <v>15</v>
      </c>
      <c r="R8" s="17">
        <f>G19-E19^2</f>
        <v>9.2521000000000058</v>
      </c>
    </row>
    <row r="9" spans="2:20">
      <c r="D9" s="1">
        <v>1</v>
      </c>
      <c r="E9" s="4">
        <v>1.9</v>
      </c>
      <c r="F9" s="10">
        <v>2</v>
      </c>
      <c r="G9" s="5">
        <f>E9*E9</f>
        <v>3.61</v>
      </c>
      <c r="H9" s="4">
        <f>F9*F9</f>
        <v>4</v>
      </c>
      <c r="I9" s="4">
        <f>E9*F9</f>
        <v>3.8</v>
      </c>
      <c r="P9" s="11" t="s">
        <v>19</v>
      </c>
      <c r="Q9" t="s">
        <v>16</v>
      </c>
      <c r="R9" s="17">
        <f>H19-F19^2</f>
        <v>102.08999999999997</v>
      </c>
    </row>
    <row r="10" spans="2:20" ht="15.75" thickBot="1">
      <c r="D10" s="1">
        <v>2</v>
      </c>
      <c r="E10" s="4">
        <v>3.1</v>
      </c>
      <c r="F10" s="10">
        <v>1</v>
      </c>
      <c r="G10" s="5">
        <f t="shared" ref="G10:G18" si="0">E10*E10</f>
        <v>9.6100000000000012</v>
      </c>
      <c r="H10" s="4">
        <f t="shared" ref="H10:H18" si="1">F10*F10</f>
        <v>1</v>
      </c>
      <c r="I10" s="4">
        <f t="shared" ref="I10:I18" si="2">E10*F10</f>
        <v>3.1</v>
      </c>
      <c r="P10" s="12" t="s">
        <v>20</v>
      </c>
      <c r="Q10" s="13" t="s">
        <v>17</v>
      </c>
      <c r="R10" s="18">
        <f>I19-E19*F19</f>
        <v>24.673000000000002</v>
      </c>
      <c r="S10" s="13"/>
      <c r="T10" s="13"/>
    </row>
    <row r="11" spans="2:20">
      <c r="D11" s="1">
        <v>3</v>
      </c>
      <c r="E11" s="4">
        <v>3.3</v>
      </c>
      <c r="F11" s="10">
        <v>5</v>
      </c>
      <c r="G11" s="5">
        <f t="shared" si="0"/>
        <v>10.889999999999999</v>
      </c>
      <c r="H11" s="4">
        <f t="shared" si="1"/>
        <v>25</v>
      </c>
      <c r="I11" s="4">
        <f t="shared" si="2"/>
        <v>16.5</v>
      </c>
    </row>
    <row r="12" spans="2:20">
      <c r="D12" s="1">
        <v>4</v>
      </c>
      <c r="E12" s="4">
        <v>4.8</v>
      </c>
      <c r="F12" s="10">
        <v>5</v>
      </c>
      <c r="G12" s="5">
        <f t="shared" si="0"/>
        <v>23.04</v>
      </c>
      <c r="H12" s="4">
        <f t="shared" si="1"/>
        <v>25</v>
      </c>
      <c r="I12" s="4">
        <f t="shared" si="2"/>
        <v>24</v>
      </c>
    </row>
    <row r="13" spans="2:20">
      <c r="D13" s="1">
        <v>5</v>
      </c>
      <c r="E13" s="4">
        <v>5.3</v>
      </c>
      <c r="F13" s="10">
        <v>20</v>
      </c>
      <c r="G13" s="5">
        <f t="shared" si="0"/>
        <v>28.09</v>
      </c>
      <c r="H13" s="4">
        <f t="shared" si="1"/>
        <v>400</v>
      </c>
      <c r="I13" s="4">
        <f t="shared" si="2"/>
        <v>106</v>
      </c>
    </row>
    <row r="14" spans="2:20">
      <c r="D14" s="1">
        <v>6</v>
      </c>
      <c r="E14" s="4">
        <v>6.1</v>
      </c>
      <c r="F14" s="10">
        <v>20</v>
      </c>
      <c r="G14" s="5">
        <f t="shared" si="0"/>
        <v>37.209999999999994</v>
      </c>
      <c r="H14" s="4">
        <f t="shared" si="1"/>
        <v>400</v>
      </c>
      <c r="I14" s="4">
        <f t="shared" si="2"/>
        <v>122</v>
      </c>
    </row>
    <row r="15" spans="2:20">
      <c r="D15" s="1">
        <v>7</v>
      </c>
      <c r="E15" s="4">
        <v>6.4</v>
      </c>
      <c r="F15" s="10">
        <v>23</v>
      </c>
      <c r="G15" s="5">
        <f t="shared" si="0"/>
        <v>40.960000000000008</v>
      </c>
      <c r="H15" s="4">
        <f t="shared" si="1"/>
        <v>529</v>
      </c>
      <c r="I15" s="4">
        <f t="shared" si="2"/>
        <v>147.20000000000002</v>
      </c>
    </row>
    <row r="16" spans="2:20">
      <c r="D16" s="1">
        <v>8</v>
      </c>
      <c r="E16" s="4">
        <v>7.6</v>
      </c>
      <c r="F16" s="10">
        <v>10</v>
      </c>
      <c r="G16" s="5">
        <f t="shared" si="0"/>
        <v>57.76</v>
      </c>
      <c r="H16" s="4">
        <f t="shared" si="1"/>
        <v>100</v>
      </c>
      <c r="I16" s="4">
        <f t="shared" si="2"/>
        <v>76</v>
      </c>
    </row>
    <row r="17" spans="4:9">
      <c r="D17" s="1">
        <v>9</v>
      </c>
      <c r="E17" s="4">
        <v>9.8000000000000007</v>
      </c>
      <c r="F17" s="10">
        <v>30</v>
      </c>
      <c r="G17" s="5">
        <f t="shared" si="0"/>
        <v>96.04000000000002</v>
      </c>
      <c r="H17" s="4">
        <f t="shared" si="1"/>
        <v>900</v>
      </c>
      <c r="I17" s="4">
        <f t="shared" si="2"/>
        <v>294</v>
      </c>
    </row>
    <row r="18" spans="4:9">
      <c r="D18" s="1">
        <v>10</v>
      </c>
      <c r="E18" s="4">
        <v>12.4</v>
      </c>
      <c r="F18" s="10">
        <v>25</v>
      </c>
      <c r="G18" s="5">
        <f t="shared" si="0"/>
        <v>153.76000000000002</v>
      </c>
      <c r="H18" s="4">
        <f t="shared" si="1"/>
        <v>625</v>
      </c>
      <c r="I18" s="4">
        <f t="shared" si="2"/>
        <v>310</v>
      </c>
    </row>
    <row r="19" spans="4:9">
      <c r="D19" s="6" t="s">
        <v>7</v>
      </c>
      <c r="E19" s="14">
        <f>AVERAGE(E9:E18)</f>
        <v>6.0699999999999994</v>
      </c>
      <c r="F19" s="15">
        <f t="shared" ref="F19:I19" si="3">AVERAGE(F9:F18)</f>
        <v>14.1</v>
      </c>
      <c r="G19" s="16">
        <f t="shared" si="3"/>
        <v>46.097000000000001</v>
      </c>
      <c r="H19" s="14">
        <f t="shared" si="3"/>
        <v>300.89999999999998</v>
      </c>
      <c r="I19" s="14">
        <f t="shared" si="3"/>
        <v>110.25999999999999</v>
      </c>
    </row>
    <row r="20" spans="4:9">
      <c r="E20" s="8" t="s">
        <v>8</v>
      </c>
      <c r="F20" s="8" t="s">
        <v>9</v>
      </c>
      <c r="G20" s="8" t="s">
        <v>10</v>
      </c>
      <c r="H20" s="8" t="s">
        <v>11</v>
      </c>
      <c r="I20" s="8" t="s">
        <v>12</v>
      </c>
    </row>
  </sheetData>
  <mergeCells count="1">
    <mergeCell ref="C4:S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0 F20:I20 P8 P9:P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1FD4-903C-4AE5-8730-BB187DD0EF8A}">
  <dimension ref="B1:T20"/>
  <sheetViews>
    <sheetView showGridLines="0" tabSelected="1" zoomScaleNormal="100" workbookViewId="0">
      <selection activeCell="J22" sqref="J22"/>
    </sheetView>
  </sheetViews>
  <sheetFormatPr defaultRowHeight="15"/>
  <cols>
    <col min="1" max="1" width="1.7109375" customWidth="1"/>
    <col min="2" max="2" width="3.7109375" customWidth="1"/>
    <col min="3" max="3" width="12" style="1" customWidth="1"/>
    <col min="4" max="4" width="13.5703125" style="1" customWidth="1"/>
    <col min="5" max="9" width="14.140625" customWidth="1"/>
    <col min="10" max="10" width="11.140625" customWidth="1"/>
    <col min="15" max="15" width="4.28515625" customWidth="1"/>
    <col min="19" max="19" width="8.5703125" customWidth="1"/>
    <col min="20" max="20" width="5.42578125" customWidth="1"/>
  </cols>
  <sheetData>
    <row r="1" spans="2:20" ht="8.25" customHeight="1">
      <c r="C1"/>
      <c r="D1"/>
    </row>
    <row r="2" spans="2:20" ht="46.5" customHeight="1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6.75" customHeight="1">
      <c r="C3"/>
      <c r="D3"/>
    </row>
    <row r="4" spans="2:20" ht="15" customHeight="1">
      <c r="C4" s="24" t="s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0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7" spans="2:20">
      <c r="D7" s="9" t="s">
        <v>13</v>
      </c>
    </row>
    <row r="8" spans="2:20" ht="18" customHeight="1">
      <c r="D8" s="7" t="s">
        <v>1</v>
      </c>
      <c r="E8" s="7" t="s">
        <v>2</v>
      </c>
      <c r="F8" s="7" t="s">
        <v>3</v>
      </c>
      <c r="G8" s="7" t="s">
        <v>4</v>
      </c>
      <c r="H8" s="7" t="s">
        <v>5</v>
      </c>
      <c r="I8" s="7" t="s">
        <v>6</v>
      </c>
      <c r="K8" s="19" t="s">
        <v>14</v>
      </c>
      <c r="L8" s="19"/>
      <c r="M8" s="19"/>
      <c r="N8" s="19"/>
      <c r="O8" s="19"/>
    </row>
    <row r="9" spans="2:20">
      <c r="D9" s="1">
        <v>1</v>
      </c>
      <c r="E9" s="4">
        <v>1.9</v>
      </c>
      <c r="F9" s="10">
        <v>2</v>
      </c>
      <c r="G9" s="5">
        <f>E9*E9</f>
        <v>3.61</v>
      </c>
      <c r="H9" s="4">
        <f>F9*F9</f>
        <v>4</v>
      </c>
      <c r="I9" s="4">
        <f>E9*F9</f>
        <v>3.8</v>
      </c>
      <c r="K9" s="11" t="s">
        <v>18</v>
      </c>
      <c r="L9" t="s">
        <v>15</v>
      </c>
      <c r="M9" s="17">
        <f>G19-E19^2</f>
        <v>9.2521000000000058</v>
      </c>
    </row>
    <row r="10" spans="2:20">
      <c r="D10" s="1">
        <v>2</v>
      </c>
      <c r="E10" s="4">
        <v>3.1</v>
      </c>
      <c r="F10" s="10">
        <v>1</v>
      </c>
      <c r="G10" s="5">
        <f t="shared" ref="G10:H18" si="0">E10*E10</f>
        <v>9.6100000000000012</v>
      </c>
      <c r="H10" s="4">
        <f t="shared" si="0"/>
        <v>1</v>
      </c>
      <c r="I10" s="4">
        <f t="shared" ref="I10:I18" si="1">E10*F10</f>
        <v>3.1</v>
      </c>
      <c r="K10" s="11" t="s">
        <v>19</v>
      </c>
      <c r="L10" t="s">
        <v>16</v>
      </c>
      <c r="M10" s="17">
        <f>H19-F19^2</f>
        <v>102.08999999999997</v>
      </c>
    </row>
    <row r="11" spans="2:20" ht="15.75" thickBot="1">
      <c r="D11" s="1">
        <v>3</v>
      </c>
      <c r="E11" s="4">
        <v>3.3</v>
      </c>
      <c r="F11" s="10">
        <v>5</v>
      </c>
      <c r="G11" s="5">
        <f t="shared" si="0"/>
        <v>10.889999999999999</v>
      </c>
      <c r="H11" s="4">
        <f t="shared" si="0"/>
        <v>25</v>
      </c>
      <c r="I11" s="4">
        <f t="shared" si="1"/>
        <v>16.5</v>
      </c>
      <c r="K11" s="12" t="s">
        <v>20</v>
      </c>
      <c r="L11" s="13" t="s">
        <v>17</v>
      </c>
      <c r="M11" s="18">
        <f>I19-E19*F19</f>
        <v>24.673000000000002</v>
      </c>
      <c r="N11" s="13"/>
      <c r="O11" s="13"/>
    </row>
    <row r="12" spans="2:20">
      <c r="D12" s="1">
        <v>4</v>
      </c>
      <c r="E12" s="4">
        <v>4.8</v>
      </c>
      <c r="F12" s="10">
        <v>5</v>
      </c>
      <c r="G12" s="5">
        <f t="shared" si="0"/>
        <v>23.04</v>
      </c>
      <c r="H12" s="4">
        <f t="shared" si="0"/>
        <v>25</v>
      </c>
      <c r="I12" s="4">
        <f t="shared" si="1"/>
        <v>24</v>
      </c>
    </row>
    <row r="13" spans="2:20" ht="18">
      <c r="D13" s="1">
        <v>5</v>
      </c>
      <c r="E13" s="4">
        <v>5.3</v>
      </c>
      <c r="F13" s="10">
        <v>20</v>
      </c>
      <c r="G13" s="5">
        <f t="shared" si="0"/>
        <v>28.09</v>
      </c>
      <c r="H13" s="4">
        <f t="shared" si="0"/>
        <v>400</v>
      </c>
      <c r="I13" s="4">
        <f t="shared" si="1"/>
        <v>106</v>
      </c>
      <c r="K13" s="21" t="s">
        <v>23</v>
      </c>
      <c r="L13" s="21"/>
      <c r="M13" s="21"/>
      <c r="N13" s="21"/>
      <c r="O13" s="21"/>
    </row>
    <row r="14" spans="2:20">
      <c r="D14" s="1">
        <v>6</v>
      </c>
      <c r="E14" s="4">
        <v>6.1</v>
      </c>
      <c r="F14" s="10">
        <v>20</v>
      </c>
      <c r="G14" s="5">
        <f t="shared" si="0"/>
        <v>37.209999999999994</v>
      </c>
      <c r="H14" s="4">
        <f t="shared" si="0"/>
        <v>400</v>
      </c>
      <c r="I14" s="4">
        <f t="shared" si="1"/>
        <v>122</v>
      </c>
      <c r="K14" s="11" t="s">
        <v>21</v>
      </c>
      <c r="L14" s="3" t="s">
        <v>24</v>
      </c>
      <c r="M14" s="17">
        <f>(I19-E19*F19)/SQRT(M9*M10)</f>
        <v>0.8028052386191471</v>
      </c>
    </row>
    <row r="15" spans="2:20">
      <c r="D15" s="1">
        <v>7</v>
      </c>
      <c r="E15" s="4">
        <v>6.4</v>
      </c>
      <c r="F15" s="10">
        <v>23</v>
      </c>
      <c r="G15" s="5">
        <f t="shared" si="0"/>
        <v>40.960000000000008</v>
      </c>
      <c r="H15" s="4">
        <f t="shared" si="0"/>
        <v>529</v>
      </c>
      <c r="I15" s="4">
        <f t="shared" si="1"/>
        <v>147.20000000000002</v>
      </c>
      <c r="L15" s="3" t="s">
        <v>31</v>
      </c>
      <c r="M15" s="17">
        <f>M14^2</f>
        <v>0.64449625115434572</v>
      </c>
    </row>
    <row r="16" spans="2:20" ht="18.75" thickBot="1">
      <c r="D16" s="1">
        <v>8</v>
      </c>
      <c r="E16" s="4">
        <v>7.6</v>
      </c>
      <c r="F16" s="10">
        <v>10</v>
      </c>
      <c r="G16" s="5">
        <f t="shared" si="0"/>
        <v>57.76</v>
      </c>
      <c r="H16" s="4">
        <f t="shared" si="0"/>
        <v>100</v>
      </c>
      <c r="I16" s="4">
        <f t="shared" si="1"/>
        <v>76</v>
      </c>
      <c r="K16" s="12" t="s">
        <v>22</v>
      </c>
      <c r="L16" s="20" t="s">
        <v>25</v>
      </c>
      <c r="M16" s="18">
        <f>(COUNT(D9:D18)*M10*(1-M14^2))/(COUNT(D9:D18)-2)</f>
        <v>45.366722149566044</v>
      </c>
      <c r="N16" s="13"/>
      <c r="O16" s="13"/>
    </row>
    <row r="17" spans="4:15">
      <c r="D17" s="1">
        <v>9</v>
      </c>
      <c r="E17" s="4">
        <v>9.8000000000000007</v>
      </c>
      <c r="F17" s="10">
        <v>30</v>
      </c>
      <c r="G17" s="5">
        <f t="shared" si="0"/>
        <v>96.04000000000002</v>
      </c>
      <c r="H17" s="4">
        <f t="shared" si="0"/>
        <v>900</v>
      </c>
      <c r="I17" s="4">
        <f t="shared" si="1"/>
        <v>294</v>
      </c>
    </row>
    <row r="18" spans="4:15">
      <c r="D18" s="1">
        <v>10</v>
      </c>
      <c r="E18" s="4">
        <v>12.4</v>
      </c>
      <c r="F18" s="10">
        <v>25</v>
      </c>
      <c r="G18" s="5">
        <f t="shared" si="0"/>
        <v>153.76000000000002</v>
      </c>
      <c r="H18" s="4">
        <f t="shared" si="0"/>
        <v>625</v>
      </c>
      <c r="I18" s="4">
        <f t="shared" si="1"/>
        <v>310</v>
      </c>
      <c r="K18" s="21" t="s">
        <v>26</v>
      </c>
      <c r="L18" s="21"/>
      <c r="M18" s="21"/>
      <c r="N18" s="21"/>
      <c r="O18" s="21"/>
    </row>
    <row r="19" spans="4:15" ht="18">
      <c r="D19" s="6" t="s">
        <v>7</v>
      </c>
      <c r="E19" s="14">
        <f>AVERAGE(E9:E18)</f>
        <v>6.0699999999999994</v>
      </c>
      <c r="F19" s="15">
        <f t="shared" ref="F19:I19" si="2">AVERAGE(F9:F18)</f>
        <v>14.1</v>
      </c>
      <c r="G19" s="16">
        <f t="shared" si="2"/>
        <v>46.097000000000001</v>
      </c>
      <c r="H19" s="14">
        <f t="shared" si="2"/>
        <v>300.89999999999998</v>
      </c>
      <c r="I19" s="14">
        <f t="shared" si="2"/>
        <v>110.25999999999999</v>
      </c>
      <c r="K19" s="11" t="s">
        <v>27</v>
      </c>
      <c r="L19" s="22" t="s">
        <v>29</v>
      </c>
      <c r="M19" s="17">
        <f>(I19-E19*F19)/M9</f>
        <v>2.6667459279514905</v>
      </c>
    </row>
    <row r="20" spans="4:15" ht="18.75" thickBot="1">
      <c r="E20" s="8" t="s">
        <v>8</v>
      </c>
      <c r="F20" s="8" t="s">
        <v>9</v>
      </c>
      <c r="G20" s="8" t="s">
        <v>10</v>
      </c>
      <c r="H20" s="8" t="s">
        <v>11</v>
      </c>
      <c r="I20" s="8" t="s">
        <v>12</v>
      </c>
      <c r="K20" s="12" t="s">
        <v>28</v>
      </c>
      <c r="L20" s="23" t="s">
        <v>30</v>
      </c>
      <c r="M20" s="18">
        <f>F19-M19*E19</f>
        <v>-2.0871477826655447</v>
      </c>
      <c r="N20" s="13"/>
      <c r="O20" s="13"/>
    </row>
  </sheetData>
  <mergeCells count="1">
    <mergeCell ref="C4:S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0:I20 K9:K11 K14 K16 K19:K2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Preliminares</vt:lpstr>
      <vt:lpstr>Soluções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2020-08-01T23:03:15Z</dcterms:modified>
</cp:coreProperties>
</file>