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KJ\PycharmProjects\CapacitanceScale\data_store_test\"/>
    </mc:Choice>
  </mc:AlternateContent>
  <xr:revisionPtr revIDLastSave="0" documentId="13_ncr:1_{38632FF5-0080-47E3-8DF9-E22E7FDA8987}" xr6:coauthVersionLast="45" xr6:coauthVersionMax="45" xr10:uidLastSave="{00000000-0000-0000-0000-000000000000}"/>
  <bookViews>
    <workbookView xWindow="32955" yWindow="2325" windowWidth="20520" windowHeight="11985" activeTab="3" xr2:uid="{00000000-000D-0000-FFFF-FFFF00000000}"/>
  </bookViews>
  <sheets>
    <sheet name="summary_out_csv" sheetId="1" r:id="rId1"/>
    <sheet name="BuildupValues" sheetId="2" r:id="rId2"/>
    <sheet name="KeyRatios" sheetId="3" r:id="rId3"/>
    <sheet name="Old_lea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" i="4" l="1"/>
  <c r="AR27" i="4" s="1"/>
  <c r="AG27" i="4"/>
  <c r="AH27" i="4"/>
  <c r="C27" i="4"/>
  <c r="M27" i="4"/>
  <c r="W27" i="4"/>
  <c r="X27" i="4" s="1"/>
  <c r="AS27" i="4"/>
  <c r="AI27" i="4"/>
  <c r="Y27" i="4"/>
  <c r="N27" i="4"/>
  <c r="O27" i="4"/>
  <c r="E27" i="4"/>
  <c r="D27" i="4"/>
  <c r="AM27" i="4" l="1"/>
  <c r="B4" i="2"/>
  <c r="A4" i="2"/>
  <c r="E4" i="3" l="1"/>
  <c r="D4" i="3"/>
  <c r="C4" i="3"/>
  <c r="B4" i="3"/>
  <c r="A4" i="3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O4" i="2"/>
  <c r="AN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AM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</calcChain>
</file>

<file path=xl/sharedStrings.xml><?xml version="1.0" encoding="utf-8"?>
<sst xmlns="http://schemas.openxmlformats.org/spreadsheetml/2006/main" count="384" uniqueCount="214">
  <si>
    <t>File information for this summary</t>
  </si>
  <si>
    <t>Summary produced</t>
  </si>
  <si>
    <t>List of files held in</t>
  </si>
  <si>
    <t>G:\My Drive\KJ\PycharmProjects\CapacitanceScale\main_2.csv</t>
  </si>
  <si>
    <t>Working directory</t>
  </si>
  <si>
    <t>G:\My Drive\KJ\PycharmProjects\CapacitanceScale\data_store_test</t>
  </si>
  <si>
    <t>Dial input</t>
  </si>
  <si>
    <t>test3.csv</t>
  </si>
  <si>
    <t>Dial output</t>
  </si>
  <si>
    <t>out_test3.csv</t>
  </si>
  <si>
    <t>Permutable</t>
  </si>
  <si>
    <t>comp_permute.csv</t>
  </si>
  <si>
    <t>Ratio input</t>
  </si>
  <si>
    <t>perm2.csv</t>
  </si>
  <si>
    <t>Ratio output</t>
  </si>
  <si>
    <t>out_perm2.csv</t>
  </si>
  <si>
    <t>Scale input</t>
  </si>
  <si>
    <t>in3.csv</t>
  </si>
  <si>
    <t>Scale output</t>
  </si>
  <si>
    <t>out3.csv</t>
  </si>
  <si>
    <t>Leads and caps</t>
  </si>
  <si>
    <t>comp_leads_and_caps.csv</t>
  </si>
  <si>
    <t>Input for calibrating the main dials</t>
  </si>
  <si>
    <t>Date</t>
  </si>
  <si>
    <t>Reference</t>
  </si>
  <si>
    <t>Minyu Test f@21/12/2020)</t>
  </si>
  <si>
    <t xml:space="preserve"> beta</t>
  </si>
  <si>
    <t xml:space="preserve"> k)  and 165(100kOhm # 2 R)</t>
  </si>
  <si>
    <t>w</t>
  </si>
  <si>
    <t>alpha1</t>
  </si>
  <si>
    <t>beta1</t>
  </si>
  <si>
    <t>alpha2</t>
  </si>
  <si>
    <t>beta2</t>
  </si>
  <si>
    <t>r</t>
  </si>
  <si>
    <t>k</t>
  </si>
  <si>
    <t>c1</t>
  </si>
  <si>
    <t>es14</t>
  </si>
  <si>
    <t>c2</t>
  </si>
  <si>
    <t>gr1000b</t>
  </si>
  <si>
    <t>z3</t>
  </si>
  <si>
    <t>Calculated dial factors</t>
  </si>
  <si>
    <t>Name</t>
  </si>
  <si>
    <t>real</t>
  </si>
  <si>
    <t>u</t>
  </si>
  <si>
    <t>imag</t>
  </si>
  <si>
    <t>df</t>
  </si>
  <si>
    <t>factora</t>
  </si>
  <si>
    <t>inf</t>
  </si>
  <si>
    <t>factorb</t>
  </si>
  <si>
    <t>Input for calibrating the main 10:1 ratio</t>
  </si>
  <si>
    <t>Components of permutable capacitor circuit, assembled 9 August 2021</t>
  </si>
  <si>
    <t>component</t>
  </si>
  <si>
    <t>imaginary</t>
  </si>
  <si>
    <t>za</t>
  </si>
  <si>
    <t>ya</t>
  </si>
  <si>
    <t>zinta</t>
  </si>
  <si>
    <t>y3</t>
  </si>
  <si>
    <t>y4Y2</t>
  </si>
  <si>
    <t>zb</t>
  </si>
  <si>
    <t>yb</t>
  </si>
  <si>
    <t>zintb</t>
  </si>
  <si>
    <t>y1</t>
  </si>
  <si>
    <t>y2Y1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</si>
  <si>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</si>
  <si>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</si>
  <si>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</si>
  <si>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</si>
  <si>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</si>
  <si>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</si>
  <si>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</si>
  <si>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</si>
  <si>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</si>
  <si>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</si>
  <si>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</si>
  <si>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Balance readings</t>
  </si>
  <si>
    <t xml:space="preserve"> Training run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</si>
  <si>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</si>
  <si>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</si>
  <si>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</si>
  <si>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</si>
  <si>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</si>
  <si>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</si>
  <si>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</si>
  <si>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</si>
  <si>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</si>
  <si>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</si>
  <si>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</si>
  <si>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</si>
  <si>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Calculated 10:1 ratio</t>
  </si>
  <si>
    <t>ratio</t>
  </si>
  <si>
    <t>Input for capacitance scale</t>
  </si>
  <si>
    <t>Minyu I p.178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</si>
  <si>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</si>
  <si>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</si>
  <si>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</si>
  <si>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</si>
  <si>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</si>
  <si>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</si>
  <si>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</si>
  <si>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</si>
  <si>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</si>
  <si>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</si>
  <si>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</si>
  <si>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</si>
  <si>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</si>
  <si>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</si>
  <si>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</si>
  <si>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Calculated capacitance values</t>
  </si>
  <si>
    <t>capacitance/pF</t>
  </si>
  <si>
    <t>u/pF</t>
  </si>
  <si>
    <t>conductance/nS</t>
  </si>
  <si>
    <t>u/nS</t>
  </si>
  <si>
    <t>AH11A1</t>
  </si>
  <si>
    <t>AH11B1</t>
  </si>
  <si>
    <t>AH11C1</t>
  </si>
  <si>
    <t>AH11D1</t>
  </si>
  <si>
    <t>AH11A2</t>
  </si>
  <si>
    <t>AH11B2</t>
  </si>
  <si>
    <t>AH11C2</t>
  </si>
  <si>
    <t>AH11D2</t>
  </si>
  <si>
    <t>ES14</t>
  </si>
  <si>
    <t>ES13</t>
  </si>
  <si>
    <t>ES16</t>
  </si>
  <si>
    <t>GR10</t>
  </si>
  <si>
    <t>GR100</t>
  </si>
  <si>
    <t>GR1000A</t>
  </si>
  <si>
    <t>GR1000B</t>
  </si>
  <si>
    <t>ES13ES16</t>
  </si>
  <si>
    <t>Leads and capacitors summary as at input (no updated best values)</t>
  </si>
  <si>
    <t>Leads</t>
  </si>
  <si>
    <t>rel unc</t>
  </si>
  <si>
    <t>ang freq</t>
  </si>
  <si>
    <t>C pF</t>
  </si>
  <si>
    <t>G nS</t>
  </si>
  <si>
    <t>r ohm</t>
  </si>
  <si>
    <t>l microH</t>
  </si>
  <si>
    <t>hv1</t>
  </si>
  <si>
    <t>hv2</t>
  </si>
  <si>
    <t>lv1</t>
  </si>
  <si>
    <t>lv2</t>
  </si>
  <si>
    <t>xfrm</t>
  </si>
  <si>
    <t>no_lead</t>
  </si>
  <si>
    <t>Capacitors</t>
  </si>
  <si>
    <t>u pF</t>
  </si>
  <si>
    <t>u nS</t>
  </si>
  <si>
    <t>yhv pF</t>
  </si>
  <si>
    <t>yhv nS</t>
  </si>
  <si>
    <t>ylv pF</t>
  </si>
  <si>
    <t>ylv nS</t>
  </si>
  <si>
    <t>ah11a1</t>
  </si>
  <si>
    <t>ah11b1</t>
  </si>
  <si>
    <t>ah11c1</t>
  </si>
  <si>
    <t>ah11d1</t>
  </si>
  <si>
    <t>ah11a2</t>
  </si>
  <si>
    <t>ah11b2</t>
  </si>
  <si>
    <t>ah11c2</t>
  </si>
  <si>
    <t>ah11d2</t>
  </si>
  <si>
    <t>es13</t>
  </si>
  <si>
    <t>es16</t>
  </si>
  <si>
    <t>gr10</t>
  </si>
  <si>
    <t>gr100</t>
  </si>
  <si>
    <t>gr1000a</t>
  </si>
  <si>
    <t>es13_16</t>
  </si>
  <si>
    <t>Capacitance / pF</t>
  </si>
  <si>
    <t>Conductance / nS</t>
  </si>
  <si>
    <t>Conductance uncertainty / nS</t>
  </si>
  <si>
    <t>Capacitance uncertainty / pF</t>
  </si>
  <si>
    <t>Real</t>
  </si>
  <si>
    <t>Imaginary</t>
  </si>
  <si>
    <t>Real uncertainty</t>
  </si>
  <si>
    <t>Imaginary uncertainty</t>
  </si>
  <si>
    <t>10:1 Ratio</t>
  </si>
  <si>
    <t>File list</t>
  </si>
  <si>
    <t>Measurement</t>
  </si>
  <si>
    <t>Calculation</t>
  </si>
  <si>
    <t>GR10 vs GR100</t>
  </si>
  <si>
    <t>GR100=10*(1+Theta+jPhi)*(1-YZ[HV])*GR10/(1+Alpha+jBeta)*(1-YZ[LV])</t>
  </si>
  <si>
    <t>LOW VOLTAGE LEAD CORRECTION</t>
  </si>
  <si>
    <t>Series R,L (Ohms,uH)</t>
  </si>
  <si>
    <t>(transformer + lead)</t>
  </si>
  <si>
    <t>Half G,C (S,F)</t>
  </si>
  <si>
    <t>(half lead capacitance)</t>
  </si>
  <si>
    <t>GR100 G,C</t>
  </si>
  <si>
    <t>(ground capacitance of ES13)</t>
  </si>
  <si>
    <t>Total shunt capacitance</t>
  </si>
  <si>
    <t>Total shunt admittance</t>
  </si>
  <si>
    <t>} complex</t>
  </si>
  <si>
    <t>Series impedance</t>
  </si>
  <si>
    <t>} multiply</t>
  </si>
  <si>
    <t>Y*Z, low volt side</t>
  </si>
  <si>
    <t>1-YZ[LV], true complex</t>
  </si>
  <si>
    <t>HIGH VOLTAGE LEAD CORRECTION</t>
  </si>
  <si>
    <t>junct lead R,L</t>
  </si>
  <si>
    <t>junct G,C</t>
  </si>
  <si>
    <t>ES16 G,C</t>
  </si>
  <si>
    <t>ES13 G,C</t>
  </si>
  <si>
    <t>Total shunt cap</t>
  </si>
  <si>
    <t>Total series impedance</t>
  </si>
  <si>
    <t>Y*Z, Hi volt side</t>
  </si>
  <si>
    <t>1-YZ[HV], true complex</t>
  </si>
  <si>
    <t>GR1000B vs GR100</t>
  </si>
  <si>
    <t>GR1000B G,C</t>
  </si>
  <si>
    <t>(ground capacitance of GR1000A)</t>
  </si>
  <si>
    <t>GR100 vs ES13 + ES16</t>
  </si>
  <si>
    <t>GR100=10*(1+Theta+jPhi)*(1-YZ[HV])*ES13_16/(1+Alpha+jBeta)*(1-YZ[LV])</t>
  </si>
  <si>
    <t>ES16 vs ES14</t>
  </si>
  <si>
    <t>Series R,L</t>
  </si>
  <si>
    <t>Y*Z</t>
  </si>
  <si>
    <t>1-YZ</t>
  </si>
  <si>
    <t>ES13 vs ES14</t>
  </si>
  <si>
    <t>G:\Shared drives\MSL - Electricity\Ongoing\Farad\CalcCap\Cap2001\BU30Nov2001.xls</t>
  </si>
  <si>
    <t>y12 pF</t>
  </si>
  <si>
    <t>g12 nS</t>
  </si>
  <si>
    <t>ES13 + 16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</si>
</sst>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"/>
    <numFmt numFmtId="165" formatCode="0.00000000"/>
    <numFmt numFmtId="166" formatCode="0.000000"/>
    <numFmt numFmtId="167" formatCode="0.000000000"/>
    <numFmt numFmtId="168" formatCode="0.00000"/>
    <numFmt numFmtId="169" formatCode="0.0000"/>
    <numFmt numFmtId="170" formatCode="0.0000E+00"/>
    <numFmt numFmtId="171" formatCode="d\-mmm\-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7" fontId="0" fillId="0" borderId="0" xfId="0" applyNumberFormat="1"/>
    <xf numFmtId="1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left" indent="1"/>
    </xf>
    <xf numFmtId="166" fontId="0" fillId="0" borderId="0" xfId="0" applyNumberFormat="1" applyAlignment="1">
      <alignment horizontal="left" indent="1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topLeftCell="A118" workbookViewId="0">
      <selection activeCell="D129" sqref="D129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  <c r="B2" s="1">
        <v>44424.607137847219</v>
      </c>
    </row>
    <row r="3" spans="1:4" x14ac:dyDescent="0.35">
      <c r="A3" t="s">
        <v>2</v>
      </c>
      <c r="B3" t="s">
        <v>3</v>
      </c>
    </row>
    <row r="4" spans="1:4" x14ac:dyDescent="0.35">
      <c r="A4" t="s">
        <v>4</v>
      </c>
      <c r="B4" t="s">
        <v>5</v>
      </c>
    </row>
    <row r="5" spans="1:4" x14ac:dyDescent="0.35">
      <c r="A5" t="s">
        <v>6</v>
      </c>
      <c r="B5" t="s">
        <v>7</v>
      </c>
    </row>
    <row r="6" spans="1:4" x14ac:dyDescent="0.35">
      <c r="A6" t="s">
        <v>8</v>
      </c>
      <c r="B6" t="s">
        <v>9</v>
      </c>
    </row>
    <row r="7" spans="1:4" x14ac:dyDescent="0.35">
      <c r="A7" t="s">
        <v>10</v>
      </c>
      <c r="B7" t="s">
        <v>11</v>
      </c>
    </row>
    <row r="8" spans="1:4" x14ac:dyDescent="0.35">
      <c r="A8" t="s">
        <v>12</v>
      </c>
      <c r="B8" t="s">
        <v>13</v>
      </c>
    </row>
    <row r="9" spans="1:4" x14ac:dyDescent="0.35">
      <c r="A9" t="s">
        <v>14</v>
      </c>
      <c r="B9" t="s">
        <v>15</v>
      </c>
    </row>
    <row r="10" spans="1:4" x14ac:dyDescent="0.35">
      <c r="A10" t="s">
        <v>16</v>
      </c>
      <c r="B10" t="s">
        <v>17</v>
      </c>
    </row>
    <row r="11" spans="1:4" x14ac:dyDescent="0.35">
      <c r="A11" t="s">
        <v>18</v>
      </c>
      <c r="B11" t="s">
        <v>19</v>
      </c>
    </row>
    <row r="12" spans="1:4" x14ac:dyDescent="0.35">
      <c r="A12" t="s">
        <v>20</v>
      </c>
      <c r="B12" t="s">
        <v>21</v>
      </c>
    </row>
    <row r="14" spans="1:4" x14ac:dyDescent="0.35">
      <c r="A14" t="s">
        <v>22</v>
      </c>
    </row>
    <row r="15" spans="1:4" x14ac:dyDescent="0.35">
      <c r="A15" t="s">
        <v>23</v>
      </c>
      <c r="B15" s="2">
        <v>44188</v>
      </c>
    </row>
    <row r="16" spans="1:4" x14ac:dyDescent="0.35">
      <c r="A16" t="s">
        <v>24</v>
      </c>
      <c r="B16" t="s">
        <v>25</v>
      </c>
      <c r="C16" t="s">
        <v>26</v>
      </c>
      <c r="D16" t="s">
        <v>27</v>
      </c>
    </row>
    <row r="17" spans="1:6" x14ac:dyDescent="0.35">
      <c r="A17" t="s">
        <v>28</v>
      </c>
      <c r="B17" s="3">
        <v>10000</v>
      </c>
    </row>
    <row r="18" spans="1:6" x14ac:dyDescent="0.35">
      <c r="A18" t="s">
        <v>29</v>
      </c>
      <c r="B18">
        <v>0.99977199999999999</v>
      </c>
      <c r="C18" s="3">
        <v>1.9999999999999999E-6</v>
      </c>
    </row>
    <row r="19" spans="1:6" x14ac:dyDescent="0.35">
      <c r="A19" t="s">
        <v>30</v>
      </c>
      <c r="B19">
        <v>-7.2099999999999996E-4</v>
      </c>
      <c r="C19" s="3">
        <v>1.9999999999999999E-6</v>
      </c>
    </row>
    <row r="20" spans="1:6" x14ac:dyDescent="0.35">
      <c r="A20" t="s">
        <v>31</v>
      </c>
      <c r="B20">
        <v>-2.5999999999999998E-4</v>
      </c>
      <c r="C20" s="3">
        <v>1.9999999999999999E-6</v>
      </c>
    </row>
    <row r="21" spans="1:6" x14ac:dyDescent="0.35">
      <c r="A21" t="s">
        <v>32</v>
      </c>
      <c r="B21">
        <v>1.0018400000000001</v>
      </c>
      <c r="C21" s="3">
        <v>1.9999999999999999E-6</v>
      </c>
    </row>
    <row r="22" spans="1:6" x14ac:dyDescent="0.35">
      <c r="A22" t="s">
        <v>33</v>
      </c>
      <c r="B22">
        <v>0.01</v>
      </c>
    </row>
    <row r="23" spans="1:6" x14ac:dyDescent="0.35">
      <c r="A23" t="s">
        <v>34</v>
      </c>
      <c r="B23">
        <v>0.2</v>
      </c>
    </row>
    <row r="24" spans="1:6" x14ac:dyDescent="0.35">
      <c r="A24" t="s">
        <v>35</v>
      </c>
      <c r="B24" t="s">
        <v>36</v>
      </c>
    </row>
    <row r="25" spans="1:6" x14ac:dyDescent="0.35">
      <c r="A25" t="s">
        <v>37</v>
      </c>
      <c r="B25" t="s">
        <v>38</v>
      </c>
    </row>
    <row r="26" spans="1:6" x14ac:dyDescent="0.35">
      <c r="A26" t="s">
        <v>39</v>
      </c>
      <c r="B26">
        <v>100193.92</v>
      </c>
      <c r="C26">
        <v>0.1</v>
      </c>
      <c r="D26" s="3">
        <v>1.4000000000000001E-10</v>
      </c>
      <c r="E26" s="3">
        <v>5E-15</v>
      </c>
    </row>
    <row r="28" spans="1:6" x14ac:dyDescent="0.35">
      <c r="A28" t="s">
        <v>40</v>
      </c>
    </row>
    <row r="29" spans="1:6" x14ac:dyDescent="0.35">
      <c r="A29" t="s">
        <v>23</v>
      </c>
      <c r="B29" s="2">
        <v>44188</v>
      </c>
    </row>
    <row r="30" spans="1:6" x14ac:dyDescent="0.35">
      <c r="A30" t="s">
        <v>24</v>
      </c>
      <c r="B30" t="s">
        <v>25</v>
      </c>
    </row>
    <row r="31" spans="1:6" x14ac:dyDescent="0.35">
      <c r="A31" t="s">
        <v>41</v>
      </c>
      <c r="B31" t="s">
        <v>42</v>
      </c>
      <c r="C31" t="s">
        <v>43</v>
      </c>
      <c r="D31" t="s">
        <v>44</v>
      </c>
      <c r="E31" t="s">
        <v>43</v>
      </c>
      <c r="F31" t="s">
        <v>45</v>
      </c>
    </row>
    <row r="32" spans="1:6" x14ac:dyDescent="0.35">
      <c r="A32" t="s">
        <v>46</v>
      </c>
      <c r="B32">
        <v>1.0002282391969499</v>
      </c>
      <c r="C32" s="3">
        <v>2.00091364652738E-6</v>
      </c>
      <c r="D32">
        <v>7.2123596859443304E-4</v>
      </c>
      <c r="E32" s="3">
        <v>2.0006561014994302E-6</v>
      </c>
      <c r="F32" t="s">
        <v>47</v>
      </c>
    </row>
    <row r="33" spans="1:6" x14ac:dyDescent="0.35">
      <c r="A33" t="s">
        <v>48</v>
      </c>
      <c r="B33">
        <v>1.0000992049841799</v>
      </c>
      <c r="C33" s="3">
        <v>2.23213925056836E-6</v>
      </c>
      <c r="D33">
        <v>-2.59581711840021E-4</v>
      </c>
      <c r="E33" s="3">
        <v>1.9967829072613902E-6</v>
      </c>
      <c r="F33" t="s">
        <v>47</v>
      </c>
    </row>
    <row r="35" spans="1:6" x14ac:dyDescent="0.35">
      <c r="A35" t="s">
        <v>49</v>
      </c>
    </row>
    <row r="36" spans="1:6" x14ac:dyDescent="0.35">
      <c r="A36" t="s">
        <v>50</v>
      </c>
    </row>
    <row r="37" spans="1:6" x14ac:dyDescent="0.35">
      <c r="A37" t="s">
        <v>51</v>
      </c>
      <c r="B37" t="s">
        <v>42</v>
      </c>
      <c r="C37" t="s">
        <v>52</v>
      </c>
    </row>
    <row r="38" spans="1:6" x14ac:dyDescent="0.35">
      <c r="A38" t="s">
        <v>53</v>
      </c>
      <c r="B38">
        <v>6.5128000000000005E-2</v>
      </c>
      <c r="C38">
        <v>4.2690000000000002E-3</v>
      </c>
    </row>
    <row r="39" spans="1:6" x14ac:dyDescent="0.35">
      <c r="A39" t="s">
        <v>54</v>
      </c>
      <c r="B39" s="3">
        <v>5.0000000000000002E-11</v>
      </c>
      <c r="C39" s="3">
        <v>6.4914999999999996E-7</v>
      </c>
    </row>
    <row r="40" spans="1:6" x14ac:dyDescent="0.35">
      <c r="A40" t="s">
        <v>55</v>
      </c>
      <c r="B40">
        <v>2.606E-2</v>
      </c>
      <c r="C40">
        <v>2.4169999999999999E-3</v>
      </c>
    </row>
    <row r="41" spans="1:6" x14ac:dyDescent="0.35">
      <c r="A41" t="s">
        <v>56</v>
      </c>
      <c r="B41" s="3">
        <v>2.09E-10</v>
      </c>
      <c r="C41" s="3">
        <v>6.0526999999999997E-8</v>
      </c>
    </row>
    <row r="42" spans="1:6" x14ac:dyDescent="0.35">
      <c r="A42" t="s">
        <v>57</v>
      </c>
      <c r="B42" s="3">
        <v>6.4000000000000002E-9</v>
      </c>
      <c r="C42" s="3">
        <v>3.18179999999999E-6</v>
      </c>
    </row>
    <row r="43" spans="1:6" x14ac:dyDescent="0.35">
      <c r="A43" t="s">
        <v>58</v>
      </c>
      <c r="B43">
        <v>6.5498000000000001E-2</v>
      </c>
      <c r="C43">
        <v>4.3299999999999996E-3</v>
      </c>
    </row>
    <row r="44" spans="1:6" x14ac:dyDescent="0.35">
      <c r="A44" t="s">
        <v>59</v>
      </c>
      <c r="B44" s="3">
        <v>5.0000000000000002E-11</v>
      </c>
      <c r="C44" s="3">
        <v>6.4379999999999998E-7</v>
      </c>
    </row>
    <row r="45" spans="1:6" x14ac:dyDescent="0.35">
      <c r="A45" t="s">
        <v>60</v>
      </c>
      <c r="B45">
        <v>0.41699999999999898</v>
      </c>
      <c r="C45">
        <v>2.5149999999999999E-3</v>
      </c>
    </row>
    <row r="46" spans="1:6" x14ac:dyDescent="0.35">
      <c r="A46" t="s">
        <v>61</v>
      </c>
      <c r="B46" s="3">
        <v>2.09E-10</v>
      </c>
      <c r="C46" s="3">
        <v>6.0526999999999997E-8</v>
      </c>
    </row>
    <row r="47" spans="1:6" x14ac:dyDescent="0.35">
      <c r="A47" t="s">
        <v>62</v>
      </c>
      <c r="B47" s="3">
        <v>7.4100000000000003E-10</v>
      </c>
      <c r="C47" s="3">
        <v>4.0167999999999998E-7</v>
      </c>
    </row>
    <row r="48" spans="1:6" x14ac:dyDescent="0.35">
      <c r="A48" t="s">
        <v>63</v>
      </c>
      <c r="B48">
        <v>10.000144000000001</v>
      </c>
    </row>
    <row r="49" spans="1:3" x14ac:dyDescent="0.35">
      <c r="A49" t="s">
        <v>64</v>
      </c>
      <c r="B49">
        <v>10.000304</v>
      </c>
    </row>
    <row r="50" spans="1:3" x14ac:dyDescent="0.35">
      <c r="A50" t="s">
        <v>65</v>
      </c>
      <c r="B50">
        <v>10.000218</v>
      </c>
    </row>
    <row r="51" spans="1:3" x14ac:dyDescent="0.35">
      <c r="A51" t="s">
        <v>66</v>
      </c>
      <c r="B51">
        <v>10.000151000000001</v>
      </c>
    </row>
    <row r="52" spans="1:3" x14ac:dyDescent="0.35">
      <c r="A52" t="s">
        <v>67</v>
      </c>
      <c r="B52">
        <v>10.0002</v>
      </c>
    </row>
    <row r="53" spans="1:3" x14ac:dyDescent="0.35">
      <c r="A53" t="s">
        <v>68</v>
      </c>
      <c r="B53">
        <v>10.000138</v>
      </c>
    </row>
    <row r="54" spans="1:3" x14ac:dyDescent="0.35">
      <c r="A54" t="s">
        <v>69</v>
      </c>
      <c r="B54">
        <v>9.9998906000000005</v>
      </c>
    </row>
    <row r="55" spans="1:3" x14ac:dyDescent="0.35">
      <c r="A55" t="s">
        <v>70</v>
      </c>
      <c r="B55">
        <v>10.00013</v>
      </c>
    </row>
    <row r="56" spans="1:3" x14ac:dyDescent="0.35">
      <c r="A56" t="s">
        <v>71</v>
      </c>
      <c r="B56">
        <v>10.000025000000001</v>
      </c>
    </row>
    <row r="57" spans="1:3" x14ac:dyDescent="0.35">
      <c r="A57" t="s">
        <v>72</v>
      </c>
      <c r="B57">
        <v>10.000043</v>
      </c>
    </row>
    <row r="58" spans="1:3" x14ac:dyDescent="0.35">
      <c r="A58" t="s">
        <v>73</v>
      </c>
      <c r="B58">
        <v>10.000277000000001</v>
      </c>
    </row>
    <row r="60" spans="1:3" x14ac:dyDescent="0.35">
      <c r="A60" t="s">
        <v>74</v>
      </c>
    </row>
    <row r="61" spans="1:3" x14ac:dyDescent="0.35">
      <c r="A61" t="s">
        <v>23</v>
      </c>
      <c r="B61" s="2">
        <v>44172</v>
      </c>
    </row>
    <row r="62" spans="1:3" x14ac:dyDescent="0.35">
      <c r="A62" t="s">
        <v>24</v>
      </c>
      <c r="B62" t="s">
        <v>75</v>
      </c>
    </row>
    <row r="63" spans="1:3" x14ac:dyDescent="0.35">
      <c r="A63" t="s">
        <v>28</v>
      </c>
      <c r="B63" s="3">
        <v>10000</v>
      </c>
    </row>
    <row r="64" spans="1:3" x14ac:dyDescent="0.35">
      <c r="A64" t="s">
        <v>76</v>
      </c>
      <c r="B64">
        <v>-0.16874</v>
      </c>
      <c r="C64">
        <v>0.16786999999999999</v>
      </c>
    </row>
    <row r="65" spans="1:6" x14ac:dyDescent="0.35">
      <c r="A65" t="s">
        <v>77</v>
      </c>
      <c r="B65">
        <v>9.0679999999999997E-2</v>
      </c>
      <c r="C65">
        <v>0.16647000000000001</v>
      </c>
    </row>
    <row r="66" spans="1:6" x14ac:dyDescent="0.35">
      <c r="A66" t="s">
        <v>78</v>
      </c>
      <c r="B66">
        <v>0.11570999999999999</v>
      </c>
      <c r="C66">
        <v>0.16667000000000001</v>
      </c>
    </row>
    <row r="67" spans="1:6" x14ac:dyDescent="0.35">
      <c r="A67" t="s">
        <v>79</v>
      </c>
      <c r="B67">
        <v>1.1299999999999999E-3</v>
      </c>
      <c r="C67">
        <v>0.17032</v>
      </c>
    </row>
    <row r="68" spans="1:6" x14ac:dyDescent="0.35">
      <c r="A68" t="s">
        <v>80</v>
      </c>
      <c r="B68">
        <v>0.25503999999999999</v>
      </c>
      <c r="C68">
        <v>0.16372</v>
      </c>
    </row>
    <row r="69" spans="1:6" x14ac:dyDescent="0.35">
      <c r="A69" t="s">
        <v>81</v>
      </c>
      <c r="B69">
        <v>-7.7799999999999996E-3</v>
      </c>
      <c r="C69">
        <v>0.16192000000000001</v>
      </c>
    </row>
    <row r="70" spans="1:6" x14ac:dyDescent="0.35">
      <c r="A70" t="s">
        <v>82</v>
      </c>
      <c r="B70">
        <v>-9.393E-2</v>
      </c>
      <c r="C70">
        <v>0.1694</v>
      </c>
    </row>
    <row r="71" spans="1:6" x14ac:dyDescent="0.35">
      <c r="A71" t="s">
        <v>83</v>
      </c>
      <c r="B71">
        <v>-2.197E-2</v>
      </c>
      <c r="C71">
        <v>0.16852</v>
      </c>
    </row>
    <row r="72" spans="1:6" x14ac:dyDescent="0.35">
      <c r="A72" t="s">
        <v>84</v>
      </c>
      <c r="B72">
        <v>-0.15125</v>
      </c>
      <c r="C72">
        <v>0.16494</v>
      </c>
    </row>
    <row r="73" spans="1:6" x14ac:dyDescent="0.35">
      <c r="A73" t="s">
        <v>85</v>
      </c>
      <c r="B73">
        <v>-0.19994999999999999</v>
      </c>
      <c r="C73">
        <v>0.16628999999999999</v>
      </c>
    </row>
    <row r="74" spans="1:6" x14ac:dyDescent="0.35">
      <c r="A74" t="s">
        <v>86</v>
      </c>
      <c r="B74">
        <v>-9.3600000000000003E-3</v>
      </c>
      <c r="C74">
        <v>0.16586999999999999</v>
      </c>
    </row>
    <row r="75" spans="1:6" x14ac:dyDescent="0.35">
      <c r="A75" t="s">
        <v>87</v>
      </c>
      <c r="B75">
        <v>-0.16871</v>
      </c>
      <c r="C75">
        <v>0.16711000000000001</v>
      </c>
    </row>
    <row r="77" spans="1:6" x14ac:dyDescent="0.35">
      <c r="A77" t="s">
        <v>88</v>
      </c>
    </row>
    <row r="78" spans="1:6" x14ac:dyDescent="0.35">
      <c r="A78" t="s">
        <v>23</v>
      </c>
      <c r="B78" s="2">
        <v>44172</v>
      </c>
    </row>
    <row r="79" spans="1:6" x14ac:dyDescent="0.35">
      <c r="A79" t="s">
        <v>24</v>
      </c>
      <c r="B79" t="s">
        <v>75</v>
      </c>
    </row>
    <row r="80" spans="1:6" x14ac:dyDescent="0.35">
      <c r="A80" t="s">
        <v>41</v>
      </c>
      <c r="B80" t="s">
        <v>42</v>
      </c>
      <c r="C80" t="s">
        <v>43</v>
      </c>
      <c r="D80" t="s">
        <v>44</v>
      </c>
      <c r="E80" t="s">
        <v>43</v>
      </c>
      <c r="F80" t="s">
        <v>45</v>
      </c>
    </row>
    <row r="81" spans="1:6" x14ac:dyDescent="0.35">
      <c r="A81" t="s">
        <v>89</v>
      </c>
      <c r="B81">
        <v>10.0000176343357</v>
      </c>
      <c r="C81" s="3">
        <v>2.7719062812202501E-8</v>
      </c>
      <c r="D81">
        <v>-1.6847491694691599E-4</v>
      </c>
      <c r="E81" s="3">
        <v>4.6282118111518701E-7</v>
      </c>
      <c r="F81" t="s">
        <v>47</v>
      </c>
    </row>
    <row r="83" spans="1:6" x14ac:dyDescent="0.35">
      <c r="A83" t="s">
        <v>90</v>
      </c>
    </row>
    <row r="84" spans="1:6" x14ac:dyDescent="0.35">
      <c r="A84" t="s">
        <v>23</v>
      </c>
      <c r="B84" s="2">
        <v>44187</v>
      </c>
    </row>
    <row r="85" spans="1:6" x14ac:dyDescent="0.35">
      <c r="A85" t="s">
        <v>24</v>
      </c>
      <c r="B85" t="s">
        <v>91</v>
      </c>
    </row>
    <row r="86" spans="1:6" x14ac:dyDescent="0.35">
      <c r="A86" t="s">
        <v>28</v>
      </c>
      <c r="B86" s="3">
        <v>10000</v>
      </c>
    </row>
    <row r="87" spans="1:6" x14ac:dyDescent="0.35">
      <c r="A87" t="s">
        <v>92</v>
      </c>
      <c r="B87">
        <v>1.10338</v>
      </c>
      <c r="C87">
        <v>-0.18210999999999999</v>
      </c>
    </row>
    <row r="88" spans="1:6" x14ac:dyDescent="0.35">
      <c r="A88" t="s">
        <v>93</v>
      </c>
      <c r="B88">
        <v>0.81567999999999996</v>
      </c>
      <c r="C88">
        <v>-0.18323999999999999</v>
      </c>
    </row>
    <row r="89" spans="1:6" x14ac:dyDescent="0.35">
      <c r="A89" t="s">
        <v>94</v>
      </c>
      <c r="B89">
        <v>7.4212E-2</v>
      </c>
      <c r="C89">
        <v>-0.16138</v>
      </c>
    </row>
    <row r="90" spans="1:6" x14ac:dyDescent="0.35">
      <c r="A90" t="s">
        <v>95</v>
      </c>
      <c r="B90">
        <v>1.0232E-2</v>
      </c>
      <c r="C90">
        <v>-0.17563000000000001</v>
      </c>
    </row>
    <row r="91" spans="1:6" x14ac:dyDescent="0.35">
      <c r="A91" t="s">
        <v>96</v>
      </c>
      <c r="B91">
        <v>1.2862E-2</v>
      </c>
      <c r="C91">
        <v>-0.18253</v>
      </c>
    </row>
    <row r="92" spans="1:6" x14ac:dyDescent="0.35">
      <c r="A92" t="s">
        <v>97</v>
      </c>
      <c r="B92">
        <v>9.7619999999999998E-3</v>
      </c>
      <c r="C92">
        <v>-0.16184200000000001</v>
      </c>
    </row>
    <row r="93" spans="1:6" x14ac:dyDescent="0.35">
      <c r="A93" t="s">
        <v>98</v>
      </c>
      <c r="B93">
        <v>7.3010000000000002E-3</v>
      </c>
      <c r="C93">
        <v>-0.160382</v>
      </c>
    </row>
    <row r="94" spans="1:6" x14ac:dyDescent="0.35">
      <c r="A94" t="s">
        <v>99</v>
      </c>
      <c r="B94">
        <v>0.22906099999999999</v>
      </c>
      <c r="C94">
        <v>-0.182862</v>
      </c>
    </row>
    <row r="95" spans="1:6" x14ac:dyDescent="0.35">
      <c r="A95" t="s">
        <v>100</v>
      </c>
      <c r="B95">
        <v>1.0161E-2</v>
      </c>
      <c r="C95">
        <v>-0.170372</v>
      </c>
    </row>
    <row r="96" spans="1:6" x14ac:dyDescent="0.35">
      <c r="A96" t="s">
        <v>101</v>
      </c>
      <c r="B96">
        <v>1.1141E-2</v>
      </c>
      <c r="C96">
        <v>-0.164411</v>
      </c>
    </row>
    <row r="97" spans="1:5" x14ac:dyDescent="0.35">
      <c r="A97" t="s">
        <v>102</v>
      </c>
      <c r="B97">
        <v>1.4671E-2</v>
      </c>
      <c r="C97">
        <v>-0.177171</v>
      </c>
    </row>
    <row r="98" spans="1:5" x14ac:dyDescent="0.35">
      <c r="A98" t="s">
        <v>103</v>
      </c>
      <c r="B98">
        <v>7.6810000000000003E-3</v>
      </c>
      <c r="C98">
        <v>-0.17699100000000001</v>
      </c>
    </row>
    <row r="99" spans="1:5" x14ac:dyDescent="0.35">
      <c r="A99" t="s">
        <v>104</v>
      </c>
      <c r="B99">
        <v>-0.41224100000000002</v>
      </c>
      <c r="C99">
        <v>-0.17224999999999999</v>
      </c>
    </row>
    <row r="100" spans="1:5" x14ac:dyDescent="0.35">
      <c r="A100" t="s">
        <v>105</v>
      </c>
      <c r="B100">
        <v>-0.31509500000000001</v>
      </c>
      <c r="C100">
        <v>-0.119033</v>
      </c>
    </row>
    <row r="101" spans="1:5" x14ac:dyDescent="0.35">
      <c r="A101" t="s">
        <v>106</v>
      </c>
      <c r="B101">
        <v>-0.162465</v>
      </c>
      <c r="C101">
        <v>-0.113673</v>
      </c>
    </row>
    <row r="103" spans="1:5" x14ac:dyDescent="0.35">
      <c r="A103" t="s">
        <v>107</v>
      </c>
    </row>
    <row r="104" spans="1:5" x14ac:dyDescent="0.35">
      <c r="A104" t="s">
        <v>41</v>
      </c>
      <c r="B104" t="s">
        <v>108</v>
      </c>
      <c r="C104" t="s">
        <v>109</v>
      </c>
      <c r="D104" t="s">
        <v>110</v>
      </c>
      <c r="E104" t="s">
        <v>111</v>
      </c>
    </row>
    <row r="105" spans="1:5" x14ac:dyDescent="0.35">
      <c r="A105" t="s">
        <v>112</v>
      </c>
      <c r="B105">
        <v>9.9999517639845301</v>
      </c>
      <c r="C105" s="3">
        <v>5.5327390112039699E-7</v>
      </c>
      <c r="D105">
        <v>2.90041931292345E-4</v>
      </c>
      <c r="E105" s="3">
        <v>3.1119968257581499E-5</v>
      </c>
    </row>
    <row r="106" spans="1:5" x14ac:dyDescent="0.35">
      <c r="A106" t="s">
        <v>113</v>
      </c>
      <c r="B106">
        <v>9.9999543977724805</v>
      </c>
      <c r="C106" s="3">
        <v>5.5320781434389201E-7</v>
      </c>
      <c r="D106">
        <v>3.6019659198650102E-4</v>
      </c>
      <c r="E106" s="3">
        <v>3.1114719693532797E-5</v>
      </c>
    </row>
    <row r="107" spans="1:5" x14ac:dyDescent="0.35">
      <c r="A107" t="s">
        <v>114</v>
      </c>
      <c r="B107">
        <v>99.999585999999994</v>
      </c>
      <c r="C107" s="3">
        <v>5.4999772299999996E-6</v>
      </c>
      <c r="D107">
        <v>1.899992134E-3</v>
      </c>
      <c r="E107">
        <v>2.99998758E-4</v>
      </c>
    </row>
    <row r="108" spans="1:5" x14ac:dyDescent="0.35">
      <c r="A108" t="s">
        <v>115</v>
      </c>
      <c r="B108">
        <v>99.999576741811296</v>
      </c>
      <c r="C108" s="3">
        <v>5.5122981980990903E-6</v>
      </c>
      <c r="D108">
        <v>2.9866527095139101E-3</v>
      </c>
      <c r="E108">
        <v>3.0004132235156501E-4</v>
      </c>
    </row>
    <row r="109" spans="1:5" x14ac:dyDescent="0.35">
      <c r="A109" t="s">
        <v>116</v>
      </c>
      <c r="B109">
        <v>9.9999512974443405</v>
      </c>
      <c r="C109" s="3">
        <v>5.5323915379198596E-7</v>
      </c>
      <c r="D109">
        <v>1.5266608618424901E-4</v>
      </c>
      <c r="E109" s="3">
        <v>3.1117704358260099E-5</v>
      </c>
    </row>
    <row r="110" spans="1:5" x14ac:dyDescent="0.35">
      <c r="A110" t="s">
        <v>117</v>
      </c>
      <c r="B110">
        <v>9.9999488449890297</v>
      </c>
      <c r="C110" s="3">
        <v>5.5311453309888902E-7</v>
      </c>
      <c r="D110">
        <v>1.41785623077854E-4</v>
      </c>
      <c r="E110" s="3">
        <v>3.1100300658455499E-5</v>
      </c>
    </row>
    <row r="111" spans="1:5" x14ac:dyDescent="0.35">
      <c r="A111" t="s">
        <v>118</v>
      </c>
      <c r="B111">
        <v>99.999541460947697</v>
      </c>
      <c r="C111" s="3">
        <v>5.5127078560292204E-6</v>
      </c>
      <c r="D111">
        <v>1.7052359700325799E-3</v>
      </c>
      <c r="E111">
        <v>3.00044691400823E-4</v>
      </c>
    </row>
    <row r="112" spans="1:5" x14ac:dyDescent="0.35">
      <c r="A112" t="s">
        <v>119</v>
      </c>
      <c r="B112">
        <v>99.9996113805297</v>
      </c>
      <c r="C112" s="3">
        <v>5.5123000985488196E-6</v>
      </c>
      <c r="D112">
        <v>1.72827995568013E-3</v>
      </c>
      <c r="E112">
        <v>3.0004142617322602E-4</v>
      </c>
    </row>
    <row r="113" spans="1:7" x14ac:dyDescent="0.35">
      <c r="A113" t="s">
        <v>120</v>
      </c>
      <c r="B113">
        <v>0.50004790511345698</v>
      </c>
      <c r="C113" s="3">
        <v>2.7704570656765201E-8</v>
      </c>
      <c r="D113" s="3">
        <v>1.9962917402952599E-5</v>
      </c>
      <c r="E113" s="3">
        <v>1.5903179910709E-6</v>
      </c>
    </row>
    <row r="114" spans="1:7" x14ac:dyDescent="0.35">
      <c r="A114" t="s">
        <v>121</v>
      </c>
      <c r="B114">
        <v>4.9999360838290601</v>
      </c>
      <c r="C114" s="3">
        <v>2.75971707951707E-7</v>
      </c>
      <c r="D114">
        <v>1.3542011982272799E-4</v>
      </c>
      <c r="E114" s="3">
        <v>1.5388025961481899E-5</v>
      </c>
    </row>
    <row r="115" spans="1:7" x14ac:dyDescent="0.35">
      <c r="A115" t="s">
        <v>122</v>
      </c>
      <c r="B115">
        <v>5.0000799532210598</v>
      </c>
      <c r="C115" s="3">
        <v>2.7597970925107302E-7</v>
      </c>
      <c r="D115">
        <v>1.28710310592876E-4</v>
      </c>
      <c r="E115" s="3">
        <v>1.5388468844956601E-5</v>
      </c>
    </row>
    <row r="116" spans="1:7" x14ac:dyDescent="0.35">
      <c r="A116" t="s">
        <v>123</v>
      </c>
      <c r="B116">
        <v>10.0001709152041</v>
      </c>
      <c r="C116" s="3">
        <v>5.5196000949117498E-7</v>
      </c>
      <c r="D116">
        <v>4.7783277469497199E-4</v>
      </c>
      <c r="E116" s="3">
        <v>3.0776971663487197E-5</v>
      </c>
    </row>
    <row r="117" spans="1:7" x14ac:dyDescent="0.35">
      <c r="A117" t="s">
        <v>124</v>
      </c>
      <c r="B117">
        <v>100.00382069068699</v>
      </c>
      <c r="C117" s="3">
        <v>5.5127561759705802E-6</v>
      </c>
      <c r="D117">
        <v>3.6616068206491402E-3</v>
      </c>
      <c r="E117">
        <v>3.0427621717473699E-4</v>
      </c>
    </row>
    <row r="118" spans="1:7" x14ac:dyDescent="0.35">
      <c r="A118" t="s">
        <v>125</v>
      </c>
      <c r="B118">
        <v>1000.02911826447</v>
      </c>
      <c r="C118" s="3">
        <v>5.5322648862323101E-5</v>
      </c>
      <c r="D118">
        <v>7.7196902732817901E-2</v>
      </c>
      <c r="E118">
        <v>3.0799341171501198E-3</v>
      </c>
    </row>
    <row r="119" spans="1:7" x14ac:dyDescent="0.35">
      <c r="A119" t="s">
        <v>126</v>
      </c>
      <c r="B119">
        <v>1000.01385094956</v>
      </c>
      <c r="C119" s="3">
        <v>5.5321780186758603E-5</v>
      </c>
      <c r="D119">
        <v>8.2668266333790694E-2</v>
      </c>
      <c r="E119">
        <v>3.0798872259759102E-3</v>
      </c>
    </row>
    <row r="120" spans="1:7" x14ac:dyDescent="0.35">
      <c r="A120" t="s">
        <v>127</v>
      </c>
      <c r="B120">
        <v>10.0000160370501</v>
      </c>
      <c r="C120" s="3">
        <v>5.5195134218044699E-7</v>
      </c>
      <c r="D120">
        <v>2.6413043041560502E-4</v>
      </c>
      <c r="E120" s="3">
        <v>3.0776494671925998E-5</v>
      </c>
    </row>
    <row r="122" spans="1:7" x14ac:dyDescent="0.35">
      <c r="A122" t="s">
        <v>128</v>
      </c>
    </row>
    <row r="123" spans="1:7" x14ac:dyDescent="0.35">
      <c r="A123" t="s">
        <v>129</v>
      </c>
    </row>
    <row r="124" spans="1:7" x14ac:dyDescent="0.35">
      <c r="A124" t="s">
        <v>41</v>
      </c>
      <c r="B124" t="s">
        <v>130</v>
      </c>
      <c r="C124" t="s">
        <v>131</v>
      </c>
      <c r="D124" t="s">
        <v>132</v>
      </c>
      <c r="E124" t="s">
        <v>133</v>
      </c>
      <c r="F124" t="s">
        <v>134</v>
      </c>
      <c r="G124" t="s">
        <v>135</v>
      </c>
    </row>
    <row r="125" spans="1:7" x14ac:dyDescent="0.35">
      <c r="A125" t="s">
        <v>136</v>
      </c>
      <c r="B125">
        <v>0.05</v>
      </c>
      <c r="C125">
        <v>10000</v>
      </c>
      <c r="D125">
        <v>255.2</v>
      </c>
      <c r="E125">
        <v>0.28000000000000003</v>
      </c>
      <c r="F125">
        <v>0.28599999999999998</v>
      </c>
      <c r="G125">
        <v>0.78200000000000003</v>
      </c>
    </row>
    <row r="126" spans="1:7" x14ac:dyDescent="0.35">
      <c r="A126" t="s">
        <v>137</v>
      </c>
      <c r="B126">
        <v>0.05</v>
      </c>
      <c r="C126">
        <v>10000</v>
      </c>
      <c r="D126">
        <v>260.60000000000002</v>
      </c>
      <c r="E126">
        <v>0.3</v>
      </c>
      <c r="F126">
        <v>0.16</v>
      </c>
      <c r="G126">
        <v>0.83</v>
      </c>
    </row>
    <row r="127" spans="1:7" x14ac:dyDescent="0.35">
      <c r="A127" t="s">
        <v>138</v>
      </c>
      <c r="B127">
        <v>0.05</v>
      </c>
      <c r="C127">
        <v>10000</v>
      </c>
      <c r="D127">
        <v>93.6</v>
      </c>
      <c r="E127">
        <v>0.2</v>
      </c>
      <c r="F127">
        <v>0.30199999999999999</v>
      </c>
      <c r="G127">
        <v>0.61599999999999999</v>
      </c>
    </row>
    <row r="128" spans="1:7" x14ac:dyDescent="0.35">
      <c r="A128" t="s">
        <v>139</v>
      </c>
      <c r="B128">
        <v>0.05</v>
      </c>
      <c r="C128">
        <v>10000</v>
      </c>
      <c r="D128">
        <v>169.8</v>
      </c>
      <c r="E128">
        <v>0.36</v>
      </c>
      <c r="F128">
        <v>0.27300000000000002</v>
      </c>
      <c r="G128">
        <v>1.101</v>
      </c>
    </row>
    <row r="129" spans="1:10" x14ac:dyDescent="0.35">
      <c r="A129" t="s">
        <v>140</v>
      </c>
      <c r="B129">
        <v>0.05</v>
      </c>
      <c r="C129">
        <v>10000</v>
      </c>
      <c r="D129">
        <v>52.399999999999899</v>
      </c>
      <c r="E129">
        <v>0.34</v>
      </c>
      <c r="F129">
        <v>3.6999999999999998E-2</v>
      </c>
      <c r="G129">
        <v>0.80999999999999905</v>
      </c>
    </row>
    <row r="130" spans="1:10" x14ac:dyDescent="0.35">
      <c r="A130" t="s">
        <v>141</v>
      </c>
      <c r="B130">
        <v>0.05</v>
      </c>
      <c r="C130">
        <v>10000</v>
      </c>
      <c r="D130">
        <v>0</v>
      </c>
      <c r="E130">
        <v>0</v>
      </c>
      <c r="F130">
        <v>0</v>
      </c>
      <c r="G130">
        <v>0</v>
      </c>
    </row>
    <row r="131" spans="1:10" x14ac:dyDescent="0.35">
      <c r="A131" t="s">
        <v>142</v>
      </c>
    </row>
    <row r="132" spans="1:10" x14ac:dyDescent="0.35">
      <c r="A132" t="s">
        <v>41</v>
      </c>
      <c r="B132" t="s">
        <v>132</v>
      </c>
      <c r="C132" t="s">
        <v>143</v>
      </c>
      <c r="D132" t="s">
        <v>133</v>
      </c>
      <c r="E132" t="s">
        <v>144</v>
      </c>
      <c r="F132" t="s">
        <v>145</v>
      </c>
      <c r="G132" t="s">
        <v>146</v>
      </c>
      <c r="H132" t="s">
        <v>147</v>
      </c>
      <c r="I132" t="s">
        <v>148</v>
      </c>
      <c r="J132" t="s">
        <v>131</v>
      </c>
    </row>
    <row r="133" spans="1:10" x14ac:dyDescent="0.35">
      <c r="A133" t="s">
        <v>149</v>
      </c>
      <c r="B133">
        <v>10</v>
      </c>
      <c r="C133" s="3">
        <v>9.9999999999999994E-12</v>
      </c>
      <c r="D133">
        <v>0</v>
      </c>
      <c r="E133" s="3">
        <v>9.9999999999999998E-13</v>
      </c>
      <c r="F133">
        <v>84.2</v>
      </c>
      <c r="G133">
        <v>1.6199999999999899</v>
      </c>
      <c r="H133">
        <v>120.8</v>
      </c>
      <c r="I133">
        <v>0.72</v>
      </c>
      <c r="J133">
        <v>10000</v>
      </c>
    </row>
    <row r="134" spans="1:10" x14ac:dyDescent="0.35">
      <c r="A134" t="s">
        <v>150</v>
      </c>
      <c r="B134">
        <v>10</v>
      </c>
      <c r="C134" s="3">
        <v>9.9999999999999994E-12</v>
      </c>
      <c r="D134">
        <v>0</v>
      </c>
      <c r="E134" s="3">
        <v>9.9999999999999998E-13</v>
      </c>
      <c r="F134">
        <v>83.6</v>
      </c>
      <c r="G134">
        <v>2.48</v>
      </c>
      <c r="H134">
        <v>117.5</v>
      </c>
      <c r="I134">
        <v>0.7</v>
      </c>
      <c r="J134">
        <v>10000</v>
      </c>
    </row>
    <row r="135" spans="1:10" x14ac:dyDescent="0.35">
      <c r="A135" t="s">
        <v>151</v>
      </c>
      <c r="B135">
        <v>99.999999999999901</v>
      </c>
      <c r="C135" s="3">
        <v>9.9999999999999994E-12</v>
      </c>
      <c r="D135">
        <v>0</v>
      </c>
      <c r="E135" s="3">
        <v>9.9999999999999998E-13</v>
      </c>
      <c r="F135">
        <v>104.1</v>
      </c>
      <c r="G135">
        <v>2.06</v>
      </c>
      <c r="H135">
        <v>87.7</v>
      </c>
      <c r="I135">
        <v>0.56999999999999995</v>
      </c>
      <c r="J135">
        <v>10000</v>
      </c>
    </row>
    <row r="136" spans="1:10" x14ac:dyDescent="0.35">
      <c r="A136" t="s">
        <v>152</v>
      </c>
      <c r="B136">
        <v>99.999999999999901</v>
      </c>
      <c r="C136" s="3">
        <v>9.9999999999999994E-12</v>
      </c>
      <c r="D136">
        <v>0</v>
      </c>
      <c r="E136" s="3">
        <v>9.9999999999999998E-13</v>
      </c>
      <c r="F136">
        <v>102.4</v>
      </c>
      <c r="G136">
        <v>1.91</v>
      </c>
      <c r="H136">
        <v>101.9</v>
      </c>
      <c r="I136">
        <v>0.31</v>
      </c>
      <c r="J136">
        <v>10000</v>
      </c>
    </row>
    <row r="137" spans="1:10" x14ac:dyDescent="0.35">
      <c r="A137" t="s">
        <v>153</v>
      </c>
      <c r="B137">
        <v>10</v>
      </c>
      <c r="C137" s="3">
        <v>9.9999999999999994E-12</v>
      </c>
      <c r="D137">
        <v>0</v>
      </c>
      <c r="E137" s="3">
        <v>9.9999999999999998E-13</v>
      </c>
      <c r="F137">
        <v>84.2</v>
      </c>
      <c r="G137">
        <v>1.6199999999999899</v>
      </c>
      <c r="H137">
        <v>119.1</v>
      </c>
      <c r="I137">
        <v>0.43</v>
      </c>
      <c r="J137">
        <v>10000</v>
      </c>
    </row>
    <row r="138" spans="1:10" x14ac:dyDescent="0.35">
      <c r="A138" t="s">
        <v>154</v>
      </c>
      <c r="B138">
        <v>10</v>
      </c>
      <c r="C138" s="3">
        <v>9.9999999999999994E-12</v>
      </c>
      <c r="D138">
        <v>0</v>
      </c>
      <c r="E138" s="3">
        <v>9.9999999999999998E-13</v>
      </c>
      <c r="F138">
        <v>77.8</v>
      </c>
      <c r="G138">
        <v>1.6199999999999899</v>
      </c>
      <c r="H138">
        <v>112.9</v>
      </c>
      <c r="I138">
        <v>0.4</v>
      </c>
      <c r="J138">
        <v>10000</v>
      </c>
    </row>
    <row r="139" spans="1:10" x14ac:dyDescent="0.35">
      <c r="A139" t="s">
        <v>155</v>
      </c>
      <c r="B139">
        <v>99.999999999999901</v>
      </c>
      <c r="C139" s="3">
        <v>9.9999999999999994E-12</v>
      </c>
      <c r="D139">
        <v>0</v>
      </c>
      <c r="E139" s="3">
        <v>9.9999999999999998E-13</v>
      </c>
      <c r="F139">
        <v>101.2</v>
      </c>
      <c r="G139">
        <v>1.95999999999999</v>
      </c>
      <c r="H139">
        <v>104.8</v>
      </c>
      <c r="I139">
        <v>0.56000000000000005</v>
      </c>
      <c r="J139">
        <v>10000</v>
      </c>
    </row>
    <row r="140" spans="1:10" x14ac:dyDescent="0.35">
      <c r="A140" t="s">
        <v>156</v>
      </c>
      <c r="B140">
        <v>99.999999999999901</v>
      </c>
      <c r="C140" s="3">
        <v>9.9999999999999994E-12</v>
      </c>
      <c r="D140">
        <v>0</v>
      </c>
      <c r="E140" s="3">
        <v>9.9999999999999998E-13</v>
      </c>
      <c r="F140">
        <v>102.4</v>
      </c>
      <c r="G140">
        <v>1.91</v>
      </c>
      <c r="H140">
        <v>101.9</v>
      </c>
      <c r="I140">
        <v>0.31</v>
      </c>
      <c r="J140">
        <v>10000</v>
      </c>
    </row>
    <row r="141" spans="1:10" x14ac:dyDescent="0.35">
      <c r="A141" t="s">
        <v>36</v>
      </c>
      <c r="B141">
        <v>0.5</v>
      </c>
      <c r="C141" s="3">
        <v>9.9999999999999994E-12</v>
      </c>
      <c r="D141">
        <v>0</v>
      </c>
      <c r="E141" s="3">
        <v>9.9999999999999998E-13</v>
      </c>
      <c r="F141">
        <v>0</v>
      </c>
      <c r="G141">
        <v>0</v>
      </c>
      <c r="H141">
        <v>0</v>
      </c>
      <c r="I141">
        <v>0</v>
      </c>
      <c r="J141">
        <v>10000</v>
      </c>
    </row>
    <row r="142" spans="1:10" x14ac:dyDescent="0.35">
      <c r="A142" t="s">
        <v>157</v>
      </c>
      <c r="B142">
        <v>5</v>
      </c>
      <c r="C142" s="3">
        <v>9.9999999999999994E-12</v>
      </c>
      <c r="D142">
        <v>0</v>
      </c>
      <c r="E142" s="3">
        <v>9.9999999999999998E-13</v>
      </c>
      <c r="F142">
        <v>204.99999999999901</v>
      </c>
      <c r="G142">
        <v>0.8</v>
      </c>
      <c r="H142">
        <v>0</v>
      </c>
      <c r="I142">
        <v>0</v>
      </c>
      <c r="J142">
        <v>10000</v>
      </c>
    </row>
    <row r="143" spans="1:10" x14ac:dyDescent="0.35">
      <c r="A143" t="s">
        <v>158</v>
      </c>
      <c r="B143">
        <v>5</v>
      </c>
      <c r="C143" s="3">
        <v>9.9999999999999994E-12</v>
      </c>
      <c r="D143">
        <v>0</v>
      </c>
      <c r="E143" s="3">
        <v>9.9999999999999998E-13</v>
      </c>
      <c r="F143">
        <v>185</v>
      </c>
      <c r="G143">
        <v>0.6</v>
      </c>
      <c r="H143">
        <v>0</v>
      </c>
      <c r="I143">
        <v>0</v>
      </c>
      <c r="J143">
        <v>10000</v>
      </c>
    </row>
    <row r="144" spans="1:10" x14ac:dyDescent="0.35">
      <c r="A144" t="s">
        <v>159</v>
      </c>
      <c r="B144">
        <v>10</v>
      </c>
      <c r="C144" s="3">
        <v>9.9999999999999994E-12</v>
      </c>
      <c r="D144">
        <v>0</v>
      </c>
      <c r="E144" s="3">
        <v>9.9999999999999998E-13</v>
      </c>
      <c r="F144">
        <v>0</v>
      </c>
      <c r="G144">
        <v>0</v>
      </c>
      <c r="H144">
        <v>0</v>
      </c>
      <c r="I144">
        <v>0</v>
      </c>
      <c r="J144">
        <v>10000</v>
      </c>
    </row>
    <row r="145" spans="1:10" x14ac:dyDescent="0.35">
      <c r="A145" t="s">
        <v>160</v>
      </c>
      <c r="B145">
        <v>99.999999999999901</v>
      </c>
      <c r="C145" s="3">
        <v>9.9999999999999994E-12</v>
      </c>
      <c r="D145">
        <v>0</v>
      </c>
      <c r="E145" s="3">
        <v>9.9999999999999998E-13</v>
      </c>
      <c r="F145">
        <v>0</v>
      </c>
      <c r="G145">
        <v>0</v>
      </c>
      <c r="H145">
        <v>0</v>
      </c>
      <c r="I145">
        <v>0</v>
      </c>
      <c r="J145">
        <v>10000</v>
      </c>
    </row>
    <row r="146" spans="1:10" x14ac:dyDescent="0.35">
      <c r="A146" t="s">
        <v>161</v>
      </c>
      <c r="B146">
        <v>1000</v>
      </c>
      <c r="C146" s="3">
        <v>9.9999999999999994E-12</v>
      </c>
      <c r="D146">
        <v>0</v>
      </c>
      <c r="E146" s="3">
        <v>9.9999999999999998E-13</v>
      </c>
      <c r="F146">
        <v>0</v>
      </c>
      <c r="G146">
        <v>0</v>
      </c>
      <c r="H146">
        <v>0</v>
      </c>
      <c r="I146">
        <v>0</v>
      </c>
      <c r="J146">
        <v>10000</v>
      </c>
    </row>
    <row r="147" spans="1:10" x14ac:dyDescent="0.35">
      <c r="A147" t="s">
        <v>38</v>
      </c>
      <c r="B147">
        <v>1000</v>
      </c>
      <c r="C147" s="3">
        <v>9.9999999999999994E-12</v>
      </c>
      <c r="D147">
        <v>0</v>
      </c>
      <c r="E147" s="3">
        <v>9.9999999999999998E-13</v>
      </c>
      <c r="F147">
        <v>0</v>
      </c>
      <c r="G147">
        <v>0</v>
      </c>
      <c r="H147">
        <v>0</v>
      </c>
      <c r="I147">
        <v>0</v>
      </c>
      <c r="J147">
        <v>10000</v>
      </c>
    </row>
    <row r="148" spans="1:10" x14ac:dyDescent="0.35">
      <c r="A148" t="s">
        <v>162</v>
      </c>
      <c r="B148">
        <v>10</v>
      </c>
      <c r="C148" s="3">
        <v>9.9999999999999994E-12</v>
      </c>
      <c r="D148">
        <v>0</v>
      </c>
      <c r="E148" s="3">
        <v>9.9999999999999998E-13</v>
      </c>
      <c r="F148">
        <v>494.8</v>
      </c>
      <c r="G148">
        <v>2.0799999999999899</v>
      </c>
      <c r="H148">
        <v>0</v>
      </c>
      <c r="I148">
        <v>0</v>
      </c>
      <c r="J148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"/>
  <sheetViews>
    <sheetView workbookViewId="0">
      <selection activeCell="A3" sqref="A3"/>
    </sheetView>
  </sheetViews>
  <sheetFormatPr defaultRowHeight="14.5" x14ac:dyDescent="0.35"/>
  <cols>
    <col min="1" max="1" width="55.1796875" customWidth="1"/>
    <col min="2" max="2" width="16.6328125" customWidth="1"/>
    <col min="3" max="3" width="13.08984375" customWidth="1"/>
    <col min="5" max="5" width="10.36328125" bestFit="1" customWidth="1"/>
    <col min="6" max="6" width="10" customWidth="1"/>
    <col min="7" max="7" width="11.36328125" customWidth="1"/>
    <col min="8" max="8" width="10.90625" customWidth="1"/>
    <col min="9" max="9" width="10" customWidth="1"/>
    <col min="10" max="10" width="10.90625" customWidth="1"/>
    <col min="11" max="11" width="10.08984375" customWidth="1"/>
    <col min="12" max="12" width="10.54296875" customWidth="1"/>
    <col min="13" max="13" width="11.08984375" customWidth="1"/>
    <col min="14" max="14" width="10.54296875" customWidth="1"/>
    <col min="15" max="15" width="10.90625" customWidth="1"/>
    <col min="16" max="16" width="11.36328125" customWidth="1"/>
    <col min="17" max="17" width="14" customWidth="1"/>
    <col min="18" max="18" width="13" customWidth="1"/>
    <col min="19" max="19" width="13.1796875" customWidth="1"/>
    <col min="20" max="20" width="13.08984375" customWidth="1"/>
    <col min="22" max="22" width="11.1796875" customWidth="1"/>
    <col min="23" max="23" width="10.54296875" customWidth="1"/>
    <col min="24" max="24" width="11.1796875" customWidth="1"/>
    <col min="25" max="25" width="10.6328125" customWidth="1"/>
    <col min="26" max="26" width="10" customWidth="1"/>
    <col min="27" max="27" width="10.36328125" bestFit="1" customWidth="1"/>
    <col min="28" max="28" width="9.7265625" customWidth="1"/>
    <col min="29" max="29" width="10.26953125" customWidth="1"/>
    <col min="30" max="31" width="11.36328125" customWidth="1"/>
    <col min="32" max="32" width="10.26953125" customWidth="1"/>
    <col min="33" max="33" width="11.90625" customWidth="1"/>
    <col min="34" max="34" width="11.08984375" customWidth="1"/>
    <col min="35" max="35" width="10.90625" customWidth="1"/>
    <col min="36" max="36" width="12.26953125" customWidth="1"/>
    <col min="37" max="37" width="11.36328125" customWidth="1"/>
    <col min="47" max="47" width="10" customWidth="1"/>
    <col min="56" max="56" width="9.81640625" customWidth="1"/>
    <col min="64" max="64" width="9.54296875" customWidth="1"/>
    <col min="65" max="65" width="10.08984375" customWidth="1"/>
    <col min="66" max="66" width="9.26953125" customWidth="1"/>
    <col min="67" max="67" width="10.08984375" customWidth="1"/>
    <col min="68" max="68" width="9.36328125" bestFit="1" customWidth="1"/>
  </cols>
  <sheetData>
    <row r="1" spans="1:71" x14ac:dyDescent="0.35">
      <c r="A1" s="4" t="s">
        <v>172</v>
      </c>
      <c r="B1" s="16" t="s">
        <v>23</v>
      </c>
      <c r="C1" s="16"/>
      <c r="E1" s="16" t="s">
        <v>163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4"/>
      <c r="V1" s="16" t="s">
        <v>166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M1" s="16" t="s">
        <v>164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D1" s="16" t="s">
        <v>165</v>
      </c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</row>
    <row r="2" spans="1:71" x14ac:dyDescent="0.35">
      <c r="B2" t="s">
        <v>174</v>
      </c>
      <c r="C2" t="s">
        <v>173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120</v>
      </c>
      <c r="N2" t="s">
        <v>121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V2" t="s">
        <v>112</v>
      </c>
      <c r="W2" t="s">
        <v>113</v>
      </c>
      <c r="X2" t="s">
        <v>114</v>
      </c>
      <c r="Y2" t="s">
        <v>115</v>
      </c>
      <c r="Z2" t="s">
        <v>116</v>
      </c>
      <c r="AA2" t="s">
        <v>117</v>
      </c>
      <c r="AB2" t="s">
        <v>118</v>
      </c>
      <c r="AC2" t="s">
        <v>119</v>
      </c>
      <c r="AD2" t="s">
        <v>120</v>
      </c>
      <c r="AE2" t="s">
        <v>121</v>
      </c>
      <c r="AF2" t="s">
        <v>122</v>
      </c>
      <c r="AG2" t="s">
        <v>123</v>
      </c>
      <c r="AH2" t="s">
        <v>124</v>
      </c>
      <c r="AI2" t="s">
        <v>125</v>
      </c>
      <c r="AJ2" t="s">
        <v>126</v>
      </c>
      <c r="AK2" t="s">
        <v>127</v>
      </c>
      <c r="AM2" t="s">
        <v>112</v>
      </c>
      <c r="AN2" t="s">
        <v>113</v>
      </c>
      <c r="AO2" t="s">
        <v>114</v>
      </c>
      <c r="AP2" t="s">
        <v>115</v>
      </c>
      <c r="AQ2" t="s">
        <v>116</v>
      </c>
      <c r="AR2" t="s">
        <v>117</v>
      </c>
      <c r="AS2" t="s">
        <v>118</v>
      </c>
      <c r="AT2" t="s">
        <v>119</v>
      </c>
      <c r="AU2" t="s">
        <v>120</v>
      </c>
      <c r="AV2" t="s">
        <v>121</v>
      </c>
      <c r="AW2" t="s">
        <v>122</v>
      </c>
      <c r="AX2" t="s">
        <v>123</v>
      </c>
      <c r="AY2" t="s">
        <v>124</v>
      </c>
      <c r="AZ2" t="s">
        <v>125</v>
      </c>
      <c r="BA2" t="s">
        <v>126</v>
      </c>
      <c r="BB2" t="s">
        <v>127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124</v>
      </c>
      <c r="BQ2" t="s">
        <v>125</v>
      </c>
      <c r="BR2" t="s">
        <v>126</v>
      </c>
      <c r="BS2" t="s">
        <v>127</v>
      </c>
    </row>
    <row r="3" spans="1:71" x14ac:dyDescent="0.35">
      <c r="AM3" s="8"/>
      <c r="AN3" s="8"/>
      <c r="AO3" s="12"/>
      <c r="AP3" s="12"/>
      <c r="AQ3" s="8"/>
      <c r="AR3" s="8"/>
      <c r="AS3" s="12"/>
      <c r="AT3" s="12"/>
      <c r="AU3" s="6"/>
      <c r="AV3" s="8"/>
      <c r="AW3" s="8"/>
      <c r="AX3" s="8"/>
      <c r="AY3" s="12"/>
      <c r="AZ3" s="13"/>
      <c r="BA3" s="13"/>
      <c r="BB3" s="8"/>
    </row>
    <row r="4" spans="1:71" x14ac:dyDescent="0.35">
      <c r="A4" t="str">
        <f>summary_out_csv!B3</f>
        <v>G:\My Drive\KJ\PycharmProjects\CapacitanceScale\main_2.csv</v>
      </c>
      <c r="B4" s="15">
        <f>summary_out_csv!B2</f>
        <v>44424.607137847219</v>
      </c>
      <c r="C4" s="2">
        <f>summary_out_csv!B61</f>
        <v>44172</v>
      </c>
      <c r="E4" s="7">
        <f>summary_out_csv!$B105</f>
        <v>9.9999517639845301</v>
      </c>
      <c r="F4" s="7">
        <f>summary_out_csv!$B106</f>
        <v>9.9999543977724805</v>
      </c>
      <c r="G4" s="6">
        <f>summary_out_csv!$B107</f>
        <v>99.999585999999994</v>
      </c>
      <c r="H4" s="6">
        <f>summary_out_csv!$B108</f>
        <v>99.999576741811296</v>
      </c>
      <c r="I4" s="7">
        <f>summary_out_csv!$B109</f>
        <v>9.9999512974443405</v>
      </c>
      <c r="J4" s="7">
        <f>summary_out_csv!$B110</f>
        <v>9.9999488449890297</v>
      </c>
      <c r="K4" s="6">
        <f>summary_out_csv!$B111</f>
        <v>99.999541460947697</v>
      </c>
      <c r="L4" s="6">
        <f>summary_out_csv!$B112</f>
        <v>99.9996113805297</v>
      </c>
      <c r="M4" s="9">
        <f>summary_out_csv!$B113</f>
        <v>0.50004790511345698</v>
      </c>
      <c r="N4" s="7">
        <f>summary_out_csv!$B114</f>
        <v>4.9999360838290601</v>
      </c>
      <c r="O4" s="7">
        <f>summary_out_csv!$B115</f>
        <v>5.0000799532210598</v>
      </c>
      <c r="P4" s="7">
        <f>summary_out_csv!$B116</f>
        <v>10.0001709152041</v>
      </c>
      <c r="Q4" s="10">
        <f>summary_out_csv!$B117</f>
        <v>100.00382069068699</v>
      </c>
      <c r="R4" s="11">
        <f>summary_out_csv!$B118</f>
        <v>1000.02911826447</v>
      </c>
      <c r="S4" s="11">
        <f>summary_out_csv!$B119</f>
        <v>1000.01385094956</v>
      </c>
      <c r="T4" s="7">
        <f>summary_out_csv!$B120</f>
        <v>10.0000160370501</v>
      </c>
      <c r="V4" s="7">
        <f>summary_out_csv!$C105</f>
        <v>5.5327390112039699E-7</v>
      </c>
      <c r="W4" s="7">
        <f>summary_out_csv!$C106</f>
        <v>5.5320781434389201E-7</v>
      </c>
      <c r="X4" s="6">
        <f>summary_out_csv!$C107</f>
        <v>5.4999772299999996E-6</v>
      </c>
      <c r="Y4" s="6">
        <f>summary_out_csv!$C108</f>
        <v>5.5122981980990903E-6</v>
      </c>
      <c r="Z4" s="7">
        <f>summary_out_csv!$C109</f>
        <v>5.5323915379198596E-7</v>
      </c>
      <c r="AA4" s="7">
        <f>summary_out_csv!$C110</f>
        <v>5.5311453309888902E-7</v>
      </c>
      <c r="AB4" s="6">
        <f>summary_out_csv!$C111</f>
        <v>5.5127078560292204E-6</v>
      </c>
      <c r="AC4" s="6">
        <f>summary_out_csv!$C112</f>
        <v>5.5123000985488196E-6</v>
      </c>
      <c r="AD4" s="9">
        <f>summary_out_csv!$C113</f>
        <v>2.7704570656765201E-8</v>
      </c>
      <c r="AE4" s="7">
        <f>summary_out_csv!$C114</f>
        <v>2.75971707951707E-7</v>
      </c>
      <c r="AF4" s="7">
        <f>summary_out_csv!$C115</f>
        <v>2.7597970925107302E-7</v>
      </c>
      <c r="AG4" s="7">
        <f>summary_out_csv!$C116</f>
        <v>5.5196000949117498E-7</v>
      </c>
      <c r="AH4" s="10">
        <f>summary_out_csv!$C117</f>
        <v>5.5127561759705802E-6</v>
      </c>
      <c r="AI4" s="11">
        <f>summary_out_csv!$C118</f>
        <v>5.5322648862323101E-5</v>
      </c>
      <c r="AJ4" s="11">
        <f>summary_out_csv!$C119</f>
        <v>5.5321780186758603E-5</v>
      </c>
      <c r="AK4" s="7">
        <f>summary_out_csv!$C120</f>
        <v>5.5195134218044699E-7</v>
      </c>
      <c r="AM4" s="8">
        <f>summary_out_csv!$D105</f>
        <v>2.90041931292345E-4</v>
      </c>
      <c r="AN4" s="8">
        <f>summary_out_csv!$D106</f>
        <v>3.6019659198650102E-4</v>
      </c>
      <c r="AO4" s="12">
        <f>summary_out_csv!$D107</f>
        <v>1.899992134E-3</v>
      </c>
      <c r="AP4" s="12">
        <f>summary_out_csv!$D108</f>
        <v>2.9866527095139101E-3</v>
      </c>
      <c r="AQ4" s="8">
        <f>summary_out_csv!$D109</f>
        <v>1.5266608618424901E-4</v>
      </c>
      <c r="AR4" s="8">
        <f>summary_out_csv!$D110</f>
        <v>1.41785623077854E-4</v>
      </c>
      <c r="AS4" s="12">
        <f>summary_out_csv!$D111</f>
        <v>1.7052359700325799E-3</v>
      </c>
      <c r="AT4" s="12">
        <f>summary_out_csv!$D112</f>
        <v>1.72827995568013E-3</v>
      </c>
      <c r="AU4" s="6">
        <f>summary_out_csv!$D113</f>
        <v>1.9962917402952599E-5</v>
      </c>
      <c r="AV4" s="8">
        <f>summary_out_csv!$D114</f>
        <v>1.3542011982272799E-4</v>
      </c>
      <c r="AW4" s="8">
        <f>summary_out_csv!$D115</f>
        <v>1.28710310592876E-4</v>
      </c>
      <c r="AX4" s="8">
        <f>summary_out_csv!$D116</f>
        <v>4.7783277469497199E-4</v>
      </c>
      <c r="AY4" s="12">
        <f>summary_out_csv!$D117</f>
        <v>3.6616068206491402E-3</v>
      </c>
      <c r="AZ4" s="13">
        <f>summary_out_csv!$D118</f>
        <v>7.7196902732817901E-2</v>
      </c>
      <c r="BA4" s="13">
        <f>summary_out_csv!$D119</f>
        <v>8.2668266333790694E-2</v>
      </c>
      <c r="BB4" s="8">
        <f>summary_out_csv!$D120</f>
        <v>2.6413043041560502E-4</v>
      </c>
      <c r="BD4" s="8">
        <f>summary_out_csv!$E105</f>
        <v>3.1119968257581499E-5</v>
      </c>
      <c r="BE4" s="8">
        <f>summary_out_csv!$E106</f>
        <v>3.1114719693532797E-5</v>
      </c>
      <c r="BF4" s="12">
        <f>summary_out_csv!$E107</f>
        <v>2.99998758E-4</v>
      </c>
      <c r="BG4" s="12">
        <f>summary_out_csv!$E108</f>
        <v>3.0004132235156501E-4</v>
      </c>
      <c r="BH4" s="8">
        <f>summary_out_csv!$E109</f>
        <v>3.1117704358260099E-5</v>
      </c>
      <c r="BI4" s="8">
        <f>summary_out_csv!$E110</f>
        <v>3.1100300658455499E-5</v>
      </c>
      <c r="BJ4" s="12">
        <f>summary_out_csv!$E111</f>
        <v>3.00044691400823E-4</v>
      </c>
      <c r="BK4" s="12">
        <f>summary_out_csv!$E112</f>
        <v>3.0004142617322602E-4</v>
      </c>
      <c r="BL4" s="6">
        <f>summary_out_csv!$E113</f>
        <v>1.5903179910709E-6</v>
      </c>
      <c r="BM4" s="8">
        <f>summary_out_csv!$E114</f>
        <v>1.5388025961481899E-5</v>
      </c>
      <c r="BN4" s="8">
        <f>summary_out_csv!$E115</f>
        <v>1.5388468844956601E-5</v>
      </c>
      <c r="BO4" s="8">
        <f>summary_out_csv!$E116</f>
        <v>3.0776971663487197E-5</v>
      </c>
      <c r="BP4" s="12">
        <f>summary_out_csv!$E117</f>
        <v>3.0427621717473699E-4</v>
      </c>
      <c r="BQ4" s="13">
        <f>summary_out_csv!$E118</f>
        <v>3.0799341171501198E-3</v>
      </c>
      <c r="BR4" s="13">
        <f>summary_out_csv!$E119</f>
        <v>3.0798872259759102E-3</v>
      </c>
      <c r="BS4" s="8">
        <f>summary_out_csv!$E120</f>
        <v>3.0776494671925998E-5</v>
      </c>
    </row>
    <row r="5" spans="1:71" x14ac:dyDescent="0.35">
      <c r="BB5" s="8"/>
    </row>
    <row r="7" spans="1:71" x14ac:dyDescent="0.35">
      <c r="G7" s="14"/>
    </row>
    <row r="8" spans="1:71" x14ac:dyDescent="0.35">
      <c r="H8" s="3"/>
      <c r="I8" s="3"/>
    </row>
  </sheetData>
  <mergeCells count="5">
    <mergeCell ref="AM1:BB1"/>
    <mergeCell ref="E1:T1"/>
    <mergeCell ref="BD1:BS1"/>
    <mergeCell ref="V1:AK1"/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"/>
  <sheetViews>
    <sheetView workbookViewId="0">
      <selection activeCell="G3" sqref="G3"/>
    </sheetView>
  </sheetViews>
  <sheetFormatPr defaultRowHeight="14.5" x14ac:dyDescent="0.35"/>
  <cols>
    <col min="2" max="5" width="19.6328125" customWidth="1"/>
  </cols>
  <sheetData>
    <row r="2" spans="1:5" x14ac:dyDescent="0.35">
      <c r="A2" t="s">
        <v>23</v>
      </c>
      <c r="B2" s="16" t="s">
        <v>171</v>
      </c>
      <c r="C2" s="16"/>
      <c r="D2" s="16"/>
      <c r="E2" s="16"/>
    </row>
    <row r="3" spans="1:5" x14ac:dyDescent="0.35">
      <c r="B3" s="4" t="s">
        <v>167</v>
      </c>
      <c r="C3" s="4" t="s">
        <v>169</v>
      </c>
      <c r="D3" s="4" t="s">
        <v>168</v>
      </c>
      <c r="E3" s="4" t="s">
        <v>170</v>
      </c>
    </row>
    <row r="4" spans="1:5" x14ac:dyDescent="0.35">
      <c r="A4" s="2">
        <f>summary_out_csv!B78</f>
        <v>44172</v>
      </c>
      <c r="B4" s="4">
        <f>summary_out_csv!B81</f>
        <v>10.0000176343357</v>
      </c>
      <c r="C4" s="5">
        <f>summary_out_csv!C81</f>
        <v>2.7719062812202501E-8</v>
      </c>
      <c r="D4" s="4">
        <f>summary_out_csv!D81</f>
        <v>-1.6847491694691599E-4</v>
      </c>
      <c r="E4" s="5">
        <f>summary_out_csv!E81</f>
        <v>4.6282118111518701E-7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8591-8B17-4197-85D7-F9A78AABC585}">
  <dimension ref="A1:AV27"/>
  <sheetViews>
    <sheetView tabSelected="1" topLeftCell="AC10" workbookViewId="0">
      <selection activeCell="AJ18" sqref="AJ18"/>
    </sheetView>
  </sheetViews>
  <sheetFormatPr defaultRowHeight="14.5" x14ac:dyDescent="0.35"/>
  <cols>
    <col min="3" max="3" width="10.81640625" bestFit="1" customWidth="1"/>
    <col min="23" max="23" width="10.81640625" bestFit="1" customWidth="1"/>
    <col min="43" max="43" width="9.81640625" bestFit="1" customWidth="1"/>
  </cols>
  <sheetData>
    <row r="1" spans="1:48" x14ac:dyDescent="0.35">
      <c r="A1" t="s">
        <v>210</v>
      </c>
    </row>
    <row r="2" spans="1:48" x14ac:dyDescent="0.35">
      <c r="A2" t="s">
        <v>175</v>
      </c>
      <c r="K2" t="s">
        <v>200</v>
      </c>
      <c r="U2" t="s">
        <v>203</v>
      </c>
      <c r="AE2" t="s">
        <v>205</v>
      </c>
      <c r="AO2" t="s">
        <v>209</v>
      </c>
    </row>
    <row r="3" spans="1:48" x14ac:dyDescent="0.35">
      <c r="B3" t="s">
        <v>176</v>
      </c>
      <c r="V3" t="s">
        <v>204</v>
      </c>
    </row>
    <row r="5" spans="1:48" x14ac:dyDescent="0.35">
      <c r="B5" t="s">
        <v>177</v>
      </c>
      <c r="L5" t="s">
        <v>177</v>
      </c>
      <c r="V5" t="s">
        <v>177</v>
      </c>
      <c r="AF5" t="s">
        <v>177</v>
      </c>
      <c r="AP5" t="s">
        <v>177</v>
      </c>
    </row>
    <row r="6" spans="1:48" x14ac:dyDescent="0.35">
      <c r="B6" t="s">
        <v>178</v>
      </c>
      <c r="F6">
        <v>3.6999999999999998E-2</v>
      </c>
      <c r="G6">
        <v>8.0999999999999997E-7</v>
      </c>
      <c r="H6" t="s">
        <v>179</v>
      </c>
      <c r="L6" t="s">
        <v>178</v>
      </c>
      <c r="P6">
        <v>3.6999999999999998E-2</v>
      </c>
      <c r="Q6">
        <v>8.0999999999999997E-7</v>
      </c>
      <c r="R6" t="s">
        <v>179</v>
      </c>
      <c r="V6" t="s">
        <v>178</v>
      </c>
      <c r="Z6">
        <v>3.6999999999999998E-2</v>
      </c>
      <c r="AA6">
        <v>8.0999999999999997E-7</v>
      </c>
      <c r="AB6" t="s">
        <v>179</v>
      </c>
      <c r="AF6" t="s">
        <v>206</v>
      </c>
      <c r="AJ6">
        <v>3.6999999999999998E-2</v>
      </c>
      <c r="AK6">
        <v>8.0999999999999997E-7</v>
      </c>
      <c r="AL6" t="s">
        <v>179</v>
      </c>
      <c r="AP6" t="s">
        <v>206</v>
      </c>
      <c r="AT6">
        <v>3.6999999999999998E-2</v>
      </c>
      <c r="AU6">
        <v>8.0999999999999997E-7</v>
      </c>
      <c r="AV6" t="s">
        <v>179</v>
      </c>
    </row>
    <row r="7" spans="1:48" x14ac:dyDescent="0.35">
      <c r="B7" t="s">
        <v>180</v>
      </c>
      <c r="F7">
        <v>1.7000000000000001E-10</v>
      </c>
      <c r="G7">
        <v>2.6224E-11</v>
      </c>
      <c r="H7" t="s">
        <v>181</v>
      </c>
      <c r="L7" t="s">
        <v>180</v>
      </c>
      <c r="P7">
        <v>1.7000000000000001E-10</v>
      </c>
      <c r="Q7">
        <v>2.6224E-11</v>
      </c>
      <c r="R7" t="s">
        <v>181</v>
      </c>
      <c r="V7" t="s">
        <v>180</v>
      </c>
      <c r="Z7">
        <v>1.7000000000000001E-10</v>
      </c>
      <c r="AA7">
        <v>2.6224E-11</v>
      </c>
      <c r="AB7" t="s">
        <v>181</v>
      </c>
      <c r="AF7" t="s">
        <v>180</v>
      </c>
      <c r="AJ7">
        <v>1.7000000000000001E-10</v>
      </c>
      <c r="AK7">
        <v>2.6224E-11</v>
      </c>
      <c r="AL7" t="s">
        <v>181</v>
      </c>
      <c r="AP7" t="s">
        <v>180</v>
      </c>
      <c r="AT7">
        <v>1.7000000000000001E-10</v>
      </c>
      <c r="AU7">
        <v>2.6224E-11</v>
      </c>
      <c r="AV7" t="s">
        <v>181</v>
      </c>
    </row>
    <row r="8" spans="1:48" x14ac:dyDescent="0.35">
      <c r="B8" t="s">
        <v>182</v>
      </c>
      <c r="F8">
        <v>6.9999999999999996E-10</v>
      </c>
      <c r="G8">
        <v>4.8371999999999996E-10</v>
      </c>
      <c r="H8" t="s">
        <v>183</v>
      </c>
      <c r="L8" t="s">
        <v>201</v>
      </c>
      <c r="P8">
        <v>0</v>
      </c>
      <c r="Q8">
        <v>1.386E-9</v>
      </c>
      <c r="R8" t="s">
        <v>202</v>
      </c>
      <c r="V8" t="s">
        <v>182</v>
      </c>
      <c r="Z8">
        <v>6.9999999999999996E-10</v>
      </c>
      <c r="AA8">
        <v>4.8371999999999996E-10</v>
      </c>
      <c r="AB8" t="s">
        <v>183</v>
      </c>
      <c r="AF8" t="s">
        <v>194</v>
      </c>
      <c r="AJ8">
        <v>6E-10</v>
      </c>
      <c r="AK8">
        <v>1.8544999999999999E-10</v>
      </c>
      <c r="AL8" t="s">
        <v>183</v>
      </c>
      <c r="AP8" t="s">
        <v>195</v>
      </c>
      <c r="AT8">
        <v>8.0000000000000003E-10</v>
      </c>
      <c r="AU8">
        <v>2.0490000000000001E-10</v>
      </c>
      <c r="AV8" t="s">
        <v>183</v>
      </c>
    </row>
    <row r="9" spans="1:48" x14ac:dyDescent="0.35">
      <c r="B9" t="s">
        <v>184</v>
      </c>
      <c r="F9">
        <v>8.6999999999999999E-10</v>
      </c>
      <c r="G9">
        <v>5.0994399999999993E-10</v>
      </c>
      <c r="L9" t="s">
        <v>184</v>
      </c>
      <c r="P9">
        <v>1.7000000000000001E-10</v>
      </c>
      <c r="Q9">
        <v>1.4122239999999999E-9</v>
      </c>
      <c r="V9" t="s">
        <v>184</v>
      </c>
      <c r="Z9">
        <v>8.6999999999999999E-10</v>
      </c>
      <c r="AA9">
        <v>5.0994399999999993E-10</v>
      </c>
      <c r="AF9" t="s">
        <v>184</v>
      </c>
      <c r="AJ9">
        <v>7.7000000000000003E-10</v>
      </c>
      <c r="AK9">
        <v>2.1167399999999999E-10</v>
      </c>
      <c r="AP9" t="s">
        <v>184</v>
      </c>
      <c r="AT9">
        <v>9.6999999999999996E-10</v>
      </c>
      <c r="AU9">
        <v>2.3112400000000001E-10</v>
      </c>
    </row>
    <row r="10" spans="1:48" x14ac:dyDescent="0.35">
      <c r="B10" t="s">
        <v>185</v>
      </c>
      <c r="F10">
        <v>8.6999999999999999E-10</v>
      </c>
      <c r="G10">
        <v>5.0994399999999992E-6</v>
      </c>
      <c r="H10" t="s">
        <v>186</v>
      </c>
      <c r="L10" t="s">
        <v>185</v>
      </c>
      <c r="P10">
        <v>1.7000000000000001E-10</v>
      </c>
      <c r="Q10">
        <v>1.4122239999999999E-5</v>
      </c>
      <c r="R10" t="s">
        <v>186</v>
      </c>
      <c r="V10" t="s">
        <v>185</v>
      </c>
      <c r="Z10">
        <v>8.6999999999999999E-10</v>
      </c>
      <c r="AA10">
        <v>5.0994399999999992E-6</v>
      </c>
      <c r="AB10" t="s">
        <v>186</v>
      </c>
      <c r="AF10" t="s">
        <v>185</v>
      </c>
      <c r="AJ10">
        <v>7.7000000000000003E-10</v>
      </c>
      <c r="AK10">
        <v>2.1167399999999998E-6</v>
      </c>
      <c r="AP10" t="s">
        <v>185</v>
      </c>
      <c r="AT10">
        <v>9.6999999999999996E-10</v>
      </c>
      <c r="AU10">
        <v>2.3112400000000003E-6</v>
      </c>
    </row>
    <row r="11" spans="1:48" x14ac:dyDescent="0.35">
      <c r="B11" t="s">
        <v>187</v>
      </c>
      <c r="F11">
        <v>3.6999999999999998E-2</v>
      </c>
      <c r="G11">
        <v>8.0999999999999996E-3</v>
      </c>
      <c r="H11" t="s">
        <v>188</v>
      </c>
      <c r="L11" t="s">
        <v>187</v>
      </c>
      <c r="P11">
        <v>3.6999999999999998E-2</v>
      </c>
      <c r="Q11">
        <v>8.0999999999999996E-3</v>
      </c>
      <c r="R11" t="s">
        <v>188</v>
      </c>
      <c r="V11" t="s">
        <v>187</v>
      </c>
      <c r="Z11">
        <v>3.6999999999999998E-2</v>
      </c>
      <c r="AA11">
        <v>8.0999999999999996E-3</v>
      </c>
      <c r="AB11" t="s">
        <v>188</v>
      </c>
      <c r="AF11" t="s">
        <v>187</v>
      </c>
      <c r="AJ11">
        <v>3.6999999999999998E-2</v>
      </c>
      <c r="AK11">
        <v>8.0999999999999996E-3</v>
      </c>
      <c r="AP11" t="s">
        <v>187</v>
      </c>
      <c r="AT11">
        <v>3.6999999999999998E-2</v>
      </c>
      <c r="AU11">
        <v>8.0999999999999996E-3</v>
      </c>
    </row>
    <row r="12" spans="1:48" x14ac:dyDescent="0.35">
      <c r="B12" t="s">
        <v>189</v>
      </c>
      <c r="F12">
        <v>-4.1273273999999996E-8</v>
      </c>
      <c r="G12">
        <v>1.8868632699999997E-7</v>
      </c>
      <c r="L12" t="s">
        <v>189</v>
      </c>
      <c r="P12">
        <v>-1.1438385399999999E-7</v>
      </c>
      <c r="Q12">
        <v>5.2252425699999998E-7</v>
      </c>
      <c r="V12" t="s">
        <v>189</v>
      </c>
      <c r="Z12">
        <v>-4.1273273999999996E-8</v>
      </c>
      <c r="AA12">
        <v>1.8868632699999997E-7</v>
      </c>
      <c r="AF12" t="s">
        <v>207</v>
      </c>
      <c r="AJ12">
        <v>-1.7117103999999997E-8</v>
      </c>
      <c r="AK12">
        <v>7.8325616999999996E-8</v>
      </c>
      <c r="AP12" t="s">
        <v>207</v>
      </c>
      <c r="AT12">
        <v>-1.8685154000000001E-8</v>
      </c>
      <c r="AU12">
        <v>8.5523737000000017E-8</v>
      </c>
    </row>
    <row r="13" spans="1:48" x14ac:dyDescent="0.35">
      <c r="B13" t="s">
        <v>190</v>
      </c>
      <c r="F13">
        <v>1.0000000412732739</v>
      </c>
      <c r="G13">
        <v>-1.8868632699999997E-7</v>
      </c>
      <c r="L13" t="s">
        <v>190</v>
      </c>
      <c r="P13">
        <v>1.0000001143838539</v>
      </c>
      <c r="Q13">
        <v>-5.2252425699999998E-7</v>
      </c>
      <c r="V13" t="s">
        <v>190</v>
      </c>
      <c r="Z13">
        <v>1.0000000412732739</v>
      </c>
      <c r="AA13">
        <v>-1.8868632699999997E-7</v>
      </c>
      <c r="AF13" t="s">
        <v>208</v>
      </c>
      <c r="AJ13">
        <v>1.000000017117104</v>
      </c>
      <c r="AK13">
        <v>-7.8325616999999996E-8</v>
      </c>
      <c r="AP13" t="s">
        <v>208</v>
      </c>
      <c r="AT13">
        <v>1.0000000186851541</v>
      </c>
      <c r="AU13">
        <v>-8.5523737000000017E-8</v>
      </c>
    </row>
    <row r="15" spans="1:48" x14ac:dyDescent="0.35">
      <c r="B15" t="s">
        <v>191</v>
      </c>
      <c r="V15" t="s">
        <v>191</v>
      </c>
    </row>
    <row r="16" spans="1:48" x14ac:dyDescent="0.35">
      <c r="B16" t="s">
        <v>192</v>
      </c>
      <c r="F16">
        <v>1.4999999999999999E-2</v>
      </c>
      <c r="G16">
        <v>1.43E-7</v>
      </c>
      <c r="V16" t="s">
        <v>192</v>
      </c>
      <c r="Z16">
        <v>1.4999999999999999E-2</v>
      </c>
      <c r="AA16">
        <v>1.43E-7</v>
      </c>
    </row>
    <row r="17" spans="2:45" x14ac:dyDescent="0.35">
      <c r="B17" t="s">
        <v>193</v>
      </c>
      <c r="F17">
        <v>5.4999999999999997E-11</v>
      </c>
      <c r="G17">
        <v>2.19E-11</v>
      </c>
      <c r="V17" t="s">
        <v>193</v>
      </c>
      <c r="Z17">
        <v>5.4999999999999997E-11</v>
      </c>
      <c r="AA17">
        <v>2.19E-11</v>
      </c>
    </row>
    <row r="18" spans="2:45" x14ac:dyDescent="0.35">
      <c r="B18" t="s">
        <v>194</v>
      </c>
      <c r="F18">
        <v>6E-10</v>
      </c>
      <c r="G18">
        <v>1.8544999999999999E-10</v>
      </c>
      <c r="V18" t="s">
        <v>194</v>
      </c>
      <c r="Z18">
        <v>6E-10</v>
      </c>
      <c r="AA18">
        <v>1.8544999999999999E-10</v>
      </c>
    </row>
    <row r="19" spans="2:45" x14ac:dyDescent="0.35">
      <c r="B19" t="s">
        <v>195</v>
      </c>
      <c r="F19">
        <v>8.0000000000000003E-10</v>
      </c>
      <c r="G19">
        <v>2.0490000000000001E-10</v>
      </c>
      <c r="V19" t="s">
        <v>195</v>
      </c>
      <c r="Z19">
        <v>8.0000000000000003E-10</v>
      </c>
      <c r="AA19">
        <v>2.0490000000000001E-10</v>
      </c>
    </row>
    <row r="20" spans="2:45" x14ac:dyDescent="0.35">
      <c r="B20" t="s">
        <v>196</v>
      </c>
      <c r="F20">
        <v>1.455E-9</v>
      </c>
      <c r="G20">
        <v>4.1225E-10</v>
      </c>
      <c r="V20" t="s">
        <v>196</v>
      </c>
      <c r="Z20">
        <v>1.455E-9</v>
      </c>
      <c r="AA20">
        <v>4.1225E-10</v>
      </c>
    </row>
    <row r="21" spans="2:45" x14ac:dyDescent="0.35">
      <c r="B21" t="s">
        <v>185</v>
      </c>
      <c r="F21">
        <v>1.455E-9</v>
      </c>
      <c r="G21">
        <v>4.1224999999999999E-6</v>
      </c>
      <c r="H21" t="s">
        <v>186</v>
      </c>
      <c r="V21" t="s">
        <v>185</v>
      </c>
      <c r="Z21">
        <v>1.455E-9</v>
      </c>
      <c r="AA21">
        <v>4.1224999999999999E-6</v>
      </c>
      <c r="AB21" t="s">
        <v>186</v>
      </c>
    </row>
    <row r="22" spans="2:45" x14ac:dyDescent="0.35">
      <c r="B22" t="s">
        <v>197</v>
      </c>
      <c r="F22">
        <v>1.4999999999999999E-2</v>
      </c>
      <c r="G22">
        <v>1.4300000000000001E-3</v>
      </c>
      <c r="H22" t="s">
        <v>188</v>
      </c>
      <c r="V22" t="s">
        <v>197</v>
      </c>
      <c r="Z22">
        <v>1.4999999999999999E-2</v>
      </c>
      <c r="AA22">
        <v>1.4300000000000001E-3</v>
      </c>
      <c r="AB22" t="s">
        <v>188</v>
      </c>
    </row>
    <row r="23" spans="2:45" x14ac:dyDescent="0.35">
      <c r="B23" t="s">
        <v>198</v>
      </c>
      <c r="F23">
        <v>-5.8733500000000006E-9</v>
      </c>
      <c r="G23">
        <v>6.1839580649999996E-8</v>
      </c>
      <c r="V23" t="s">
        <v>198</v>
      </c>
      <c r="Z23">
        <v>-5.8733500000000006E-9</v>
      </c>
      <c r="AA23">
        <v>6.1839580649999996E-8</v>
      </c>
    </row>
    <row r="24" spans="2:45" x14ac:dyDescent="0.35">
      <c r="B24" t="s">
        <v>199</v>
      </c>
      <c r="F24">
        <v>1.00000000587335</v>
      </c>
      <c r="G24">
        <v>-6.1839580649999996E-8</v>
      </c>
      <c r="V24" t="s">
        <v>199</v>
      </c>
      <c r="Z24">
        <v>1.00000000587335</v>
      </c>
      <c r="AA24">
        <v>-6.1839580649999996E-8</v>
      </c>
    </row>
    <row r="26" spans="2:45" x14ac:dyDescent="0.35">
      <c r="D26" t="s">
        <v>211</v>
      </c>
      <c r="E26" t="s">
        <v>212</v>
      </c>
      <c r="N26" t="s">
        <v>211</v>
      </c>
      <c r="O26" t="s">
        <v>212</v>
      </c>
      <c r="X26" t="s">
        <v>211</v>
      </c>
      <c r="Y26" t="s">
        <v>212</v>
      </c>
      <c r="AH26" t="s">
        <v>211</v>
      </c>
      <c r="AI26" t="s">
        <v>212</v>
      </c>
      <c r="AR26" t="s">
        <v>211</v>
      </c>
      <c r="AS26" t="s">
        <v>212</v>
      </c>
    </row>
    <row r="27" spans="2:45" x14ac:dyDescent="0.35">
      <c r="B27" t="s">
        <v>124</v>
      </c>
      <c r="C27">
        <f>G8</f>
        <v>4.8371999999999996E-10</v>
      </c>
      <c r="D27">
        <f>C27*1000000000000</f>
        <v>483.71999999999997</v>
      </c>
      <c r="E27" s="17">
        <f>F8*1000000000</f>
        <v>0.7</v>
      </c>
      <c r="L27" t="s">
        <v>125</v>
      </c>
      <c r="M27">
        <f>Q8</f>
        <v>1.386E-9</v>
      </c>
      <c r="N27">
        <f>M27*1000000000000</f>
        <v>1386</v>
      </c>
      <c r="O27" s="17">
        <f>P8*1000000000</f>
        <v>0</v>
      </c>
      <c r="V27" t="s">
        <v>213</v>
      </c>
      <c r="W27">
        <f>AA8</f>
        <v>4.8371999999999996E-10</v>
      </c>
      <c r="X27">
        <f>W27*1000000000000</f>
        <v>483.71999999999997</v>
      </c>
      <c r="Y27" s="17">
        <f>Z8*1000000000</f>
        <v>0.7</v>
      </c>
      <c r="AF27" t="s">
        <v>122</v>
      </c>
      <c r="AG27">
        <f>AK8</f>
        <v>1.8544999999999999E-10</v>
      </c>
      <c r="AH27">
        <f>AG27*1000000000000</f>
        <v>185.45</v>
      </c>
      <c r="AI27" s="17">
        <f>AJ8*1000000000</f>
        <v>0.6</v>
      </c>
      <c r="AM27">
        <f>AH27+AR27</f>
        <v>390.35</v>
      </c>
      <c r="AP27" t="s">
        <v>121</v>
      </c>
      <c r="AQ27">
        <f>AU8</f>
        <v>2.0490000000000001E-10</v>
      </c>
      <c r="AR27">
        <f>AQ27*1000000000000</f>
        <v>204.9</v>
      </c>
      <c r="AS27" s="17">
        <f>AT8*1000000000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summary_out_csv</vt:lpstr>
      <vt:lpstr>BuildupValues</vt:lpstr>
      <vt:lpstr>KeyRatios</vt:lpstr>
      <vt:lpstr>Old_leads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Jones</cp:lastModifiedBy>
  <dcterms:created xsi:type="dcterms:W3CDTF">2021-08-12T21:14:16Z</dcterms:created>
  <dcterms:modified xsi:type="dcterms:W3CDTF">2021-08-17T05:10:32Z</dcterms:modified>
</cp:coreProperties>
</file>