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J\PycharmProjects\UniversalBridge3\"/>
    </mc:Choice>
  </mc:AlternateContent>
  <xr:revisionPtr revIDLastSave="0" documentId="13_ncr:1_{E021C157-C6E2-4156-97A9-670CB053EA53}" xr6:coauthVersionLast="45" xr6:coauthVersionMax="45" xr10:uidLastSave="{00000000-0000-0000-0000-000000000000}"/>
  <bookViews>
    <workbookView xWindow="-120" yWindow="-120" windowWidth="29040" windowHeight="15840" activeTab="6" xr2:uid="{7675C1FC-D593-42BB-9647-63035C4E0C71}"/>
  </bookViews>
  <sheets>
    <sheet name="Overview" sheetId="1" r:id="rId1"/>
    <sheet name="pyUBreadings" sheetId="6" r:id="rId2"/>
    <sheet name="pyUBresults" sheetId="5" r:id="rId3"/>
    <sheet name="AH2700_data" sheetId="4" r:id="rId4"/>
    <sheet name="AH2700_cal" sheetId="2" r:id="rId5"/>
    <sheet name="pyAH2700readings" sheetId="3" r:id="rId6"/>
    <sheet name="report" sheetId="8" r:id="rId7"/>
    <sheet name="pyAH2700results" sheetId="7" r:id="rId8"/>
  </sheets>
  <externalReferences>
    <externalReference r:id="rId9"/>
  </externalReferences>
  <definedNames>
    <definedName name="inductor1">[1]pyUBresults!$A$3:$AI$12</definedName>
    <definedName name="resah">pyAH2700readings!$B$7:$L$57</definedName>
    <definedName name="resub">pyUBresults!$A$3:$AL$63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2" l="1"/>
  <c r="P6" i="2"/>
  <c r="O6" i="2"/>
  <c r="O8" i="2"/>
  <c r="O9" i="2"/>
  <c r="O10" i="2"/>
  <c r="O11" i="2"/>
  <c r="O12" i="2"/>
  <c r="O13" i="2"/>
  <c r="K14" i="2"/>
  <c r="J14" i="2"/>
  <c r="K13" i="2"/>
  <c r="J13" i="2"/>
  <c r="K12" i="2"/>
  <c r="J12" i="2"/>
  <c r="K11" i="2"/>
  <c r="J11" i="2"/>
  <c r="K10" i="2"/>
  <c r="J10" i="2"/>
  <c r="K9" i="2"/>
  <c r="J9" i="2"/>
  <c r="K8" i="2"/>
  <c r="J8" i="2"/>
  <c r="K7" i="2"/>
  <c r="J7" i="2"/>
  <c r="I8" i="2"/>
  <c r="I9" i="2"/>
  <c r="I10" i="2"/>
  <c r="I11" i="2"/>
  <c r="I12" i="2"/>
  <c r="I13" i="2"/>
  <c r="I14" i="2"/>
  <c r="I7" i="2"/>
  <c r="H7" i="2"/>
  <c r="H8" i="2"/>
  <c r="H9" i="2"/>
  <c r="H10" i="2"/>
  <c r="H11" i="2"/>
  <c r="H12" i="2"/>
  <c r="H13" i="2"/>
  <c r="H14" i="2"/>
  <c r="T69" i="8"/>
  <c r="S69" i="8"/>
  <c r="Q69" i="8"/>
  <c r="P69" i="8"/>
  <c r="T65" i="8"/>
  <c r="S65" i="8"/>
  <c r="Q65" i="8"/>
  <c r="P65" i="8"/>
  <c r="T64" i="8"/>
  <c r="S64" i="8"/>
  <c r="Q64" i="8"/>
  <c r="P64" i="8"/>
  <c r="T63" i="8"/>
  <c r="S63" i="8"/>
  <c r="Q63" i="8"/>
  <c r="P63" i="8"/>
  <c r="T62" i="8"/>
  <c r="S62" i="8"/>
  <c r="Q62" i="8"/>
  <c r="P62" i="8"/>
  <c r="T61" i="8"/>
  <c r="S61" i="8"/>
  <c r="Q61" i="8"/>
  <c r="P61" i="8"/>
  <c r="T60" i="8"/>
  <c r="S60" i="8"/>
  <c r="Q60" i="8"/>
  <c r="P60" i="8"/>
  <c r="T59" i="8"/>
  <c r="S59" i="8"/>
  <c r="Q59" i="8"/>
  <c r="P59" i="8"/>
  <c r="T58" i="8"/>
  <c r="S58" i="8"/>
  <c r="Q58" i="8"/>
  <c r="P58" i="8"/>
  <c r="T57" i="8"/>
  <c r="S57" i="8"/>
  <c r="Q57" i="8"/>
  <c r="P57" i="8"/>
  <c r="T56" i="8"/>
  <c r="S56" i="8"/>
  <c r="Q56" i="8"/>
  <c r="P56" i="8"/>
  <c r="T52" i="8"/>
  <c r="S52" i="8"/>
  <c r="Q52" i="8"/>
  <c r="P52" i="8"/>
  <c r="T51" i="8"/>
  <c r="S51" i="8"/>
  <c r="Q51" i="8"/>
  <c r="P51" i="8"/>
  <c r="T50" i="8"/>
  <c r="S50" i="8"/>
  <c r="Q50" i="8"/>
  <c r="P50" i="8"/>
  <c r="T49" i="8"/>
  <c r="S49" i="8"/>
  <c r="Q49" i="8"/>
  <c r="P49" i="8"/>
  <c r="T48" i="8"/>
  <c r="S48" i="8"/>
  <c r="Q48" i="8"/>
  <c r="P48" i="8"/>
  <c r="T47" i="8"/>
  <c r="S47" i="8"/>
  <c r="Q47" i="8"/>
  <c r="P47" i="8"/>
  <c r="T46" i="8"/>
  <c r="S46" i="8"/>
  <c r="Q46" i="8"/>
  <c r="P46" i="8"/>
  <c r="T45" i="8"/>
  <c r="S45" i="8"/>
  <c r="Q45" i="8"/>
  <c r="P45" i="8"/>
  <c r="T44" i="8"/>
  <c r="S44" i="8"/>
  <c r="Q44" i="8"/>
  <c r="P44" i="8"/>
  <c r="T43" i="8"/>
  <c r="S43" i="8"/>
  <c r="Q43" i="8"/>
  <c r="P43" i="8"/>
  <c r="T39" i="8"/>
  <c r="S39" i="8"/>
  <c r="Q39" i="8"/>
  <c r="P39" i="8"/>
  <c r="T38" i="8"/>
  <c r="S38" i="8"/>
  <c r="Q38" i="8"/>
  <c r="P38" i="8"/>
  <c r="T37" i="8"/>
  <c r="S37" i="8"/>
  <c r="Q37" i="8"/>
  <c r="P37" i="8"/>
  <c r="T36" i="8"/>
  <c r="S36" i="8"/>
  <c r="Q36" i="8"/>
  <c r="P36" i="8"/>
  <c r="T35" i="8"/>
  <c r="S35" i="8"/>
  <c r="Q35" i="8"/>
  <c r="P35" i="8"/>
  <c r="T34" i="8"/>
  <c r="S34" i="8"/>
  <c r="Q34" i="8"/>
  <c r="P34" i="8"/>
  <c r="T33" i="8"/>
  <c r="S33" i="8"/>
  <c r="Q33" i="8"/>
  <c r="P33" i="8"/>
  <c r="T32" i="8"/>
  <c r="S32" i="8"/>
  <c r="Q32" i="8"/>
  <c r="P32" i="8"/>
  <c r="T31" i="8"/>
  <c r="S31" i="8"/>
  <c r="Q31" i="8"/>
  <c r="P31" i="8"/>
  <c r="T30" i="8"/>
  <c r="S30" i="8"/>
  <c r="Q30" i="8"/>
  <c r="P30" i="8"/>
  <c r="T26" i="8"/>
  <c r="S26" i="8"/>
  <c r="Q26" i="8"/>
  <c r="P26" i="8"/>
  <c r="T25" i="8"/>
  <c r="S25" i="8"/>
  <c r="Q25" i="8"/>
  <c r="P25" i="8"/>
  <c r="T24" i="8"/>
  <c r="S24" i="8"/>
  <c r="Q24" i="8"/>
  <c r="P24" i="8"/>
  <c r="T23" i="8"/>
  <c r="S23" i="8"/>
  <c r="Q23" i="8"/>
  <c r="P23" i="8"/>
  <c r="T22" i="8"/>
  <c r="S22" i="8"/>
  <c r="Q22" i="8"/>
  <c r="P22" i="8"/>
  <c r="T21" i="8"/>
  <c r="S21" i="8"/>
  <c r="Q21" i="8"/>
  <c r="P21" i="8"/>
  <c r="T20" i="8"/>
  <c r="S20" i="8"/>
  <c r="Q20" i="8"/>
  <c r="P20" i="8"/>
  <c r="T19" i="8"/>
  <c r="S19" i="8"/>
  <c r="Q19" i="8"/>
  <c r="P19" i="8"/>
  <c r="T18" i="8"/>
  <c r="S18" i="8"/>
  <c r="Q18" i="8"/>
  <c r="P18" i="8"/>
  <c r="T17" i="8"/>
  <c r="S17" i="8"/>
  <c r="Q17" i="8"/>
  <c r="P17" i="8"/>
  <c r="T13" i="8"/>
  <c r="S13" i="8"/>
  <c r="Q13" i="8"/>
  <c r="P13" i="8"/>
  <c r="T12" i="8"/>
  <c r="S12" i="8"/>
  <c r="Q12" i="8"/>
  <c r="P12" i="8"/>
  <c r="T11" i="8"/>
  <c r="S11" i="8"/>
  <c r="Q11" i="8"/>
  <c r="P11" i="8"/>
  <c r="T10" i="8"/>
  <c r="S10" i="8"/>
  <c r="Q10" i="8"/>
  <c r="P10" i="8"/>
  <c r="T9" i="8"/>
  <c r="S9" i="8"/>
  <c r="Q9" i="8"/>
  <c r="P9" i="8"/>
  <c r="T8" i="8"/>
  <c r="S8" i="8"/>
  <c r="Q8" i="8"/>
  <c r="P8" i="8"/>
  <c r="T7" i="8"/>
  <c r="S7" i="8"/>
  <c r="Q7" i="8"/>
  <c r="P7" i="8"/>
  <c r="T6" i="8"/>
  <c r="S6" i="8"/>
  <c r="Q6" i="8"/>
  <c r="P6" i="8"/>
  <c r="T5" i="8"/>
  <c r="S5" i="8"/>
  <c r="Q5" i="8"/>
  <c r="P5" i="8"/>
  <c r="T4" i="8"/>
  <c r="S4" i="8"/>
  <c r="Q4" i="8"/>
  <c r="P4" i="8"/>
  <c r="J69" i="8"/>
  <c r="I69" i="8"/>
  <c r="H69" i="8"/>
  <c r="J65" i="8"/>
  <c r="I65" i="8"/>
  <c r="H65" i="8"/>
  <c r="J64" i="8"/>
  <c r="I64" i="8"/>
  <c r="H64" i="8"/>
  <c r="J63" i="8"/>
  <c r="I63" i="8"/>
  <c r="H63" i="8"/>
  <c r="J62" i="8"/>
  <c r="I62" i="8"/>
  <c r="H62" i="8"/>
  <c r="J61" i="8"/>
  <c r="I61" i="8"/>
  <c r="H61" i="8"/>
  <c r="J60" i="8"/>
  <c r="I60" i="8"/>
  <c r="H60" i="8"/>
  <c r="J59" i="8"/>
  <c r="I59" i="8"/>
  <c r="H59" i="8"/>
  <c r="J58" i="8"/>
  <c r="I58" i="8"/>
  <c r="H58" i="8"/>
  <c r="J57" i="8"/>
  <c r="I57" i="8"/>
  <c r="H57" i="8"/>
  <c r="J56" i="8"/>
  <c r="I56" i="8"/>
  <c r="H56" i="8"/>
  <c r="J52" i="8"/>
  <c r="I52" i="8"/>
  <c r="H52" i="8"/>
  <c r="J51" i="8"/>
  <c r="I51" i="8"/>
  <c r="H51" i="8"/>
  <c r="J50" i="8"/>
  <c r="I50" i="8"/>
  <c r="H50" i="8"/>
  <c r="J49" i="8"/>
  <c r="I49" i="8"/>
  <c r="H49" i="8"/>
  <c r="J48" i="8"/>
  <c r="I48" i="8"/>
  <c r="H48" i="8"/>
  <c r="J47" i="8"/>
  <c r="I47" i="8"/>
  <c r="H47" i="8"/>
  <c r="J46" i="8"/>
  <c r="I46" i="8"/>
  <c r="H46" i="8"/>
  <c r="J45" i="8"/>
  <c r="I45" i="8"/>
  <c r="H45" i="8"/>
  <c r="J44" i="8"/>
  <c r="I44" i="8"/>
  <c r="H44" i="8"/>
  <c r="J43" i="8"/>
  <c r="I43" i="8"/>
  <c r="H43" i="8"/>
  <c r="J39" i="8"/>
  <c r="I39" i="8"/>
  <c r="H39" i="8"/>
  <c r="J38" i="8"/>
  <c r="I38" i="8"/>
  <c r="H38" i="8"/>
  <c r="J37" i="8"/>
  <c r="I37" i="8"/>
  <c r="H37" i="8"/>
  <c r="J36" i="8"/>
  <c r="I36" i="8"/>
  <c r="H36" i="8"/>
  <c r="J35" i="8"/>
  <c r="I35" i="8"/>
  <c r="H35" i="8"/>
  <c r="J34" i="8"/>
  <c r="I34" i="8"/>
  <c r="H34" i="8"/>
  <c r="J33" i="8"/>
  <c r="I33" i="8"/>
  <c r="H33" i="8"/>
  <c r="J32" i="8"/>
  <c r="I32" i="8"/>
  <c r="H32" i="8"/>
  <c r="J31" i="8"/>
  <c r="I31" i="8"/>
  <c r="H31" i="8"/>
  <c r="J30" i="8"/>
  <c r="I30" i="8"/>
  <c r="H30" i="8"/>
  <c r="J26" i="8"/>
  <c r="I26" i="8"/>
  <c r="H26" i="8"/>
  <c r="J25" i="8"/>
  <c r="I25" i="8"/>
  <c r="H25" i="8"/>
  <c r="J24" i="8"/>
  <c r="I24" i="8"/>
  <c r="H24" i="8"/>
  <c r="J23" i="8"/>
  <c r="I23" i="8"/>
  <c r="H23" i="8"/>
  <c r="J22" i="8"/>
  <c r="I22" i="8"/>
  <c r="H22" i="8"/>
  <c r="J21" i="8"/>
  <c r="I21" i="8"/>
  <c r="H21" i="8"/>
  <c r="J20" i="8"/>
  <c r="I20" i="8"/>
  <c r="H20" i="8"/>
  <c r="J19" i="8"/>
  <c r="I19" i="8"/>
  <c r="H19" i="8"/>
  <c r="J18" i="8"/>
  <c r="I18" i="8"/>
  <c r="H18" i="8"/>
  <c r="J17" i="8"/>
  <c r="I17" i="8"/>
  <c r="H17" i="8"/>
  <c r="H5" i="8"/>
  <c r="I5" i="8"/>
  <c r="J5" i="8"/>
  <c r="H6" i="8"/>
  <c r="I6" i="8"/>
  <c r="J6" i="8"/>
  <c r="H7" i="8"/>
  <c r="I7" i="8"/>
  <c r="J7" i="8"/>
  <c r="H8" i="8"/>
  <c r="I8" i="8"/>
  <c r="J8" i="8"/>
  <c r="H9" i="8"/>
  <c r="I9" i="8"/>
  <c r="J9" i="8"/>
  <c r="H10" i="8"/>
  <c r="I10" i="8"/>
  <c r="J10" i="8"/>
  <c r="H11" i="8"/>
  <c r="I11" i="8"/>
  <c r="J11" i="8"/>
  <c r="H12" i="8"/>
  <c r="I12" i="8"/>
  <c r="J12" i="8"/>
  <c r="H13" i="8"/>
  <c r="I13" i="8"/>
  <c r="J13" i="8"/>
  <c r="H4" i="8"/>
  <c r="I4" i="8"/>
  <c r="J4" i="8"/>
  <c r="D14" i="2" l="1"/>
  <c r="E14" i="2"/>
  <c r="F14" i="2"/>
  <c r="C14" i="2"/>
  <c r="D13" i="2"/>
  <c r="E13" i="2"/>
  <c r="F13" i="2"/>
  <c r="C13" i="2"/>
  <c r="D12" i="2"/>
  <c r="E12" i="2"/>
  <c r="F12" i="2"/>
  <c r="C12" i="2"/>
  <c r="D11" i="2"/>
  <c r="E11" i="2"/>
  <c r="F11" i="2"/>
  <c r="C11" i="2"/>
  <c r="D10" i="2"/>
  <c r="E10" i="2"/>
  <c r="F10" i="2"/>
  <c r="C10" i="2"/>
  <c r="D9" i="2"/>
  <c r="E9" i="2"/>
  <c r="F9" i="2"/>
  <c r="C9" i="2"/>
  <c r="D8" i="2"/>
  <c r="E8" i="2"/>
  <c r="F8" i="2"/>
  <c r="C8" i="2"/>
  <c r="F7" i="2"/>
  <c r="E7" i="2"/>
  <c r="D7" i="2"/>
  <c r="C7" i="2"/>
  <c r="E8" i="3" a="1"/>
  <c r="D19" i="3" a="1"/>
  <c r="F29" i="3" a="1"/>
  <c r="E40" i="3" a="1"/>
  <c r="D51" i="3" a="1"/>
  <c r="D22" i="3" a="1"/>
  <c r="F44" i="3" a="1"/>
  <c r="F43" i="3" a="1"/>
  <c r="E15" i="3" a="1"/>
  <c r="E35" i="3" a="1"/>
  <c r="F56" i="3" a="1"/>
  <c r="F51" i="3" a="1"/>
  <c r="F15" i="3" a="1"/>
  <c r="D29" i="3" a="1"/>
  <c r="E57" i="3" a="1"/>
  <c r="D16" i="3" a="1"/>
  <c r="F26" i="3" a="1"/>
  <c r="E37" i="3" a="1"/>
  <c r="D48" i="3" a="1"/>
  <c r="D7" i="3" a="1"/>
  <c r="C56" i="3" a="1"/>
  <c r="C57" i="3" a="1"/>
  <c r="C42" i="3" a="1"/>
  <c r="C30" i="3" a="1"/>
  <c r="C20" i="3" a="1"/>
  <c r="C9" i="3" a="1"/>
  <c r="F25" i="3" a="1"/>
  <c r="F36" i="3" a="1"/>
  <c r="D41" i="3" a="1"/>
  <c r="F22" i="3" a="1"/>
  <c r="C37" i="3" a="1"/>
  <c r="E48" i="3" a="1"/>
  <c r="E34" i="3" a="1"/>
  <c r="D13" i="3" a="1"/>
  <c r="E45" i="3" a="1"/>
  <c r="C18" i="3" a="1"/>
  <c r="E28" i="3" a="1"/>
  <c r="F39" i="3" a="1"/>
  <c r="E14" i="3" a="1"/>
  <c r="D36" i="3" a="1"/>
  <c r="C49" i="3" a="1"/>
  <c r="F9" i="3" a="1"/>
  <c r="E20" i="3" a="1"/>
  <c r="D31" i="3" a="1"/>
  <c r="F41" i="3" a="1"/>
  <c r="E52" i="3" a="1"/>
  <c r="F24" i="3" a="1"/>
  <c r="E47" i="3" a="1"/>
  <c r="D49" i="3" a="1"/>
  <c r="D18" i="3" a="1"/>
  <c r="D38" i="3" a="1"/>
  <c r="E26" i="3" a="1"/>
  <c r="E54" i="3" a="1"/>
  <c r="D17" i="3" a="1"/>
  <c r="E30" i="3" a="1"/>
  <c r="F57" i="3" a="1"/>
  <c r="E17" i="3" a="1"/>
  <c r="D28" i="3" a="1"/>
  <c r="F38" i="3" a="1"/>
  <c r="E49" i="3" a="1"/>
  <c r="C7" i="3" a="1"/>
  <c r="C38" i="3" a="1"/>
  <c r="C34" i="3" a="1"/>
  <c r="C50" i="3" a="1"/>
  <c r="C15" i="3" a="1"/>
  <c r="C28" i="3" a="1"/>
  <c r="C10" i="3" a="1"/>
  <c r="D10" i="3" a="1"/>
  <c r="E11" i="3" a="1"/>
  <c r="E22" i="3" a="1"/>
  <c r="D44" i="3" a="1"/>
  <c r="C24" i="3" a="1"/>
  <c r="E16" i="3" a="1"/>
  <c r="D30" i="3" a="1"/>
  <c r="E50" i="3" a="1"/>
  <c r="F7" i="3" a="1"/>
  <c r="C21" i="3" a="1"/>
  <c r="F49" i="3" a="1"/>
  <c r="F32" i="3" a="1"/>
  <c r="F55" i="3" a="1"/>
  <c r="E7" i="3" a="1"/>
  <c r="C29" i="3" a="1"/>
  <c r="D11" i="3" a="1"/>
  <c r="F21" i="3" a="1"/>
  <c r="E32" i="3" a="1"/>
  <c r="D43" i="3" a="1"/>
  <c r="F53" i="3" a="1"/>
  <c r="F28" i="3" a="1"/>
  <c r="D50" i="3" a="1"/>
  <c r="D53" i="3" a="1"/>
  <c r="F20" i="3" a="1"/>
  <c r="F40" i="3" a="1"/>
  <c r="F31" i="3" a="1"/>
  <c r="D56" i="3" a="1"/>
  <c r="E18" i="3" a="1"/>
  <c r="D33" i="3" a="1"/>
  <c r="D8" i="3" a="1"/>
  <c r="F18" i="3" a="1"/>
  <c r="E29" i="3" a="1"/>
  <c r="D40" i="3" a="1"/>
  <c r="F50" i="3" a="1"/>
  <c r="C32" i="3" a="1"/>
  <c r="C46" i="3" a="1"/>
  <c r="C54" i="3" a="1"/>
  <c r="C35" i="3" a="1"/>
  <c r="C19" i="3" a="1"/>
  <c r="C25" i="3" a="1"/>
  <c r="C11" i="3" a="1"/>
  <c r="D47" i="3" a="1"/>
  <c r="E27" i="3" a="1"/>
  <c r="E46" i="3" a="1"/>
  <c r="F54" i="3" a="1"/>
  <c r="C14" i="3" a="1"/>
  <c r="D27" i="3" a="1"/>
  <c r="F12" i="3" a="1"/>
  <c r="F23" i="3" a="1"/>
  <c r="F34" i="3" a="1"/>
  <c r="C41" i="3" a="1"/>
  <c r="F17" i="3" a="1"/>
  <c r="D14" i="3" a="1"/>
  <c r="F27" i="3" a="1"/>
  <c r="F46" i="3" a="1"/>
  <c r="C26" i="3" a="1"/>
  <c r="E12" i="3" a="1"/>
  <c r="D23" i="3" a="1"/>
  <c r="F33" i="3" a="1"/>
  <c r="E44" i="3" a="1"/>
  <c r="D55" i="3" a="1"/>
  <c r="E31" i="3" a="1"/>
  <c r="F52" i="3" a="1"/>
  <c r="D57" i="3" a="1"/>
  <c r="E23" i="3" a="1"/>
  <c r="E43" i="3" a="1"/>
  <c r="F35" i="3" a="1"/>
  <c r="D9" i="3" a="1"/>
  <c r="F19" i="3" a="1"/>
  <c r="D37" i="3" a="1"/>
  <c r="E9" i="3" a="1"/>
  <c r="D20" i="3" a="1"/>
  <c r="F30" i="3" a="1"/>
  <c r="E41" i="3" a="1"/>
  <c r="D52" i="3" a="1"/>
  <c r="C36" i="3" a="1"/>
  <c r="C43" i="3" a="1"/>
  <c r="C39" i="3" a="1"/>
  <c r="C47" i="3" a="1"/>
  <c r="C23" i="3" a="1"/>
  <c r="C16" i="3" a="1"/>
  <c r="C13" i="3" a="1"/>
  <c r="E36" i="3" a="1"/>
  <c r="F48" i="3" a="1"/>
  <c r="D12" i="3" a="1"/>
  <c r="C44" i="3" a="1"/>
  <c r="C22" i="3" a="1"/>
  <c r="F16" i="3" a="1"/>
  <c r="E51" i="3" a="1"/>
  <c r="E13" i="3" a="1"/>
  <c r="C48" i="3" a="1"/>
  <c r="C8" i="3" a="1"/>
  <c r="E19" i="3" a="1"/>
  <c r="D54" i="3" a="1"/>
  <c r="F14" i="3" a="1"/>
  <c r="C52" i="3" a="1"/>
  <c r="C12" i="3" a="1"/>
  <c r="F13" i="3" a="1"/>
  <c r="E24" i="3" a="1"/>
  <c r="D35" i="3" a="1"/>
  <c r="F45" i="3" a="1"/>
  <c r="E56" i="3" a="1"/>
  <c r="D34" i="3" a="1"/>
  <c r="E55" i="3" a="1"/>
  <c r="F8" i="3" a="1"/>
  <c r="D26" i="3" a="1"/>
  <c r="D46" i="3" a="1"/>
  <c r="E38" i="3" a="1"/>
  <c r="E10" i="3" a="1"/>
  <c r="D21" i="3" a="1"/>
  <c r="E42" i="3" a="1"/>
  <c r="F10" i="3" a="1"/>
  <c r="E21" i="3" a="1"/>
  <c r="D32" i="3" a="1"/>
  <c r="F42" i="3" a="1"/>
  <c r="E53" i="3" a="1"/>
  <c r="C40" i="3" a="1"/>
  <c r="C51" i="3" a="1"/>
  <c r="C55" i="3" a="1"/>
  <c r="C31" i="3" a="1"/>
  <c r="C27" i="3" a="1"/>
  <c r="C17" i="3" a="1"/>
  <c r="D15" i="3" a="1"/>
  <c r="D25" i="3" a="1"/>
  <c r="F11" i="3" a="1"/>
  <c r="E33" i="3" a="1"/>
  <c r="C33" i="3" a="1"/>
  <c r="F37" i="3" a="1"/>
  <c r="E39" i="3" a="1"/>
  <c r="D45" i="3" a="1"/>
  <c r="D24" i="3" a="1"/>
  <c r="C45" i="3" a="1"/>
  <c r="D39" i="3" a="1"/>
  <c r="D42" i="3" a="1"/>
  <c r="F47" i="3" a="1"/>
  <c r="E25" i="3" a="1"/>
  <c r="C53" i="3" a="1"/>
  <c r="C53" i="3" l="1"/>
  <c r="H53" i="3" s="1"/>
  <c r="E25" i="3"/>
  <c r="F47" i="3"/>
  <c r="D42" i="3"/>
  <c r="D39" i="3"/>
  <c r="C45" i="3"/>
  <c r="H45" i="3" s="1"/>
  <c r="D24" i="3"/>
  <c r="D45" i="3"/>
  <c r="E39" i="3"/>
  <c r="F37" i="3"/>
  <c r="C33" i="3"/>
  <c r="H33" i="3" s="1"/>
  <c r="E33" i="3"/>
  <c r="F11" i="3"/>
  <c r="D25" i="3"/>
  <c r="D15" i="3"/>
  <c r="C17" i="3"/>
  <c r="H17" i="3" s="1"/>
  <c r="C27" i="3"/>
  <c r="H27" i="3" s="1"/>
  <c r="C31" i="3"/>
  <c r="H31" i="3" s="1"/>
  <c r="C55" i="3"/>
  <c r="H55" i="3" s="1"/>
  <c r="C51" i="3"/>
  <c r="H51" i="3" s="1"/>
  <c r="C40" i="3"/>
  <c r="H40" i="3" s="1"/>
  <c r="E53" i="3"/>
  <c r="F42" i="3"/>
  <c r="D32" i="3"/>
  <c r="E21" i="3"/>
  <c r="F10" i="3"/>
  <c r="E42" i="3"/>
  <c r="D21" i="3"/>
  <c r="E10" i="3"/>
  <c r="E38" i="3"/>
  <c r="D46" i="3"/>
  <c r="D26" i="3"/>
  <c r="F8" i="3"/>
  <c r="E55" i="3"/>
  <c r="D34" i="3"/>
  <c r="E56" i="3"/>
  <c r="F45" i="3"/>
  <c r="D35" i="3"/>
  <c r="E24" i="3"/>
  <c r="F13" i="3"/>
  <c r="C12" i="3"/>
  <c r="H12" i="3" s="1"/>
  <c r="C52" i="3"/>
  <c r="H52" i="3" s="1"/>
  <c r="F14" i="3"/>
  <c r="D54" i="3"/>
  <c r="E19" i="3"/>
  <c r="C8" i="3"/>
  <c r="H8" i="3" s="1"/>
  <c r="C48" i="3"/>
  <c r="H48" i="3" s="1"/>
  <c r="E13" i="3"/>
  <c r="E51" i="3"/>
  <c r="F16" i="3"/>
  <c r="C22" i="3"/>
  <c r="H22" i="3" s="1"/>
  <c r="C44" i="3"/>
  <c r="H44" i="3" s="1"/>
  <c r="D12" i="3"/>
  <c r="F48" i="3"/>
  <c r="E36" i="3"/>
  <c r="C13" i="3"/>
  <c r="H13" i="3" s="1"/>
  <c r="C16" i="3"/>
  <c r="H16" i="3" s="1"/>
  <c r="C23" i="3"/>
  <c r="H23" i="3" s="1"/>
  <c r="C47" i="3"/>
  <c r="H47" i="3" s="1"/>
  <c r="C39" i="3"/>
  <c r="H39" i="3" s="1"/>
  <c r="C43" i="3"/>
  <c r="H43" i="3" s="1"/>
  <c r="C36" i="3"/>
  <c r="H36" i="3" s="1"/>
  <c r="D52" i="3"/>
  <c r="E41" i="3"/>
  <c r="F30" i="3"/>
  <c r="D20" i="3"/>
  <c r="E9" i="3"/>
  <c r="D37" i="3"/>
  <c r="F19" i="3"/>
  <c r="D9" i="3"/>
  <c r="F35" i="3"/>
  <c r="E43" i="3"/>
  <c r="E23" i="3"/>
  <c r="D57" i="3"/>
  <c r="F52" i="3"/>
  <c r="E31" i="3"/>
  <c r="D55" i="3"/>
  <c r="E44" i="3"/>
  <c r="F33" i="3"/>
  <c r="D23" i="3"/>
  <c r="E12" i="3"/>
  <c r="C26" i="3"/>
  <c r="H26" i="3" s="1"/>
  <c r="F46" i="3"/>
  <c r="F27" i="3"/>
  <c r="D14" i="3"/>
  <c r="F17" i="3"/>
  <c r="C41" i="3"/>
  <c r="H41" i="3" s="1"/>
  <c r="F34" i="3"/>
  <c r="F23" i="3"/>
  <c r="F12" i="3"/>
  <c r="D27" i="3"/>
  <c r="C14" i="3"/>
  <c r="H14" i="3" s="1"/>
  <c r="F54" i="3"/>
  <c r="E46" i="3"/>
  <c r="E27" i="3"/>
  <c r="D47" i="3"/>
  <c r="C11" i="3"/>
  <c r="H11" i="3" s="1"/>
  <c r="C25" i="3"/>
  <c r="H25" i="3" s="1"/>
  <c r="C19" i="3"/>
  <c r="H19" i="3" s="1"/>
  <c r="C35" i="3"/>
  <c r="H35" i="3" s="1"/>
  <c r="C54" i="3"/>
  <c r="H54" i="3" s="1"/>
  <c r="C46" i="3"/>
  <c r="H46" i="3" s="1"/>
  <c r="C32" i="3"/>
  <c r="H32" i="3" s="1"/>
  <c r="F50" i="3"/>
  <c r="D40" i="3"/>
  <c r="E29" i="3"/>
  <c r="F18" i="3"/>
  <c r="D8" i="3"/>
  <c r="D33" i="3"/>
  <c r="E18" i="3"/>
  <c r="D56" i="3"/>
  <c r="F31" i="3"/>
  <c r="F40" i="3"/>
  <c r="F20" i="3"/>
  <c r="D53" i="3"/>
  <c r="D50" i="3"/>
  <c r="F28" i="3"/>
  <c r="F53" i="3"/>
  <c r="D43" i="3"/>
  <c r="E32" i="3"/>
  <c r="F21" i="3"/>
  <c r="D11" i="3"/>
  <c r="C29" i="3"/>
  <c r="H29" i="3" s="1"/>
  <c r="E7" i="3"/>
  <c r="K7" i="3" s="1"/>
  <c r="F55" i="3"/>
  <c r="F32" i="3"/>
  <c r="F49" i="3"/>
  <c r="C21" i="3"/>
  <c r="H21" i="3" s="1"/>
  <c r="F7" i="3"/>
  <c r="E50" i="3"/>
  <c r="D30" i="3"/>
  <c r="E16" i="3"/>
  <c r="K16" i="3" s="1"/>
  <c r="C24" i="3"/>
  <c r="H24" i="3" s="1"/>
  <c r="D44" i="3"/>
  <c r="E22" i="3"/>
  <c r="E11" i="3"/>
  <c r="D10" i="3"/>
  <c r="C10" i="3"/>
  <c r="H10" i="3" s="1"/>
  <c r="C28" i="3"/>
  <c r="H28" i="3" s="1"/>
  <c r="C15" i="3"/>
  <c r="H15" i="3" s="1"/>
  <c r="C50" i="3"/>
  <c r="H50" i="3" s="1"/>
  <c r="C34" i="3"/>
  <c r="H34" i="3" s="1"/>
  <c r="C38" i="3"/>
  <c r="H38" i="3" s="1"/>
  <c r="C7" i="3"/>
  <c r="H7" i="3" s="1"/>
  <c r="J7" i="3" s="1"/>
  <c r="O69" i="8" s="1"/>
  <c r="E49" i="3"/>
  <c r="F38" i="3"/>
  <c r="D28" i="3"/>
  <c r="E17" i="3"/>
  <c r="K17" i="3" s="1"/>
  <c r="F57" i="3"/>
  <c r="E30" i="3"/>
  <c r="D17" i="3"/>
  <c r="E54" i="3"/>
  <c r="E26" i="3"/>
  <c r="D38" i="3"/>
  <c r="D18" i="3"/>
  <c r="D49" i="3"/>
  <c r="E47" i="3"/>
  <c r="F24" i="3"/>
  <c r="E52" i="3"/>
  <c r="F41" i="3"/>
  <c r="D31" i="3"/>
  <c r="E20" i="3"/>
  <c r="F9" i="3"/>
  <c r="C49" i="3"/>
  <c r="H49" i="3" s="1"/>
  <c r="D36" i="3"/>
  <c r="E14" i="3"/>
  <c r="F39" i="3"/>
  <c r="E28" i="3"/>
  <c r="C18" i="3"/>
  <c r="H18" i="3" s="1"/>
  <c r="E45" i="3"/>
  <c r="D13" i="3"/>
  <c r="E34" i="3"/>
  <c r="K34" i="3" s="1"/>
  <c r="E48" i="3"/>
  <c r="C37" i="3"/>
  <c r="H37" i="3" s="1"/>
  <c r="F22" i="3"/>
  <c r="D41" i="3"/>
  <c r="F36" i="3"/>
  <c r="F25" i="3"/>
  <c r="C9" i="3"/>
  <c r="H9" i="3" s="1"/>
  <c r="C20" i="3"/>
  <c r="H20" i="3" s="1"/>
  <c r="C30" i="3"/>
  <c r="H30" i="3" s="1"/>
  <c r="C42" i="3"/>
  <c r="H42" i="3" s="1"/>
  <c r="C57" i="3"/>
  <c r="H57" i="3" s="1"/>
  <c r="C56" i="3"/>
  <c r="H56" i="3" s="1"/>
  <c r="D7" i="3"/>
  <c r="D48" i="3"/>
  <c r="E37" i="3"/>
  <c r="F26" i="3"/>
  <c r="D16" i="3"/>
  <c r="E57" i="3"/>
  <c r="D29" i="3"/>
  <c r="F15" i="3"/>
  <c r="F51" i="3"/>
  <c r="F56" i="3"/>
  <c r="E35" i="3"/>
  <c r="E15" i="3"/>
  <c r="K15" i="3" s="1"/>
  <c r="F43" i="3"/>
  <c r="F44" i="3"/>
  <c r="D22" i="3"/>
  <c r="D51" i="3"/>
  <c r="E40" i="3"/>
  <c r="F29" i="3"/>
  <c r="D19" i="3"/>
  <c r="E8" i="3"/>
  <c r="K8" i="3" s="1"/>
  <c r="AA3" i="5"/>
  <c r="AB3" i="5"/>
  <c r="AC3" i="5"/>
  <c r="AE3" i="5"/>
  <c r="AF3" i="5"/>
  <c r="AG3" i="5"/>
  <c r="AI3" i="5"/>
  <c r="AJ3" i="5"/>
  <c r="AK3" i="5"/>
  <c r="AL3" i="5"/>
  <c r="AA4" i="5"/>
  <c r="AB4" i="5"/>
  <c r="AC4" i="5"/>
  <c r="AE4" i="5"/>
  <c r="AF4" i="5"/>
  <c r="AG4" i="5"/>
  <c r="AI4" i="5"/>
  <c r="AJ4" i="5"/>
  <c r="AK4" i="5"/>
  <c r="AL4" i="5"/>
  <c r="AA5" i="5"/>
  <c r="AB5" i="5"/>
  <c r="AC5" i="5"/>
  <c r="AE5" i="5"/>
  <c r="AF5" i="5"/>
  <c r="AG5" i="5"/>
  <c r="AI5" i="5"/>
  <c r="E57" i="8" s="1"/>
  <c r="AJ5" i="5"/>
  <c r="F57" i="8" s="1"/>
  <c r="AK5" i="5"/>
  <c r="G57" i="8" s="1"/>
  <c r="AL5" i="5"/>
  <c r="AA6" i="5"/>
  <c r="AB6" i="5"/>
  <c r="AC6" i="5"/>
  <c r="AE6" i="5"/>
  <c r="AF6" i="5"/>
  <c r="AG6" i="5"/>
  <c r="AI6" i="5"/>
  <c r="E58" i="8" s="1"/>
  <c r="AJ6" i="5"/>
  <c r="F58" i="8" s="1"/>
  <c r="AK6" i="5"/>
  <c r="G58" i="8" s="1"/>
  <c r="AL6" i="5"/>
  <c r="AA7" i="5"/>
  <c r="AB7" i="5"/>
  <c r="AC7" i="5"/>
  <c r="AE7" i="5"/>
  <c r="AF7" i="5"/>
  <c r="AG7" i="5"/>
  <c r="AI7" i="5"/>
  <c r="E59" i="8" s="1"/>
  <c r="AJ7" i="5"/>
  <c r="F59" i="8" s="1"/>
  <c r="AK7" i="5"/>
  <c r="G59" i="8" s="1"/>
  <c r="AL7" i="5"/>
  <c r="AA8" i="5"/>
  <c r="AB8" i="5"/>
  <c r="AC8" i="5"/>
  <c r="AE8" i="5"/>
  <c r="AF8" i="5"/>
  <c r="AG8" i="5"/>
  <c r="AI8" i="5"/>
  <c r="E60" i="8" s="1"/>
  <c r="AJ8" i="5"/>
  <c r="F60" i="8" s="1"/>
  <c r="AK8" i="5"/>
  <c r="G60" i="8" s="1"/>
  <c r="AL8" i="5"/>
  <c r="AA9" i="5"/>
  <c r="AB9" i="5"/>
  <c r="AC9" i="5"/>
  <c r="AE9" i="5"/>
  <c r="AF9" i="5"/>
  <c r="AG9" i="5"/>
  <c r="AI9" i="5"/>
  <c r="E61" i="8" s="1"/>
  <c r="AJ9" i="5"/>
  <c r="F61" i="8" s="1"/>
  <c r="AK9" i="5"/>
  <c r="G61" i="8" s="1"/>
  <c r="AL9" i="5"/>
  <c r="AA10" i="5"/>
  <c r="AB10" i="5"/>
  <c r="AC10" i="5"/>
  <c r="AE10" i="5"/>
  <c r="AF10" i="5"/>
  <c r="AG10" i="5"/>
  <c r="AI10" i="5"/>
  <c r="E62" i="8" s="1"/>
  <c r="AJ10" i="5"/>
  <c r="F62" i="8" s="1"/>
  <c r="AK10" i="5"/>
  <c r="G62" i="8" s="1"/>
  <c r="AL10" i="5"/>
  <c r="AA11" i="5"/>
  <c r="AB11" i="5"/>
  <c r="AC11" i="5"/>
  <c r="AE11" i="5"/>
  <c r="AF11" i="5"/>
  <c r="AG11" i="5"/>
  <c r="AI11" i="5"/>
  <c r="E63" i="8" s="1"/>
  <c r="AJ11" i="5"/>
  <c r="F63" i="8" s="1"/>
  <c r="AK11" i="5"/>
  <c r="G63" i="8" s="1"/>
  <c r="AL11" i="5"/>
  <c r="AA12" i="5"/>
  <c r="AB12" i="5"/>
  <c r="AC12" i="5"/>
  <c r="AE12" i="5"/>
  <c r="AF12" i="5"/>
  <c r="AG12" i="5"/>
  <c r="AI12" i="5"/>
  <c r="E64" i="8" s="1"/>
  <c r="AJ12" i="5"/>
  <c r="F64" i="8" s="1"/>
  <c r="AK12" i="5"/>
  <c r="G64" i="8" s="1"/>
  <c r="AL12" i="5"/>
  <c r="AA13" i="5"/>
  <c r="AB13" i="5"/>
  <c r="AC13" i="5"/>
  <c r="AE13" i="5"/>
  <c r="AF13" i="5"/>
  <c r="AG13" i="5"/>
  <c r="AI13" i="5"/>
  <c r="E65" i="8" s="1"/>
  <c r="AJ13" i="5"/>
  <c r="F65" i="8" s="1"/>
  <c r="AK13" i="5"/>
  <c r="G65" i="8" s="1"/>
  <c r="AL13" i="5"/>
  <c r="AA14" i="5"/>
  <c r="AB14" i="5"/>
  <c r="AC14" i="5"/>
  <c r="AE14" i="5"/>
  <c r="AF14" i="5"/>
  <c r="AG14" i="5"/>
  <c r="AI14" i="5"/>
  <c r="AJ14" i="5"/>
  <c r="AK14" i="5"/>
  <c r="AL14" i="5"/>
  <c r="AA15" i="5"/>
  <c r="AB15" i="5"/>
  <c r="AC15" i="5"/>
  <c r="AE15" i="5"/>
  <c r="AF15" i="5"/>
  <c r="AG15" i="5"/>
  <c r="AI15" i="5"/>
  <c r="AJ15" i="5"/>
  <c r="AK15" i="5"/>
  <c r="AL15" i="5"/>
  <c r="AA16" i="5"/>
  <c r="AB16" i="5"/>
  <c r="AC16" i="5"/>
  <c r="AE16" i="5"/>
  <c r="AF16" i="5"/>
  <c r="AG16" i="5"/>
  <c r="AI16" i="5"/>
  <c r="E43" i="8" s="1"/>
  <c r="AJ16" i="5"/>
  <c r="F43" i="8" s="1"/>
  <c r="AK16" i="5"/>
  <c r="G43" i="8" s="1"/>
  <c r="AL16" i="5"/>
  <c r="AA17" i="5"/>
  <c r="AB17" i="5"/>
  <c r="AC17" i="5"/>
  <c r="AE17" i="5"/>
  <c r="AF17" i="5"/>
  <c r="AG17" i="5"/>
  <c r="AI17" i="5"/>
  <c r="E44" i="8" s="1"/>
  <c r="AJ17" i="5"/>
  <c r="F44" i="8" s="1"/>
  <c r="AK17" i="5"/>
  <c r="G44" i="8" s="1"/>
  <c r="AL17" i="5"/>
  <c r="AA18" i="5"/>
  <c r="AB18" i="5"/>
  <c r="AC18" i="5"/>
  <c r="AE18" i="5"/>
  <c r="AF18" i="5"/>
  <c r="AG18" i="5"/>
  <c r="AI18" i="5"/>
  <c r="E45" i="8" s="1"/>
  <c r="AJ18" i="5"/>
  <c r="F45" i="8" s="1"/>
  <c r="AK18" i="5"/>
  <c r="G45" i="8" s="1"/>
  <c r="AL18" i="5"/>
  <c r="AA19" i="5"/>
  <c r="AB19" i="5"/>
  <c r="AC19" i="5"/>
  <c r="AE19" i="5"/>
  <c r="AF19" i="5"/>
  <c r="AG19" i="5"/>
  <c r="AI19" i="5"/>
  <c r="E46" i="8" s="1"/>
  <c r="AJ19" i="5"/>
  <c r="F46" i="8" s="1"/>
  <c r="AK19" i="5"/>
  <c r="G46" i="8" s="1"/>
  <c r="AL19" i="5"/>
  <c r="AA20" i="5"/>
  <c r="AB20" i="5"/>
  <c r="AC20" i="5"/>
  <c r="AE20" i="5"/>
  <c r="AF20" i="5"/>
  <c r="AG20" i="5"/>
  <c r="AI20" i="5"/>
  <c r="E47" i="8" s="1"/>
  <c r="AJ20" i="5"/>
  <c r="F47" i="8" s="1"/>
  <c r="AK20" i="5"/>
  <c r="G47" i="8" s="1"/>
  <c r="AL20" i="5"/>
  <c r="AA21" i="5"/>
  <c r="AB21" i="5"/>
  <c r="AC21" i="5"/>
  <c r="AE21" i="5"/>
  <c r="AF21" i="5"/>
  <c r="AG21" i="5"/>
  <c r="AI21" i="5"/>
  <c r="E48" i="8" s="1"/>
  <c r="AJ21" i="5"/>
  <c r="F48" i="8" s="1"/>
  <c r="AK21" i="5"/>
  <c r="G48" i="8" s="1"/>
  <c r="AL21" i="5"/>
  <c r="AA22" i="5"/>
  <c r="AB22" i="5"/>
  <c r="AC22" i="5"/>
  <c r="AE22" i="5"/>
  <c r="AF22" i="5"/>
  <c r="AG22" i="5"/>
  <c r="AI22" i="5"/>
  <c r="E49" i="8" s="1"/>
  <c r="AJ22" i="5"/>
  <c r="F49" i="8" s="1"/>
  <c r="AK22" i="5"/>
  <c r="G49" i="8" s="1"/>
  <c r="AL22" i="5"/>
  <c r="AA23" i="5"/>
  <c r="AB23" i="5"/>
  <c r="AC23" i="5"/>
  <c r="AE23" i="5"/>
  <c r="AF23" i="5"/>
  <c r="AG23" i="5"/>
  <c r="AI23" i="5"/>
  <c r="E50" i="8" s="1"/>
  <c r="AJ23" i="5"/>
  <c r="F50" i="8" s="1"/>
  <c r="AK23" i="5"/>
  <c r="G50" i="8" s="1"/>
  <c r="AL23" i="5"/>
  <c r="AA24" i="5"/>
  <c r="AB24" i="5"/>
  <c r="AC24" i="5"/>
  <c r="AE24" i="5"/>
  <c r="AF24" i="5"/>
  <c r="AG24" i="5"/>
  <c r="AI24" i="5"/>
  <c r="E51" i="8" s="1"/>
  <c r="AJ24" i="5"/>
  <c r="F51" i="8" s="1"/>
  <c r="AK24" i="5"/>
  <c r="G51" i="8" s="1"/>
  <c r="AL24" i="5"/>
  <c r="AA25" i="5"/>
  <c r="AB25" i="5"/>
  <c r="AC25" i="5"/>
  <c r="AE25" i="5"/>
  <c r="AF25" i="5"/>
  <c r="AG25" i="5"/>
  <c r="AI25" i="5"/>
  <c r="E52" i="8" s="1"/>
  <c r="AJ25" i="5"/>
  <c r="F52" i="8" s="1"/>
  <c r="AK25" i="5"/>
  <c r="G52" i="8" s="1"/>
  <c r="AL25" i="5"/>
  <c r="AA26" i="5"/>
  <c r="AB26" i="5"/>
  <c r="AC26" i="5"/>
  <c r="AE26" i="5"/>
  <c r="AF26" i="5"/>
  <c r="AG26" i="5"/>
  <c r="AI26" i="5"/>
  <c r="AJ26" i="5"/>
  <c r="AK26" i="5"/>
  <c r="AL26" i="5"/>
  <c r="AA27" i="5"/>
  <c r="AB27" i="5"/>
  <c r="AC27" i="5"/>
  <c r="AE27" i="5"/>
  <c r="AF27" i="5"/>
  <c r="AG27" i="5"/>
  <c r="AI27" i="5"/>
  <c r="AJ27" i="5"/>
  <c r="AK27" i="5"/>
  <c r="AL27" i="5"/>
  <c r="AA28" i="5"/>
  <c r="AB28" i="5"/>
  <c r="AC28" i="5"/>
  <c r="AE28" i="5"/>
  <c r="AF28" i="5"/>
  <c r="AG28" i="5"/>
  <c r="AI28" i="5"/>
  <c r="E30" i="8" s="1"/>
  <c r="AJ28" i="5"/>
  <c r="F30" i="8" s="1"/>
  <c r="AK28" i="5"/>
  <c r="G30" i="8" s="1"/>
  <c r="AL28" i="5"/>
  <c r="AA29" i="5"/>
  <c r="AB29" i="5"/>
  <c r="AC29" i="5"/>
  <c r="AE29" i="5"/>
  <c r="AF29" i="5"/>
  <c r="AG29" i="5"/>
  <c r="AI29" i="5"/>
  <c r="E31" i="8" s="1"/>
  <c r="AJ29" i="5"/>
  <c r="F31" i="8" s="1"/>
  <c r="AK29" i="5"/>
  <c r="G31" i="8" s="1"/>
  <c r="AL29" i="5"/>
  <c r="AA30" i="5"/>
  <c r="AB30" i="5"/>
  <c r="AC30" i="5"/>
  <c r="AE30" i="5"/>
  <c r="AF30" i="5"/>
  <c r="AG30" i="5"/>
  <c r="AI30" i="5"/>
  <c r="E32" i="8" s="1"/>
  <c r="AJ30" i="5"/>
  <c r="F32" i="8" s="1"/>
  <c r="AK30" i="5"/>
  <c r="G32" i="8" s="1"/>
  <c r="AL30" i="5"/>
  <c r="AA31" i="5"/>
  <c r="AB31" i="5"/>
  <c r="AC31" i="5"/>
  <c r="AE31" i="5"/>
  <c r="AF31" i="5"/>
  <c r="AG31" i="5"/>
  <c r="AI31" i="5"/>
  <c r="E33" i="8" s="1"/>
  <c r="AJ31" i="5"/>
  <c r="F33" i="8" s="1"/>
  <c r="AK31" i="5"/>
  <c r="G33" i="8" s="1"/>
  <c r="AL31" i="5"/>
  <c r="AA32" i="5"/>
  <c r="AB32" i="5"/>
  <c r="AC32" i="5"/>
  <c r="AE32" i="5"/>
  <c r="AF32" i="5"/>
  <c r="AG32" i="5"/>
  <c r="AI32" i="5"/>
  <c r="E34" i="8" s="1"/>
  <c r="AJ32" i="5"/>
  <c r="F34" i="8" s="1"/>
  <c r="AK32" i="5"/>
  <c r="G34" i="8" s="1"/>
  <c r="AL32" i="5"/>
  <c r="AA33" i="5"/>
  <c r="AB33" i="5"/>
  <c r="AC33" i="5"/>
  <c r="AE33" i="5"/>
  <c r="AF33" i="5"/>
  <c r="AG33" i="5"/>
  <c r="AI33" i="5"/>
  <c r="E35" i="8" s="1"/>
  <c r="AJ33" i="5"/>
  <c r="F35" i="8" s="1"/>
  <c r="AK33" i="5"/>
  <c r="G35" i="8" s="1"/>
  <c r="AL33" i="5"/>
  <c r="AA34" i="5"/>
  <c r="AB34" i="5"/>
  <c r="AC34" i="5"/>
  <c r="AE34" i="5"/>
  <c r="AF34" i="5"/>
  <c r="AG34" i="5"/>
  <c r="AI34" i="5"/>
  <c r="E36" i="8" s="1"/>
  <c r="AJ34" i="5"/>
  <c r="F36" i="8" s="1"/>
  <c r="AK34" i="5"/>
  <c r="G36" i="8" s="1"/>
  <c r="AL34" i="5"/>
  <c r="AA35" i="5"/>
  <c r="AB35" i="5"/>
  <c r="AC35" i="5"/>
  <c r="AE35" i="5"/>
  <c r="AF35" i="5"/>
  <c r="AG35" i="5"/>
  <c r="AI35" i="5"/>
  <c r="E37" i="8" s="1"/>
  <c r="AJ35" i="5"/>
  <c r="F37" i="8" s="1"/>
  <c r="AK35" i="5"/>
  <c r="G37" i="8" s="1"/>
  <c r="AL35" i="5"/>
  <c r="AA36" i="5"/>
  <c r="AB36" i="5"/>
  <c r="AC36" i="5"/>
  <c r="AE36" i="5"/>
  <c r="AF36" i="5"/>
  <c r="AG36" i="5"/>
  <c r="AI36" i="5"/>
  <c r="E38" i="8" s="1"/>
  <c r="AJ36" i="5"/>
  <c r="F38" i="8" s="1"/>
  <c r="AK36" i="5"/>
  <c r="G38" i="8" s="1"/>
  <c r="AL36" i="5"/>
  <c r="AA37" i="5"/>
  <c r="AB37" i="5"/>
  <c r="AC37" i="5"/>
  <c r="AE37" i="5"/>
  <c r="AF37" i="5"/>
  <c r="AG37" i="5"/>
  <c r="AI37" i="5"/>
  <c r="E39" i="8" s="1"/>
  <c r="AJ37" i="5"/>
  <c r="F39" i="8" s="1"/>
  <c r="AK37" i="5"/>
  <c r="G39" i="8" s="1"/>
  <c r="AL37" i="5"/>
  <c r="AA38" i="5"/>
  <c r="AB38" i="5"/>
  <c r="AC38" i="5"/>
  <c r="AE38" i="5"/>
  <c r="AF38" i="5"/>
  <c r="AG38" i="5"/>
  <c r="AI38" i="5"/>
  <c r="AJ38" i="5"/>
  <c r="AK38" i="5"/>
  <c r="AL38" i="5"/>
  <c r="AA39" i="5"/>
  <c r="AB39" i="5"/>
  <c r="AC39" i="5"/>
  <c r="AE39" i="5"/>
  <c r="AF39" i="5"/>
  <c r="AG39" i="5"/>
  <c r="AI39" i="5"/>
  <c r="AJ39" i="5"/>
  <c r="AK39" i="5"/>
  <c r="AL39" i="5"/>
  <c r="AA40" i="5"/>
  <c r="AB40" i="5"/>
  <c r="AC40" i="5"/>
  <c r="AE40" i="5"/>
  <c r="AF40" i="5"/>
  <c r="AG40" i="5"/>
  <c r="AI40" i="5"/>
  <c r="E17" i="8" s="1"/>
  <c r="AJ40" i="5"/>
  <c r="F17" i="8" s="1"/>
  <c r="AK40" i="5"/>
  <c r="G17" i="8" s="1"/>
  <c r="AL40" i="5"/>
  <c r="AA41" i="5"/>
  <c r="AB41" i="5"/>
  <c r="AC41" i="5"/>
  <c r="AE41" i="5"/>
  <c r="AF41" i="5"/>
  <c r="AG41" i="5"/>
  <c r="AI41" i="5"/>
  <c r="E18" i="8" s="1"/>
  <c r="AJ41" i="5"/>
  <c r="F18" i="8" s="1"/>
  <c r="AK41" i="5"/>
  <c r="G18" i="8" s="1"/>
  <c r="AL41" i="5"/>
  <c r="AA42" i="5"/>
  <c r="AB42" i="5"/>
  <c r="AC42" i="5"/>
  <c r="AE42" i="5"/>
  <c r="AF42" i="5"/>
  <c r="AG42" i="5"/>
  <c r="AI42" i="5"/>
  <c r="E19" i="8" s="1"/>
  <c r="AJ42" i="5"/>
  <c r="F19" i="8" s="1"/>
  <c r="AK42" i="5"/>
  <c r="G19" i="8" s="1"/>
  <c r="AL42" i="5"/>
  <c r="AA43" i="5"/>
  <c r="AB43" i="5"/>
  <c r="AC43" i="5"/>
  <c r="AE43" i="5"/>
  <c r="AF43" i="5"/>
  <c r="AG43" i="5"/>
  <c r="AI43" i="5"/>
  <c r="E20" i="8" s="1"/>
  <c r="AJ43" i="5"/>
  <c r="F20" i="8" s="1"/>
  <c r="AK43" i="5"/>
  <c r="G20" i="8" s="1"/>
  <c r="AL43" i="5"/>
  <c r="AA44" i="5"/>
  <c r="AB44" i="5"/>
  <c r="AC44" i="5"/>
  <c r="AE44" i="5"/>
  <c r="AF44" i="5"/>
  <c r="AG44" i="5"/>
  <c r="AI44" i="5"/>
  <c r="E21" i="8" s="1"/>
  <c r="AJ44" i="5"/>
  <c r="F21" i="8" s="1"/>
  <c r="AK44" i="5"/>
  <c r="G21" i="8" s="1"/>
  <c r="AL44" i="5"/>
  <c r="AA45" i="5"/>
  <c r="AB45" i="5"/>
  <c r="AC45" i="5"/>
  <c r="AE45" i="5"/>
  <c r="AF45" i="5"/>
  <c r="AG45" i="5"/>
  <c r="AI45" i="5"/>
  <c r="E22" i="8" s="1"/>
  <c r="AJ45" i="5"/>
  <c r="F22" i="8" s="1"/>
  <c r="AK45" i="5"/>
  <c r="G22" i="8" s="1"/>
  <c r="AL45" i="5"/>
  <c r="AA46" i="5"/>
  <c r="AB46" i="5"/>
  <c r="AC46" i="5"/>
  <c r="AE46" i="5"/>
  <c r="AF46" i="5"/>
  <c r="AG46" i="5"/>
  <c r="AI46" i="5"/>
  <c r="E23" i="8" s="1"/>
  <c r="AJ46" i="5"/>
  <c r="F23" i="8" s="1"/>
  <c r="AK46" i="5"/>
  <c r="G23" i="8" s="1"/>
  <c r="AL46" i="5"/>
  <c r="AA47" i="5"/>
  <c r="AB47" i="5"/>
  <c r="AC47" i="5"/>
  <c r="AE47" i="5"/>
  <c r="AF47" i="5"/>
  <c r="AG47" i="5"/>
  <c r="AI47" i="5"/>
  <c r="E24" i="8" s="1"/>
  <c r="AJ47" i="5"/>
  <c r="F24" i="8" s="1"/>
  <c r="AK47" i="5"/>
  <c r="G24" i="8" s="1"/>
  <c r="AL47" i="5"/>
  <c r="AA48" i="5"/>
  <c r="AB48" i="5"/>
  <c r="AC48" i="5"/>
  <c r="AE48" i="5"/>
  <c r="AF48" i="5"/>
  <c r="AG48" i="5"/>
  <c r="AI48" i="5"/>
  <c r="E25" i="8" s="1"/>
  <c r="AJ48" i="5"/>
  <c r="F25" i="8" s="1"/>
  <c r="AK48" i="5"/>
  <c r="G25" i="8" s="1"/>
  <c r="AL48" i="5"/>
  <c r="AA49" i="5"/>
  <c r="AB49" i="5"/>
  <c r="AC49" i="5"/>
  <c r="AE49" i="5"/>
  <c r="AF49" i="5"/>
  <c r="AG49" i="5"/>
  <c r="AI49" i="5"/>
  <c r="E26" i="8" s="1"/>
  <c r="AJ49" i="5"/>
  <c r="F26" i="8" s="1"/>
  <c r="AK49" i="5"/>
  <c r="G26" i="8" s="1"/>
  <c r="AL49" i="5"/>
  <c r="AA50" i="5"/>
  <c r="AB50" i="5"/>
  <c r="AC50" i="5"/>
  <c r="AE50" i="5"/>
  <c r="AF50" i="5"/>
  <c r="AG50" i="5"/>
  <c r="AI50" i="5"/>
  <c r="AJ50" i="5"/>
  <c r="AK50" i="5"/>
  <c r="AL50" i="5"/>
  <c r="AA51" i="5"/>
  <c r="AB51" i="5"/>
  <c r="AC51" i="5"/>
  <c r="AE51" i="5"/>
  <c r="AF51" i="5"/>
  <c r="AG51" i="5"/>
  <c r="AI51" i="5"/>
  <c r="AJ51" i="5"/>
  <c r="AK51" i="5"/>
  <c r="AL51" i="5"/>
  <c r="AA52" i="5"/>
  <c r="AB52" i="5"/>
  <c r="AC52" i="5"/>
  <c r="AE52" i="5"/>
  <c r="AF52" i="5"/>
  <c r="AG52" i="5"/>
  <c r="AI52" i="5"/>
  <c r="AJ52" i="5"/>
  <c r="AK52" i="5"/>
  <c r="AL52" i="5"/>
  <c r="AA53" i="5"/>
  <c r="AB53" i="5"/>
  <c r="AC53" i="5"/>
  <c r="AE53" i="5"/>
  <c r="AF53" i="5"/>
  <c r="AG53" i="5"/>
  <c r="AI53" i="5"/>
  <c r="E4" i="8" s="1"/>
  <c r="AJ53" i="5"/>
  <c r="F4" i="8" s="1"/>
  <c r="AK53" i="5"/>
  <c r="G4" i="8" s="1"/>
  <c r="AL53" i="5"/>
  <c r="AA54" i="5"/>
  <c r="AB54" i="5"/>
  <c r="AC54" i="5"/>
  <c r="AE54" i="5"/>
  <c r="AF54" i="5"/>
  <c r="AG54" i="5"/>
  <c r="AI54" i="5"/>
  <c r="E5" i="8" s="1"/>
  <c r="AJ54" i="5"/>
  <c r="F5" i="8" s="1"/>
  <c r="AK54" i="5"/>
  <c r="G5" i="8" s="1"/>
  <c r="AL54" i="5"/>
  <c r="AA55" i="5"/>
  <c r="AB55" i="5"/>
  <c r="AC55" i="5"/>
  <c r="AE55" i="5"/>
  <c r="AF55" i="5"/>
  <c r="AG55" i="5"/>
  <c r="AI55" i="5"/>
  <c r="E6" i="8" s="1"/>
  <c r="AJ55" i="5"/>
  <c r="F6" i="8" s="1"/>
  <c r="AK55" i="5"/>
  <c r="G6" i="8" s="1"/>
  <c r="AL55" i="5"/>
  <c r="AA56" i="5"/>
  <c r="AB56" i="5"/>
  <c r="AC56" i="5"/>
  <c r="AE56" i="5"/>
  <c r="AF56" i="5"/>
  <c r="AG56" i="5"/>
  <c r="AI56" i="5"/>
  <c r="E7" i="8" s="1"/>
  <c r="AJ56" i="5"/>
  <c r="F7" i="8" s="1"/>
  <c r="AK56" i="5"/>
  <c r="G7" i="8" s="1"/>
  <c r="AL56" i="5"/>
  <c r="AA57" i="5"/>
  <c r="AB57" i="5"/>
  <c r="AC57" i="5"/>
  <c r="AE57" i="5"/>
  <c r="AF57" i="5"/>
  <c r="AG57" i="5"/>
  <c r="AI57" i="5"/>
  <c r="E8" i="8" s="1"/>
  <c r="AJ57" i="5"/>
  <c r="F8" i="8" s="1"/>
  <c r="AK57" i="5"/>
  <c r="G8" i="8" s="1"/>
  <c r="AL57" i="5"/>
  <c r="AA58" i="5"/>
  <c r="AB58" i="5"/>
  <c r="AC58" i="5"/>
  <c r="AE58" i="5"/>
  <c r="AF58" i="5"/>
  <c r="AG58" i="5"/>
  <c r="AI58" i="5"/>
  <c r="E9" i="8" s="1"/>
  <c r="AJ58" i="5"/>
  <c r="F9" i="8" s="1"/>
  <c r="AK58" i="5"/>
  <c r="G9" i="8" s="1"/>
  <c r="AL58" i="5"/>
  <c r="AA59" i="5"/>
  <c r="AB59" i="5"/>
  <c r="AC59" i="5"/>
  <c r="AE59" i="5"/>
  <c r="AF59" i="5"/>
  <c r="AG59" i="5"/>
  <c r="AI59" i="5"/>
  <c r="E10" i="8" s="1"/>
  <c r="AJ59" i="5"/>
  <c r="F10" i="8" s="1"/>
  <c r="AK59" i="5"/>
  <c r="G10" i="8" s="1"/>
  <c r="AL59" i="5"/>
  <c r="AA60" i="5"/>
  <c r="AB60" i="5"/>
  <c r="AC60" i="5"/>
  <c r="AE60" i="5"/>
  <c r="AF60" i="5"/>
  <c r="AG60" i="5"/>
  <c r="AI60" i="5"/>
  <c r="E11" i="8" s="1"/>
  <c r="AJ60" i="5"/>
  <c r="F11" i="8" s="1"/>
  <c r="AK60" i="5"/>
  <c r="G11" i="8" s="1"/>
  <c r="AL60" i="5"/>
  <c r="AA61" i="5"/>
  <c r="AB61" i="5"/>
  <c r="AC61" i="5"/>
  <c r="AE61" i="5"/>
  <c r="AF61" i="5"/>
  <c r="AG61" i="5"/>
  <c r="AI61" i="5"/>
  <c r="E12" i="8" s="1"/>
  <c r="AJ61" i="5"/>
  <c r="F12" i="8" s="1"/>
  <c r="AK61" i="5"/>
  <c r="G12" i="8" s="1"/>
  <c r="AL61" i="5"/>
  <c r="AA62" i="5"/>
  <c r="AB62" i="5"/>
  <c r="AC62" i="5"/>
  <c r="AE62" i="5"/>
  <c r="AF62" i="5"/>
  <c r="AG62" i="5"/>
  <c r="AI62" i="5"/>
  <c r="E13" i="8" s="1"/>
  <c r="AJ62" i="5"/>
  <c r="F13" i="8" s="1"/>
  <c r="AK62" i="5"/>
  <c r="G13" i="8" s="1"/>
  <c r="AL62" i="5"/>
  <c r="AA63" i="5"/>
  <c r="AB63" i="5"/>
  <c r="AC63" i="5"/>
  <c r="AE63" i="5"/>
  <c r="AF63" i="5"/>
  <c r="AG63" i="5"/>
  <c r="AI63" i="5"/>
  <c r="AJ63" i="5"/>
  <c r="AK63" i="5"/>
  <c r="AL63" i="5"/>
  <c r="AL2" i="5"/>
  <c r="AK2" i="5"/>
  <c r="AJ2" i="5"/>
  <c r="AI2" i="5"/>
  <c r="AG2" i="5"/>
  <c r="AF2" i="5"/>
  <c r="AE2" i="5"/>
  <c r="AC2" i="5"/>
  <c r="AB2" i="5"/>
  <c r="AA2" i="5"/>
  <c r="J56" i="3" l="1"/>
  <c r="O64" i="8" s="1"/>
  <c r="J20" i="3"/>
  <c r="O19" i="8" s="1"/>
  <c r="J49" i="3"/>
  <c r="O57" i="8" s="1"/>
  <c r="J15" i="3"/>
  <c r="O11" i="8" s="1"/>
  <c r="L7" i="3"/>
  <c r="R69" i="8" s="1"/>
  <c r="J57" i="3"/>
  <c r="O65" i="8" s="1"/>
  <c r="J38" i="3"/>
  <c r="O43" i="8" s="1"/>
  <c r="J32" i="3"/>
  <c r="O34" i="8" s="1"/>
  <c r="J42" i="3"/>
  <c r="O47" i="8" s="1"/>
  <c r="J34" i="3"/>
  <c r="J46" i="3"/>
  <c r="O51" i="8" s="1"/>
  <c r="J36" i="3"/>
  <c r="O38" i="8" s="1"/>
  <c r="J37" i="3"/>
  <c r="O39" i="8" s="1"/>
  <c r="J9" i="3"/>
  <c r="O5" i="8" s="1"/>
  <c r="J35" i="3"/>
  <c r="O37" i="8" s="1"/>
  <c r="J45" i="3"/>
  <c r="O50" i="8" s="1"/>
  <c r="K45" i="3"/>
  <c r="K20" i="3"/>
  <c r="K50" i="3"/>
  <c r="K29" i="3"/>
  <c r="J25" i="3"/>
  <c r="O24" i="8" s="1"/>
  <c r="J26" i="3"/>
  <c r="O25" i="8" s="1"/>
  <c r="J23" i="3"/>
  <c r="O22" i="8" s="1"/>
  <c r="J52" i="3"/>
  <c r="O60" i="8" s="1"/>
  <c r="K55" i="3"/>
  <c r="J31" i="3"/>
  <c r="O33" i="8" s="1"/>
  <c r="K25" i="3"/>
  <c r="J14" i="3"/>
  <c r="O10" i="8" s="1"/>
  <c r="K52" i="3"/>
  <c r="K57" i="3"/>
  <c r="K14" i="3"/>
  <c r="K30" i="3"/>
  <c r="K18" i="3"/>
  <c r="K46" i="3"/>
  <c r="K44" i="3"/>
  <c r="K38" i="3"/>
  <c r="K53" i="3"/>
  <c r="K28" i="3"/>
  <c r="K54" i="3"/>
  <c r="J21" i="3"/>
  <c r="O20" i="8" s="1"/>
  <c r="K32" i="3"/>
  <c r="K43" i="3"/>
  <c r="K41" i="3"/>
  <c r="K22" i="3"/>
  <c r="K27" i="3"/>
  <c r="J41" i="3"/>
  <c r="O46" i="8" s="1"/>
  <c r="K36" i="3"/>
  <c r="J48" i="3"/>
  <c r="O56" i="8" s="1"/>
  <c r="K24" i="3"/>
  <c r="J30" i="3"/>
  <c r="O32" i="8" s="1"/>
  <c r="K48" i="3"/>
  <c r="K47" i="3"/>
  <c r="J50" i="3"/>
  <c r="O58" i="8" s="1"/>
  <c r="J24" i="3"/>
  <c r="O23" i="8" s="1"/>
  <c r="J54" i="3"/>
  <c r="O62" i="8" s="1"/>
  <c r="J43" i="3"/>
  <c r="O48" i="8" s="1"/>
  <c r="K19" i="3"/>
  <c r="J40" i="3"/>
  <c r="O45" i="8" s="1"/>
  <c r="K31" i="3"/>
  <c r="J39" i="3"/>
  <c r="O44" i="8" s="1"/>
  <c r="J44" i="3"/>
  <c r="O49" i="8" s="1"/>
  <c r="K56" i="3"/>
  <c r="J51" i="3"/>
  <c r="O59" i="8" s="1"/>
  <c r="K33" i="3"/>
  <c r="K35" i="3"/>
  <c r="K37" i="3"/>
  <c r="J28" i="3"/>
  <c r="O30" i="8" s="1"/>
  <c r="J29" i="3"/>
  <c r="O31" i="8" s="1"/>
  <c r="J19" i="3"/>
  <c r="O18" i="8" s="1"/>
  <c r="J47" i="3"/>
  <c r="O52" i="8" s="1"/>
  <c r="J22" i="3"/>
  <c r="O21" i="8" s="1"/>
  <c r="K42" i="3"/>
  <c r="J55" i="3"/>
  <c r="O63" i="8" s="1"/>
  <c r="J33" i="3"/>
  <c r="O35" i="8" s="1"/>
  <c r="K40" i="3"/>
  <c r="J18" i="3"/>
  <c r="O17" i="8" s="1"/>
  <c r="K26" i="3"/>
  <c r="K49" i="3"/>
  <c r="J11" i="3"/>
  <c r="O7" i="8" s="1"/>
  <c r="K23" i="3"/>
  <c r="J16" i="3"/>
  <c r="K51" i="3"/>
  <c r="J12" i="3"/>
  <c r="O8" i="8" s="1"/>
  <c r="K21" i="3"/>
  <c r="J27" i="3"/>
  <c r="O26" i="8" s="1"/>
  <c r="K39" i="3"/>
  <c r="J53" i="3"/>
  <c r="O61" i="8" s="1"/>
  <c r="K12" i="3"/>
  <c r="K11" i="3"/>
  <c r="J13" i="3"/>
  <c r="O9" i="8" s="1"/>
  <c r="K13" i="3"/>
  <c r="J17" i="3"/>
  <c r="K10" i="3"/>
  <c r="K9" i="3"/>
  <c r="J10" i="3"/>
  <c r="O6" i="8" s="1"/>
  <c r="J8" i="3"/>
  <c r="F56" i="8"/>
  <c r="F69" i="8"/>
  <c r="E56" i="8"/>
  <c r="E69" i="8"/>
  <c r="G69" i="8"/>
  <c r="G56" i="8"/>
  <c r="L57" i="3" l="1"/>
  <c r="R65" i="8" s="1"/>
  <c r="L56" i="3"/>
  <c r="R64" i="8" s="1"/>
  <c r="L20" i="3"/>
  <c r="R19" i="8" s="1"/>
  <c r="L34" i="3"/>
  <c r="O36" i="8"/>
  <c r="L9" i="3"/>
  <c r="L49" i="3"/>
  <c r="L42" i="3"/>
  <c r="R47" i="8" s="1"/>
  <c r="L38" i="3"/>
  <c r="R43" i="8" s="1"/>
  <c r="L37" i="3"/>
  <c r="R39" i="8" s="1"/>
  <c r="L17" i="3"/>
  <c r="O13" i="8"/>
  <c r="L16" i="3"/>
  <c r="O12" i="8"/>
  <c r="L35" i="3"/>
  <c r="R37" i="8" s="1"/>
  <c r="L32" i="3"/>
  <c r="R34" i="8" s="1"/>
  <c r="L15" i="3"/>
  <c r="R11" i="8" s="1"/>
  <c r="L46" i="3"/>
  <c r="R51" i="8" s="1"/>
  <c r="L36" i="3"/>
  <c r="R38" i="8" s="1"/>
  <c r="L45" i="3"/>
  <c r="R50" i="8" s="1"/>
  <c r="L8" i="3"/>
  <c r="O4" i="8"/>
  <c r="L13" i="3"/>
  <c r="R9" i="8" s="1"/>
  <c r="L40" i="3"/>
  <c r="R45" i="8" s="1"/>
  <c r="L31" i="3"/>
  <c r="R33" i="8" s="1"/>
  <c r="L23" i="3"/>
  <c r="R22" i="8" s="1"/>
  <c r="L21" i="3"/>
  <c r="L28" i="3"/>
  <c r="R30" i="8" s="1"/>
  <c r="L48" i="3"/>
  <c r="R56" i="8" s="1"/>
  <c r="L50" i="3"/>
  <c r="R58" i="8" s="1"/>
  <c r="L43" i="3"/>
  <c r="R48" i="8" s="1"/>
  <c r="L47" i="3"/>
  <c r="R52" i="8" s="1"/>
  <c r="L19" i="3"/>
  <c r="R18" i="8" s="1"/>
  <c r="L26" i="3"/>
  <c r="R25" i="8" s="1"/>
  <c r="L44" i="3"/>
  <c r="R49" i="8" s="1"/>
  <c r="L14" i="3"/>
  <c r="R10" i="8" s="1"/>
  <c r="L41" i="3"/>
  <c r="R46" i="8" s="1"/>
  <c r="L29" i="3"/>
  <c r="R31" i="8" s="1"/>
  <c r="L51" i="3"/>
  <c r="R59" i="8" s="1"/>
  <c r="L25" i="3"/>
  <c r="L11" i="3"/>
  <c r="R7" i="8" s="1"/>
  <c r="L24" i="3"/>
  <c r="R23" i="8" s="1"/>
  <c r="L18" i="3"/>
  <c r="R17" i="8" s="1"/>
  <c r="L54" i="3"/>
  <c r="R62" i="8" s="1"/>
  <c r="L22" i="3"/>
  <c r="R21" i="8" s="1"/>
  <c r="L12" i="3"/>
  <c r="R8" i="8" s="1"/>
  <c r="L33" i="3"/>
  <c r="L30" i="3"/>
  <c r="R32" i="8" s="1"/>
  <c r="L55" i="3"/>
  <c r="R63" i="8" s="1"/>
  <c r="L39" i="3"/>
  <c r="R44" i="8" s="1"/>
  <c r="L10" i="3"/>
  <c r="R6" i="8" s="1"/>
  <c r="L27" i="3"/>
  <c r="R26" i="8" s="1"/>
  <c r="L53" i="3"/>
  <c r="R61" i="8" s="1"/>
  <c r="L52" i="3"/>
  <c r="R60" i="8" s="1"/>
  <c r="R57" i="8" l="1"/>
  <c r="R36" i="8"/>
  <c r="R35" i="8"/>
  <c r="R20" i="8"/>
  <c r="R24" i="8"/>
  <c r="R13" i="8"/>
  <c r="R5" i="8"/>
  <c r="R12" i="8"/>
  <c r="R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<sst xmlns="http://schemas.openxmlformats.org/spreadsheetml/2006/main" count="1445" uniqueCount="258">
  <si>
    <t>In the last report (S21959, 2015) both the AH2700 and the UB were used.</t>
  </si>
  <si>
    <t>Uncertainty has a formula for series resistance impact on loss angle that should be done in Python.</t>
  </si>
  <si>
    <t>The final report used UB results for capacitance, but AH2700A results for tan delta up to step 10 on the 100 pF dial.</t>
  </si>
  <si>
    <t>The two-terminal nature of the box means we stick with about a 1 pF uncertainty which is not challenging for the UB.</t>
  </si>
  <si>
    <t>There is a 'coax zero', a 'copper jig zero' and a 'box zero' to consider.</t>
  </si>
  <si>
    <t>The 'box zero' is what should be subtracted off the change values.</t>
  </si>
  <si>
    <t>The 'copper jig zero' is what is subtracted to give the quoted 'box zero'</t>
  </si>
  <si>
    <t>The  'box zero' readings will depend on range for the UB while the quoted 'box zero' - 'jig zero' is done on range 6.</t>
  </si>
  <si>
    <t>It seems sensible to start with the usual UB style template but to also have an AH2700 readings sheet that can be read in.</t>
  </si>
  <si>
    <t>Relying on pasting the different result calculations would be OK for now.</t>
  </si>
  <si>
    <t>Perhaps we should start with an AH2700A class structured like the UB class and do a parallel calibration.</t>
  </si>
  <si>
    <t>Ultimately it can be put together into a generalised UUT class that pulls in both the UB and AH2700 classes.</t>
  </si>
  <si>
    <t>AH2700 will be calibrated 'on the day' against known reference capacitors.</t>
  </si>
  <si>
    <t>Start with internal cal.</t>
  </si>
  <si>
    <t>Use these results to have a correction factor adequate for this calibration.</t>
  </si>
  <si>
    <t>Expect that AH2700A results will be computer collected so that they come with a standard deviation.</t>
  </si>
  <si>
    <t>Summary of capacitance box measurements extracted from pasted csv file in AH2700_data worksheet.</t>
  </si>
  <si>
    <t>Template for capacitors</t>
  </si>
  <si>
    <t>Capacitors</t>
  </si>
  <si>
    <t>Client</t>
  </si>
  <si>
    <t>Date</t>
  </si>
  <si>
    <t>Job number</t>
  </si>
  <si>
    <t>1 sigma uncertainties from specifications</t>
  </si>
  <si>
    <t>S Number</t>
  </si>
  <si>
    <t>Data from lab book</t>
  </si>
  <si>
    <t>Data from specifications and other sources</t>
  </si>
  <si>
    <t>Item</t>
  </si>
  <si>
    <t>Nominal Frequency</t>
  </si>
  <si>
    <t>Range</t>
  </si>
  <si>
    <t>xdial</t>
  </si>
  <si>
    <t>rdial</t>
  </si>
  <si>
    <t>Frequency</t>
  </si>
  <si>
    <t>Temperature</t>
  </si>
  <si>
    <t>u</t>
  </si>
  <si>
    <t>df</t>
  </si>
  <si>
    <t>Temp coeff C</t>
  </si>
  <si>
    <t>Other</t>
  </si>
  <si>
    <t>Hz</t>
  </si>
  <si>
    <r>
      <rPr>
        <sz val="10"/>
        <rFont val="Calibri"/>
        <family val="2"/>
      </rPr>
      <t>°</t>
    </r>
    <r>
      <rPr>
        <sz val="10"/>
        <rFont val="Arial"/>
        <family val="2"/>
      </rPr>
      <t>C</t>
    </r>
  </si>
  <si>
    <t>GR1000A</t>
  </si>
  <si>
    <t>6Y</t>
  </si>
  <si>
    <t>GR1000B</t>
  </si>
  <si>
    <t>3Y</t>
  </si>
  <si>
    <t>4Y</t>
  </si>
  <si>
    <t>5Y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</si>
  <si>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</si>
  <si>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</si>
  <si>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</si>
  <si>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</si>
  <si>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</si>
  <si>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</si>
  <si>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</si>
  <si>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</si>
  <si>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</si>
  <si>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</si>
  <si>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</si>
  <si>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</si>
  <si>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</si>
  <si>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</si>
  <si>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</si>
  <si>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</si>
  <si>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</si>
  <si>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</si>
  <si>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</si>
  <si>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</si>
  <si>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</si>
  <si>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</si>
  <si>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</si>
  <si>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</si>
  <si>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</si>
  <si>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</si>
  <si>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</si>
  <si>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</si>
  <si>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</si>
  <si>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</si>
  <si>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</si>
  <si>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</si>
  <si>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</si>
  <si>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</si>
  <si>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</si>
  <si>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</si>
  <si>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</si>
  <si>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</si>
  <si>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</si>
  <si>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</si>
  <si>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</si>
  <si>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</si>
  <si>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</si>
  <si>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</si>
  <si>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</si>
  <si>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</si>
  <si>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</si>
  <si>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</si>
  <si>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</si>
  <si>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</si>
  <si>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CuZero</t>
  </si>
  <si>
    <t>Enter, say, 5 ppm as 5e-6</t>
  </si>
  <si>
    <t>Temp coeff G</t>
  </si>
  <si>
    <t>specs say -140 ppm for capacitance, assume 100 ppm for G</t>
  </si>
  <si>
    <t>It is good practice to check the coax zero on all ranges and results have this coax zero subtracted</t>
  </si>
  <si>
    <t>This is only essential if the measured component is coaxially connected (e.g. the cross check with GR1000 set)</t>
  </si>
  <si>
    <t>When only the box zero is being subtracted we can use dummy values for the coax zero.</t>
  </si>
  <si>
    <t>The box zero is measured with the copper zero subtracted.</t>
  </si>
  <si>
    <t>box_zero</t>
  </si>
  <si>
    <t>Label</t>
  </si>
  <si>
    <t>xDial</t>
  </si>
  <si>
    <t>rDial</t>
  </si>
  <si>
    <t>frequency</t>
  </si>
  <si>
    <t>temperature</t>
  </si>
  <si>
    <t>utemp</t>
  </si>
  <si>
    <t>dftemp</t>
  </si>
  <si>
    <t>alphax</t>
  </si>
  <si>
    <t>ualphax</t>
  </si>
  <si>
    <t>dfalphax</t>
  </si>
  <si>
    <t>alphar</t>
  </si>
  <si>
    <t>ualphar</t>
  </si>
  <si>
    <t>dfalphr</t>
  </si>
  <si>
    <t>x</t>
  </si>
  <si>
    <t>ux</t>
  </si>
  <si>
    <t>kx</t>
  </si>
  <si>
    <t>r</t>
  </si>
  <si>
    <t>ur</t>
  </si>
  <si>
    <t>kr</t>
  </si>
  <si>
    <t>cmcx</t>
  </si>
  <si>
    <t>cmcr</t>
  </si>
  <si>
    <t>ux/cmcx</t>
  </si>
  <si>
    <t>ur/cmcr</t>
  </si>
  <si>
    <t>label</t>
  </si>
  <si>
    <t>k</t>
  </si>
  <si>
    <t>nom Freq</t>
  </si>
  <si>
    <t>multiplier for G</t>
  </si>
  <si>
    <t>G</t>
  </si>
  <si>
    <t>uG</t>
  </si>
  <si>
    <t>multiplier for C</t>
  </si>
  <si>
    <t>C</t>
  </si>
  <si>
    <t>uC</t>
  </si>
  <si>
    <t>coax zero</t>
  </si>
  <si>
    <t xml:space="preserve">Capacitor description: </t>
  </si>
  <si>
    <t>AH2700A Zero with AH2 Leads</t>
  </si>
  <si>
    <t>results</t>
  </si>
  <si>
    <t>of</t>
  </si>
  <si>
    <t>mean &amp;</t>
  </si>
  <si>
    <t>std</t>
  </si>
  <si>
    <t>Caps Mean</t>
  </si>
  <si>
    <t>Caps Std</t>
  </si>
  <si>
    <t>Loss Mean</t>
  </si>
  <si>
    <t>Loss Std</t>
  </si>
  <si>
    <t xml:space="preserve">end </t>
  </si>
  <si>
    <t xml:space="preserve">of </t>
  </si>
  <si>
    <t xml:space="preserve">the </t>
  </si>
  <si>
    <t xml:space="preserve"> test</t>
  </si>
  <si>
    <t>1AH11A measure</t>
  </si>
  <si>
    <t>1AH11B measure</t>
  </si>
  <si>
    <t>1AH11C measure</t>
  </si>
  <si>
    <t>1AH11D measure</t>
  </si>
  <si>
    <t>GR1000A measure</t>
  </si>
  <si>
    <t>GR1000B measure</t>
  </si>
  <si>
    <t>UB1000 measure 20.07deg, 1019.93 mbar, 57.4%RH</t>
  </si>
  <si>
    <t>Zero point of GR Decade Capacitor</t>
  </si>
  <si>
    <t>GR sn:4556 1pF dail 10 measure</t>
  </si>
  <si>
    <t>GR sn:4556 1pF dail 20 measure</t>
  </si>
  <si>
    <t>GR sn:4556 1pF dail 30 measure</t>
  </si>
  <si>
    <t>GR sn:4556 1pF dail 40 measure</t>
  </si>
  <si>
    <t>GR sn:4556 1pF dail 50 measure</t>
  </si>
  <si>
    <t>GR sn:4556 1pF dail 60 measure</t>
  </si>
  <si>
    <t>GR sn:4556 1pF dail 70 measure</t>
  </si>
  <si>
    <t>GR sn:4556 1pF dail 80 measure</t>
  </si>
  <si>
    <t>GR sn:4556 1pF dail 90 measure</t>
  </si>
  <si>
    <t>GR sn:4556 1pF dail '100' measure</t>
  </si>
  <si>
    <t>GR sn:4556 100pF dail 1</t>
  </si>
  <si>
    <t>GR sn:4556 100pF dail 2</t>
  </si>
  <si>
    <t>GR sn:4556 100pF dail 3</t>
  </si>
  <si>
    <t>GR sn:4556 100pF dail 4</t>
  </si>
  <si>
    <t>GR sn:4556 100pF dail 5</t>
  </si>
  <si>
    <t>GR sn:4556 100pF dail 6</t>
  </si>
  <si>
    <t>GR sn:4556 100pF dail 7</t>
  </si>
  <si>
    <t>GR sn:4556 100pF dail 8</t>
  </si>
  <si>
    <t>GR sn:4556 100pF dail 9</t>
  </si>
  <si>
    <t>GR sn:4556 100pF dail X</t>
  </si>
  <si>
    <t>GR sn:4556 1000pF Dail 1</t>
  </si>
  <si>
    <t>GR sn:4556 1000pF Dail 2</t>
  </si>
  <si>
    <t>GR sn:4556 1000pF Dail 3</t>
  </si>
  <si>
    <t>GR sn:4556 1000pF Dail 4</t>
  </si>
  <si>
    <t>GR sn:4556 1000pF Dail 5</t>
  </si>
  <si>
    <t>GR sn:4556 1000pF Dail 6</t>
  </si>
  <si>
    <t>GR sn:4556 1000pF Dail 7</t>
  </si>
  <si>
    <t>GR sn:4556 1000pF Dail 8</t>
  </si>
  <si>
    <t>GR sn:4556 1000pF Dail 9</t>
  </si>
  <si>
    <t>GR sn:4556 1000pF Dail X</t>
  </si>
  <si>
    <t>GR sn:4556 0.01uF Dail 1</t>
  </si>
  <si>
    <t>GR sn:4556 0.01uF Dail 2</t>
  </si>
  <si>
    <t>GR sn:4556 0.01uF Dail 3</t>
  </si>
  <si>
    <t>GR sn:4556 0.01uF Dail 4</t>
  </si>
  <si>
    <t>GR sn:4556 0.01uF Dail 5</t>
  </si>
  <si>
    <t>GR sn:4556 0.01uF Dail 6</t>
  </si>
  <si>
    <t>GR sn:4556 0.01uF Dail 7</t>
  </si>
  <si>
    <t>GR sn:4556 0.01uF Dail 8</t>
  </si>
  <si>
    <t>GR sn:4556 0.01uF Dail 9</t>
  </si>
  <si>
    <t>GR sn:4556 0.01uF Dail X</t>
  </si>
  <si>
    <t>GR sn:4556 0.1uF Dail 1</t>
  </si>
  <si>
    <t>GR sn:4556 0.1uF Dail 2</t>
  </si>
  <si>
    <t>GR sn:4556 0.1uF Dail 3</t>
  </si>
  <si>
    <t>GR sn:4556 0.1uF Dail 4</t>
  </si>
  <si>
    <t>GR sn:4556 0.1uF Dail 5</t>
  </si>
  <si>
    <t>GR sn:4556 0.1uF Dail 6</t>
  </si>
  <si>
    <t>GR sn:4556 0.1uF Dail 7</t>
  </si>
  <si>
    <t>GR sn:4556 0.1uF Dail 8</t>
  </si>
  <si>
    <t>GR sn:4556 0.1uF Dail 9</t>
  </si>
  <si>
    <t>GR sn:4556 0.1uF Dail X</t>
  </si>
  <si>
    <t>Reference</t>
  </si>
  <si>
    <t>sdC</t>
  </si>
  <si>
    <t>sdG</t>
  </si>
  <si>
    <t>zero</t>
  </si>
  <si>
    <t>pF</t>
  </si>
  <si>
    <t>nS</t>
  </si>
  <si>
    <t>AH111A</t>
  </si>
  <si>
    <t>AH111B</t>
  </si>
  <si>
    <t>AH111C</t>
  </si>
  <si>
    <t>AH111D</t>
  </si>
  <si>
    <t>UB1000</t>
  </si>
  <si>
    <t>Setting</t>
  </si>
  <si>
    <t>Row</t>
  </si>
  <si>
    <t>Coverage
Factor</t>
  </si>
  <si>
    <t>1pF</t>
  </si>
  <si>
    <t>DIV</t>
  </si>
  <si>
    <t>'100'</t>
  </si>
  <si>
    <t>Dial
Label</t>
  </si>
  <si>
    <t>Dial
Setting</t>
  </si>
  <si>
    <t>Capacitance
Change
(pF)</t>
  </si>
  <si>
    <t>Expanded
Uncertainty
(pF)</t>
  </si>
  <si>
    <t>Loss
Angle
(mrad)</t>
  </si>
  <si>
    <t>Expanded
Uncertainty
(mrad)</t>
  </si>
  <si>
    <t>td</t>
  </si>
  <si>
    <t>utd</t>
  </si>
  <si>
    <t>ktd</t>
  </si>
  <si>
    <t>100pF</t>
  </si>
  <si>
    <t>STEPS</t>
  </si>
  <si>
    <t>1000pF</t>
  </si>
  <si>
    <t>0.01µF</t>
  </si>
  <si>
    <t>0.1µF</t>
  </si>
  <si>
    <t>Capacitance
Change
(nF)</t>
  </si>
  <si>
    <t>Expanded
Uncertainty
(nF)</t>
  </si>
  <si>
    <r>
      <t>Capacitance
Change
(</t>
    </r>
    <r>
      <rPr>
        <sz val="10"/>
        <rFont val="Calibri"/>
        <family val="2"/>
      </rPr>
      <t>µ</t>
    </r>
    <r>
      <rPr>
        <sz val="10"/>
        <rFont val="Times New Roman"/>
        <family val="1"/>
      </rPr>
      <t>F)</t>
    </r>
  </si>
  <si>
    <r>
      <t>Expanded
Uncertainty
(</t>
    </r>
    <r>
      <rPr>
        <sz val="10"/>
        <rFont val="Calibri"/>
        <family val="2"/>
      </rPr>
      <t>µ</t>
    </r>
    <r>
      <rPr>
        <sz val="10"/>
        <rFont val="Times New Roman"/>
        <family val="1"/>
      </rPr>
      <t>F)</t>
    </r>
  </si>
  <si>
    <t>All dials</t>
  </si>
  <si>
    <t>main_zero</t>
  </si>
  <si>
    <t>Universal Bridge</t>
  </si>
  <si>
    <t>AH2700</t>
  </si>
  <si>
    <t>subtract zero</t>
  </si>
  <si>
    <t>ppm correction</t>
  </si>
  <si>
    <t>Value from capacitance scale, out.csv</t>
  </si>
  <si>
    <t>mean</t>
  </si>
  <si>
    <t>stdev</t>
  </si>
  <si>
    <t>UB1000 =</t>
  </si>
  <si>
    <t>corrected</t>
  </si>
  <si>
    <t>Corrected</t>
  </si>
  <si>
    <t>subtract from relevant zero</t>
  </si>
  <si>
    <t>tan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</si>
</sst>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4" formatCode="0.0E+00"/>
    <numFmt numFmtId="165" formatCode="0.00000E+00"/>
    <numFmt numFmtId="166" formatCode="0.0"/>
    <numFmt numFmtId="167" formatCode="0.000000"/>
    <numFmt numFmtId="168" formatCode="0.00000"/>
    <numFmt numFmtId="169" formatCode="0.000"/>
    <numFmt numFmtId="170" formatCode="0.0000\ \ \ \ \ "/>
    <numFmt numFmtId="171" formatCode="0.00\ \ \ \ \ \ "/>
    <numFmt numFmtId="172" formatCode="0.0\ \ \ \ \ \ \ \ \ \ \ "/>
    <numFmt numFmtId="173" formatCode="0.000\ \ \ \ \ \ \ "/>
    <numFmt numFmtId="174" formatCode="0.00\ \ \ \ \ \ \ \ \ "/>
    <numFmt numFmtId="175" formatCode="0.000\ \ \ \ "/>
    <numFmt numFmtId="176" formatCode="0.0000"/>
    <numFmt numFmtId="177" formatCode="0.0000000"/>
    <numFmt numFmtId="178" formatCode="0.000000\ "/>
    <numFmt numFmtId="179" formatCode="0.00000\ \ \ "/>
  </numFmts>
  <fonts count="9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</font>
    <font>
      <sz val="10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/>
    </xf>
    <xf numFmtId="0" fontId="2" fillId="3" borderId="0" xfId="0" applyFont="1" applyFill="1"/>
    <xf numFmtId="0" fontId="0" fillId="3" borderId="0" xfId="0" applyFill="1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left"/>
    </xf>
    <xf numFmtId="15" fontId="2" fillId="3" borderId="0" xfId="0" applyNumberFormat="1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2" borderId="0" xfId="0" applyFont="1" applyFill="1" applyAlignment="1">
      <alignment horizontal="center"/>
    </xf>
    <xf numFmtId="14" fontId="3" fillId="0" borderId="0" xfId="0" applyNumberFormat="1" applyFont="1" applyAlignment="1">
      <alignment horizontal="center"/>
    </xf>
    <xf numFmtId="14" fontId="0" fillId="0" borderId="0" xfId="0" applyNumberFormat="1"/>
    <xf numFmtId="0" fontId="2" fillId="4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Protection="1">
      <protection locked="0"/>
    </xf>
    <xf numFmtId="0" fontId="0" fillId="6" borderId="2" xfId="0" applyFill="1" applyBorder="1"/>
    <xf numFmtId="0" fontId="0" fillId="6" borderId="3" xfId="0" applyFill="1" applyBorder="1"/>
    <xf numFmtId="0" fontId="2" fillId="7" borderId="2" xfId="0" applyFont="1" applyFill="1" applyBorder="1"/>
    <xf numFmtId="0" fontId="0" fillId="4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2" fillId="6" borderId="2" xfId="0" applyNumberFormat="1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0" fillId="7" borderId="2" xfId="0" applyFill="1" applyBorder="1"/>
    <xf numFmtId="0" fontId="2" fillId="4" borderId="5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165" fontId="0" fillId="6" borderId="2" xfId="0" applyNumberFormat="1" applyFill="1" applyBorder="1" applyProtection="1">
      <protection locked="0"/>
    </xf>
    <xf numFmtId="11" fontId="0" fillId="7" borderId="2" xfId="0" applyNumberFormat="1" applyFill="1" applyBorder="1"/>
    <xf numFmtId="1" fontId="0" fillId="7" borderId="2" xfId="0" applyNumberFormat="1" applyFill="1" applyBorder="1" applyAlignment="1">
      <alignment horizontal="center"/>
    </xf>
    <xf numFmtId="0" fontId="0" fillId="6" borderId="2" xfId="0" applyFill="1" applyBorder="1" applyAlignment="1" applyProtection="1">
      <protection locked="0"/>
    </xf>
    <xf numFmtId="0" fontId="2" fillId="6" borderId="2" xfId="0" applyFont="1" applyFill="1" applyBorder="1" applyAlignment="1" applyProtection="1">
      <protection locked="0"/>
    </xf>
    <xf numFmtId="0" fontId="0" fillId="4" borderId="6" xfId="0" applyFill="1" applyBorder="1" applyAlignment="1">
      <alignment horizontal="center"/>
    </xf>
    <xf numFmtId="0" fontId="0" fillId="8" borderId="2" xfId="0" applyFill="1" applyBorder="1" applyProtection="1">
      <protection locked="0"/>
    </xf>
    <xf numFmtId="0" fontId="0" fillId="8" borderId="2" xfId="0" applyFill="1" applyBorder="1" applyAlignment="1" applyProtection="1">
      <protection locked="0"/>
    </xf>
    <xf numFmtId="0" fontId="2" fillId="8" borderId="2" xfId="0" applyFont="1" applyFill="1" applyBorder="1" applyAlignment="1" applyProtection="1">
      <protection locked="0"/>
    </xf>
    <xf numFmtId="11" fontId="0" fillId="0" borderId="0" xfId="0" applyNumberFormat="1"/>
    <xf numFmtId="0" fontId="2" fillId="9" borderId="0" xfId="0" applyFont="1" applyFill="1"/>
    <xf numFmtId="166" fontId="0" fillId="9" borderId="0" xfId="0" applyNumberFormat="1" applyFill="1"/>
    <xf numFmtId="0" fontId="0" fillId="9" borderId="0" xfId="0" applyFill="1"/>
    <xf numFmtId="11" fontId="0" fillId="9" borderId="0" xfId="0" applyNumberFormat="1" applyFill="1"/>
    <xf numFmtId="167" fontId="0" fillId="9" borderId="0" xfId="0" applyNumberFormat="1" applyFill="1"/>
    <xf numFmtId="168" fontId="0" fillId="9" borderId="0" xfId="0" applyNumberFormat="1" applyFill="1"/>
    <xf numFmtId="169" fontId="0" fillId="9" borderId="0" xfId="0" applyNumberFormat="1" applyFill="1"/>
    <xf numFmtId="21" fontId="0" fillId="0" borderId="0" xfId="0" applyNumberFormat="1"/>
    <xf numFmtId="2" fontId="0" fillId="9" borderId="0" xfId="0" applyNumberFormat="1" applyFill="1"/>
    <xf numFmtId="0" fontId="5" fillId="0" borderId="7" xfId="0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170" fontId="5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center"/>
    </xf>
    <xf numFmtId="171" fontId="5" fillId="0" borderId="0" xfId="0" applyNumberFormat="1" applyFont="1" applyAlignment="1">
      <alignment horizontal="right"/>
    </xf>
    <xf numFmtId="0" fontId="7" fillId="0" borderId="0" xfId="0" applyFont="1"/>
    <xf numFmtId="0" fontId="6" fillId="0" borderId="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72" fontId="5" fillId="0" borderId="0" xfId="0" applyNumberFormat="1" applyFont="1" applyAlignment="1">
      <alignment horizontal="right"/>
    </xf>
    <xf numFmtId="173" fontId="5" fillId="0" borderId="0" xfId="0" applyNumberFormat="1" applyFont="1" applyAlignment="1">
      <alignment horizontal="right"/>
    </xf>
    <xf numFmtId="174" fontId="5" fillId="0" borderId="0" xfId="0" applyNumberFormat="1" applyFont="1" applyAlignment="1">
      <alignment horizontal="right"/>
    </xf>
    <xf numFmtId="175" fontId="5" fillId="0" borderId="0" xfId="0" applyNumberFormat="1" applyFont="1" applyAlignment="1">
      <alignment horizontal="right"/>
    </xf>
    <xf numFmtId="176" fontId="0" fillId="9" borderId="0" xfId="0" applyNumberFormat="1" applyFill="1"/>
    <xf numFmtId="177" fontId="0" fillId="9" borderId="0" xfId="0" applyNumberFormat="1" applyFill="1"/>
    <xf numFmtId="178" fontId="5" fillId="0" borderId="0" xfId="0" applyNumberFormat="1" applyFont="1" applyAlignment="1">
      <alignment horizontal="right"/>
    </xf>
    <xf numFmtId="179" fontId="5" fillId="0" borderId="0" xfId="0" applyNumberFormat="1" applyFon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ductorSet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ary"/>
      <sheetName val="pyUBreadings"/>
      <sheetName val="pyUBresults"/>
      <sheetName val="pyReport"/>
      <sheetName val="exampleU"/>
      <sheetName val="Room Conditions"/>
      <sheetName val="Conditions"/>
    </sheetNames>
    <sheetDataSet>
      <sheetData sheetId="0"/>
      <sheetData sheetId="1"/>
      <sheetData sheetId="2">
        <row r="3">
          <cell r="A3" t="str">
            <v>L1</v>
          </cell>
          <cell r="B3">
            <v>1591.5</v>
          </cell>
          <cell r="C3" t="str">
            <v>4Z</v>
          </cell>
          <cell r="D3">
            <v>101490</v>
          </cell>
          <cell r="E3">
            <v>194135</v>
          </cell>
          <cell r="F3">
            <v>1591</v>
          </cell>
          <cell r="G3">
            <v>20</v>
          </cell>
          <cell r="H3">
            <v>0.5</v>
          </cell>
          <cell r="I3">
            <v>10</v>
          </cell>
          <cell r="J3">
            <v>5.0000000000000002E-5</v>
          </cell>
          <cell r="K3">
            <v>5.0000000000000004E-6</v>
          </cell>
          <cell r="L3">
            <v>10</v>
          </cell>
          <cell r="M3">
            <v>4.0000000000000001E-3</v>
          </cell>
          <cell r="N3">
            <v>4.0000000000000002E-4</v>
          </cell>
          <cell r="O3">
            <v>10</v>
          </cell>
          <cell r="P3">
            <v>1.0151092810620941E-2</v>
          </cell>
          <cell r="Q3">
            <v>9.0104910728435296E-7</v>
          </cell>
          <cell r="R3">
            <v>2.0142871649350962</v>
          </cell>
          <cell r="S3">
            <v>19.40869540284854</v>
          </cell>
          <cell r="T3">
            <v>0.1151181411798763</v>
          </cell>
          <cell r="U3">
            <v>2.083974578081909</v>
          </cell>
          <cell r="V3">
            <v>1.9072485967089009E-7</v>
          </cell>
          <cell r="W3">
            <v>1.6384609536414609E-3</v>
          </cell>
          <cell r="X3">
            <v>4.7243401245080481</v>
          </cell>
          <cell r="Y3">
            <v>70.259923450740487</v>
          </cell>
          <cell r="Z3" t="str">
            <v>L11591.5</v>
          </cell>
          <cell r="AA3">
            <v>1000</v>
          </cell>
          <cell r="AB3">
            <v>19408.695402848542</v>
          </cell>
          <cell r="AC3">
            <v>115.1181411798763</v>
          </cell>
          <cell r="AD3">
            <v>2.083974578081909</v>
          </cell>
          <cell r="AE3">
            <v>1000000</v>
          </cell>
          <cell r="AF3">
            <v>10151.092810620941</v>
          </cell>
          <cell r="AG3">
            <v>0.90104910728435295</v>
          </cell>
          <cell r="AH3">
            <v>2.0142871649350962</v>
          </cell>
          <cell r="AI3">
            <v>1591.5</v>
          </cell>
        </row>
        <row r="4">
          <cell r="A4" t="str">
            <v>L2</v>
          </cell>
          <cell r="B4">
            <v>1591.5</v>
          </cell>
          <cell r="C4" t="str">
            <v>4Z</v>
          </cell>
          <cell r="D4">
            <v>199872</v>
          </cell>
          <cell r="E4">
            <v>279075</v>
          </cell>
          <cell r="F4">
            <v>1591</v>
          </cell>
          <cell r="G4">
            <v>20</v>
          </cell>
          <cell r="H4">
            <v>0.5</v>
          </cell>
          <cell r="I4">
            <v>10</v>
          </cell>
          <cell r="J4">
            <v>5.0000000000000002E-5</v>
          </cell>
          <cell r="K4">
            <v>5.0000000000000004E-6</v>
          </cell>
          <cell r="L4">
            <v>10</v>
          </cell>
          <cell r="M4">
            <v>4.0000000000000001E-3</v>
          </cell>
          <cell r="N4">
            <v>4.0000000000000002E-4</v>
          </cell>
          <cell r="O4">
            <v>10</v>
          </cell>
          <cell r="P4">
            <v>1.9991321531623099E-2</v>
          </cell>
          <cell r="Q4">
            <v>1.625015760574233E-6</v>
          </cell>
          <cell r="R4">
            <v>2.0365448849629679</v>
          </cell>
          <cell r="S4">
            <v>27.903306129317219</v>
          </cell>
          <cell r="T4">
            <v>0.16549623979952069</v>
          </cell>
          <cell r="U4">
            <v>2.08396522709607</v>
          </cell>
          <cell r="V4">
            <v>3.0807984636095379E-7</v>
          </cell>
          <cell r="W4">
            <v>2.393622626000457E-3</v>
          </cell>
          <cell r="X4">
            <v>5.2746577868333695</v>
          </cell>
          <cell r="Y4">
            <v>69.140489399555463</v>
          </cell>
          <cell r="Z4" t="str">
            <v>L21591.5</v>
          </cell>
          <cell r="AA4">
            <v>1000</v>
          </cell>
          <cell r="AB4">
            <v>27903.306129317218</v>
          </cell>
          <cell r="AC4">
            <v>165.49623979952068</v>
          </cell>
          <cell r="AD4">
            <v>2.08396522709607</v>
          </cell>
          <cell r="AE4">
            <v>1000000</v>
          </cell>
          <cell r="AF4">
            <v>19991.3215316231</v>
          </cell>
          <cell r="AG4">
            <v>1.625015760574233</v>
          </cell>
          <cell r="AH4">
            <v>2.0365448849629679</v>
          </cell>
          <cell r="AI4">
            <v>1591.5</v>
          </cell>
        </row>
        <row r="5">
          <cell r="A5" t="str">
            <v>L3</v>
          </cell>
          <cell r="B5">
            <v>1591.5</v>
          </cell>
          <cell r="C5" t="str">
            <v>4Z</v>
          </cell>
          <cell r="D5">
            <v>292630</v>
          </cell>
          <cell r="E5">
            <v>343493</v>
          </cell>
          <cell r="F5">
            <v>1591</v>
          </cell>
          <cell r="G5">
            <v>20</v>
          </cell>
          <cell r="H5">
            <v>0.5</v>
          </cell>
          <cell r="I5">
            <v>10</v>
          </cell>
          <cell r="J5">
            <v>5.0000000000000002E-5</v>
          </cell>
          <cell r="K5">
            <v>5.0000000000000004E-6</v>
          </cell>
          <cell r="L5">
            <v>10</v>
          </cell>
          <cell r="M5">
            <v>4.0000000000000001E-3</v>
          </cell>
          <cell r="N5">
            <v>4.0000000000000002E-4</v>
          </cell>
          <cell r="O5">
            <v>10</v>
          </cell>
          <cell r="P5">
            <v>2.926903428093414E-2</v>
          </cell>
          <cell r="Q5">
            <v>2.3374473066053911E-6</v>
          </cell>
          <cell r="R5">
            <v>2.0431969807060941</v>
          </cell>
          <cell r="S5">
            <v>34.345569300704767</v>
          </cell>
          <cell r="T5">
            <v>0.20373909855685571</v>
          </cell>
          <cell r="U5">
            <v>2.083836462257691</v>
          </cell>
          <cell r="V5">
            <v>4.2998940425103522E-7</v>
          </cell>
          <cell r="W5">
            <v>3.2215337773581032E-3</v>
          </cell>
          <cell r="X5">
            <v>5.4360579202569124</v>
          </cell>
          <cell r="Y5">
            <v>63.242887592486113</v>
          </cell>
          <cell r="Z5" t="str">
            <v>L31591.5</v>
          </cell>
          <cell r="AA5">
            <v>1000</v>
          </cell>
          <cell r="AB5">
            <v>34345.569300704767</v>
          </cell>
          <cell r="AC5">
            <v>203.73909855685571</v>
          </cell>
          <cell r="AD5">
            <v>2.083836462257691</v>
          </cell>
          <cell r="AE5">
            <v>1000000</v>
          </cell>
          <cell r="AF5">
            <v>29269.034280934138</v>
          </cell>
          <cell r="AG5">
            <v>2.3374473066053909</v>
          </cell>
          <cell r="AH5">
            <v>2.0431969807060941</v>
          </cell>
          <cell r="AI5">
            <v>1591.5</v>
          </cell>
        </row>
        <row r="6">
          <cell r="A6" t="str">
            <v>L4</v>
          </cell>
          <cell r="B6">
            <v>1591.5</v>
          </cell>
          <cell r="C6" t="str">
            <v>4Z</v>
          </cell>
          <cell r="D6">
            <v>393434</v>
          </cell>
          <cell r="E6">
            <v>404033</v>
          </cell>
          <cell r="F6">
            <v>1591</v>
          </cell>
          <cell r="G6">
            <v>20</v>
          </cell>
          <cell r="H6">
            <v>0.5</v>
          </cell>
          <cell r="I6">
            <v>10</v>
          </cell>
          <cell r="J6">
            <v>5.0000000000000002E-5</v>
          </cell>
          <cell r="K6">
            <v>5.0000000000000004E-6</v>
          </cell>
          <cell r="L6">
            <v>10</v>
          </cell>
          <cell r="M6">
            <v>4.0000000000000001E-3</v>
          </cell>
          <cell r="N6">
            <v>4.0000000000000002E-4</v>
          </cell>
          <cell r="O6">
            <v>10</v>
          </cell>
          <cell r="P6">
            <v>3.9351512945648218E-2</v>
          </cell>
          <cell r="Q6">
            <v>3.1204564118696618E-6</v>
          </cell>
          <cell r="R6">
            <v>2.046142623046403</v>
          </cell>
          <cell r="S6">
            <v>40.400004588913077</v>
          </cell>
          <cell r="T6">
            <v>0.23970897908311969</v>
          </cell>
          <cell r="U6">
            <v>2.0836682485476938</v>
          </cell>
          <cell r="V6">
            <v>5.6652368436797307E-7</v>
          </cell>
          <cell r="W6">
            <v>4.1696096828390391E-3</v>
          </cell>
          <cell r="X6">
            <v>5.5080775931740877</v>
          </cell>
          <cell r="Y6">
            <v>57.489548738745398</v>
          </cell>
          <cell r="Z6" t="str">
            <v>L41591.5</v>
          </cell>
          <cell r="AA6">
            <v>1000</v>
          </cell>
          <cell r="AB6">
            <v>40400.004588913078</v>
          </cell>
          <cell r="AC6">
            <v>239.70897908311969</v>
          </cell>
          <cell r="AD6">
            <v>2.0836682485476938</v>
          </cell>
          <cell r="AE6">
            <v>1000000</v>
          </cell>
          <cell r="AF6">
            <v>39351.512945648217</v>
          </cell>
          <cell r="AG6">
            <v>3.1204564118696618</v>
          </cell>
          <cell r="AH6">
            <v>2.046142623046403</v>
          </cell>
          <cell r="AI6">
            <v>1591.5</v>
          </cell>
        </row>
        <row r="7">
          <cell r="A7" t="str">
            <v>L5</v>
          </cell>
          <cell r="B7">
            <v>1591.5</v>
          </cell>
          <cell r="C7" t="str">
            <v>4Z</v>
          </cell>
          <cell r="D7">
            <v>490448</v>
          </cell>
          <cell r="E7">
            <v>457475</v>
          </cell>
          <cell r="F7">
            <v>1591</v>
          </cell>
          <cell r="G7">
            <v>20</v>
          </cell>
          <cell r="H7">
            <v>0.5</v>
          </cell>
          <cell r="I7">
            <v>10</v>
          </cell>
          <cell r="J7">
            <v>5.0000000000000002E-5</v>
          </cell>
          <cell r="K7">
            <v>5.0000000000000004E-6</v>
          </cell>
          <cell r="L7">
            <v>10</v>
          </cell>
          <cell r="M7">
            <v>4.0000000000000001E-3</v>
          </cell>
          <cell r="N7">
            <v>4.0000000000000002E-4</v>
          </cell>
          <cell r="O7">
            <v>10</v>
          </cell>
          <cell r="P7">
            <v>4.9054913457320097E-2</v>
          </cell>
          <cell r="Q7">
            <v>3.8775693780887246E-6</v>
          </cell>
          <cell r="R7">
            <v>2.04752059952513</v>
          </cell>
          <cell r="S7">
            <v>45.74458884184385</v>
          </cell>
          <cell r="T7">
            <v>0.2714821174183315</v>
          </cell>
          <cell r="U7">
            <v>2.0835047645835121</v>
          </cell>
          <cell r="V7">
            <v>6.996761958584501E-7</v>
          </cell>
          <cell r="W7">
            <v>5.1043439645979943E-3</v>
          </cell>
          <cell r="X7">
            <v>5.5419484056210297</v>
          </cell>
          <cell r="Y7">
            <v>53.186485726910213</v>
          </cell>
          <cell r="Z7" t="str">
            <v>L51591.5</v>
          </cell>
          <cell r="AA7">
            <v>1000</v>
          </cell>
          <cell r="AB7">
            <v>45744.588841843848</v>
          </cell>
          <cell r="AC7">
            <v>271.48211741833148</v>
          </cell>
          <cell r="AD7">
            <v>2.0835047645835121</v>
          </cell>
          <cell r="AE7">
            <v>1000000</v>
          </cell>
          <cell r="AF7">
            <v>49054.913457320094</v>
          </cell>
          <cell r="AG7">
            <v>3.8775693780887246</v>
          </cell>
          <cell r="AH7">
            <v>2.04752059952513</v>
          </cell>
          <cell r="AI7">
            <v>1591.5</v>
          </cell>
        </row>
        <row r="8">
          <cell r="A8" t="str">
            <v>L6</v>
          </cell>
          <cell r="B8">
            <v>1591.5</v>
          </cell>
          <cell r="C8" t="str">
            <v>4Z</v>
          </cell>
          <cell r="D8">
            <v>590862</v>
          </cell>
          <cell r="E8">
            <v>508465</v>
          </cell>
          <cell r="F8">
            <v>1591</v>
          </cell>
          <cell r="G8">
            <v>20</v>
          </cell>
          <cell r="H8">
            <v>0.5</v>
          </cell>
          <cell r="I8">
            <v>10</v>
          </cell>
          <cell r="J8">
            <v>5.0000000000000002E-5</v>
          </cell>
          <cell r="K8">
            <v>5.0000000000000004E-6</v>
          </cell>
          <cell r="L8">
            <v>10</v>
          </cell>
          <cell r="M8">
            <v>4.0000000000000001E-3</v>
          </cell>
          <cell r="N8">
            <v>4.0000000000000002E-4</v>
          </cell>
          <cell r="O8">
            <v>10</v>
          </cell>
          <cell r="P8">
            <v>5.9098384079900562E-2</v>
          </cell>
          <cell r="Q8">
            <v>4.6630202115080383E-6</v>
          </cell>
          <cell r="R8">
            <v>2.048321446196987</v>
          </cell>
          <cell r="S8">
            <v>50.843955464667467</v>
          </cell>
          <cell r="T8">
            <v>0.3018175863091932</v>
          </cell>
          <cell r="U8">
            <v>2.0833352495406552</v>
          </cell>
          <cell r="V8">
            <v>8.3841596962992252E-7</v>
          </cell>
          <cell r="W8">
            <v>6.0838492985135087E-3</v>
          </cell>
          <cell r="X8">
            <v>5.5617025204878896</v>
          </cell>
          <cell r="Y8">
            <v>49.609642103221965</v>
          </cell>
          <cell r="Z8" t="str">
            <v>L61591.5</v>
          </cell>
          <cell r="AA8">
            <v>1000</v>
          </cell>
          <cell r="AB8">
            <v>50843.955464667466</v>
          </cell>
          <cell r="AC8">
            <v>301.81758630919319</v>
          </cell>
          <cell r="AD8">
            <v>2.0833352495406552</v>
          </cell>
          <cell r="AE8">
            <v>1000000</v>
          </cell>
          <cell r="AF8">
            <v>59098.384079900563</v>
          </cell>
          <cell r="AG8">
            <v>4.6630202115080381</v>
          </cell>
          <cell r="AH8">
            <v>2.048321446196987</v>
          </cell>
          <cell r="AI8">
            <v>1591.5</v>
          </cell>
        </row>
        <row r="9">
          <cell r="A9" t="str">
            <v>L7</v>
          </cell>
          <cell r="B9">
            <v>1591.5</v>
          </cell>
          <cell r="C9" t="str">
            <v>4Z</v>
          </cell>
          <cell r="D9">
            <v>689292</v>
          </cell>
          <cell r="E9">
            <v>555325</v>
          </cell>
          <cell r="F9">
            <v>1591</v>
          </cell>
          <cell r="G9">
            <v>20</v>
          </cell>
          <cell r="H9">
            <v>0.5</v>
          </cell>
          <cell r="I9">
            <v>10</v>
          </cell>
          <cell r="J9">
            <v>5.0000000000000002E-5</v>
          </cell>
          <cell r="K9">
            <v>5.0000000000000004E-6</v>
          </cell>
          <cell r="L9">
            <v>10</v>
          </cell>
          <cell r="M9">
            <v>4.0000000000000001E-3</v>
          </cell>
          <cell r="N9">
            <v>4.0000000000000002E-4</v>
          </cell>
          <cell r="O9">
            <v>10</v>
          </cell>
          <cell r="P9">
            <v>6.8943413790703789E-2</v>
          </cell>
          <cell r="Q9">
            <v>5.4339683850815083E-6</v>
          </cell>
          <cell r="R9">
            <v>2.048803771669879</v>
          </cell>
          <cell r="S9">
            <v>55.530292392408477</v>
          </cell>
          <cell r="T9">
            <v>0.32971311471397219</v>
          </cell>
          <cell r="U9">
            <v>2.083171696071715</v>
          </cell>
          <cell r="V9">
            <v>9.7494238878317408E-7</v>
          </cell>
          <cell r="W9">
            <v>7.0510065814065317E-3</v>
          </cell>
          <cell r="X9">
            <v>5.573630244822616</v>
          </cell>
          <cell r="Y9">
            <v>46.761141250871042</v>
          </cell>
          <cell r="Z9" t="str">
            <v>L71591.5</v>
          </cell>
          <cell r="AA9">
            <v>1000</v>
          </cell>
          <cell r="AB9">
            <v>55530.292392408475</v>
          </cell>
          <cell r="AC9">
            <v>329.71311471397217</v>
          </cell>
          <cell r="AD9">
            <v>2.083171696071715</v>
          </cell>
          <cell r="AE9">
            <v>1000000</v>
          </cell>
          <cell r="AF9">
            <v>68943.413790703795</v>
          </cell>
          <cell r="AG9">
            <v>5.4339683850815081</v>
          </cell>
          <cell r="AH9">
            <v>2.048803771669879</v>
          </cell>
          <cell r="AI9">
            <v>1591.5</v>
          </cell>
        </row>
        <row r="10">
          <cell r="A10" t="str">
            <v>L8</v>
          </cell>
          <cell r="B10">
            <v>1591.5</v>
          </cell>
          <cell r="C10" t="str">
            <v>4Z</v>
          </cell>
          <cell r="D10">
            <v>788633</v>
          </cell>
          <cell r="E10">
            <v>600890</v>
          </cell>
          <cell r="F10">
            <v>1591</v>
          </cell>
          <cell r="G10">
            <v>20</v>
          </cell>
          <cell r="H10">
            <v>0.5</v>
          </cell>
          <cell r="I10">
            <v>10</v>
          </cell>
          <cell r="J10">
            <v>5.0000000000000002E-5</v>
          </cell>
          <cell r="K10">
            <v>5.0000000000000004E-6</v>
          </cell>
          <cell r="L10">
            <v>10</v>
          </cell>
          <cell r="M10">
            <v>4.0000000000000001E-3</v>
          </cell>
          <cell r="N10">
            <v>4.0000000000000002E-4</v>
          </cell>
          <cell r="O10">
            <v>10</v>
          </cell>
          <cell r="P10">
            <v>7.8879562287106339E-2</v>
          </cell>
          <cell r="Q10">
            <v>6.2126927486998112E-6</v>
          </cell>
          <cell r="R10">
            <v>2.0491249719699018</v>
          </cell>
          <cell r="S10">
            <v>60.087120008979532</v>
          </cell>
          <cell r="T10">
            <v>0.35685000148982482</v>
          </cell>
          <cell r="U10">
            <v>2.0830140721470611</v>
          </cell>
          <cell r="V10">
            <v>1.1130690053651901E-6</v>
          </cell>
          <cell r="W10">
            <v>8.0316796269975475E-3</v>
          </cell>
          <cell r="X10">
            <v>5.5815881304335395</v>
          </cell>
          <cell r="Y10">
            <v>44.430308237185592</v>
          </cell>
          <cell r="Z10" t="str">
            <v>L81591.5</v>
          </cell>
          <cell r="AA10">
            <v>1000</v>
          </cell>
          <cell r="AB10">
            <v>60087.120008979531</v>
          </cell>
          <cell r="AC10">
            <v>356.85000148982482</v>
          </cell>
          <cell r="AD10">
            <v>2.0830140721470611</v>
          </cell>
          <cell r="AE10">
            <v>1000000</v>
          </cell>
          <cell r="AF10">
            <v>78879.562287106339</v>
          </cell>
          <cell r="AG10">
            <v>6.2126927486998111</v>
          </cell>
          <cell r="AH10">
            <v>2.0491249719699018</v>
          </cell>
          <cell r="AI10">
            <v>1591.5</v>
          </cell>
        </row>
        <row r="11">
          <cell r="A11" t="str">
            <v>L9</v>
          </cell>
          <cell r="B11">
            <v>1591.5</v>
          </cell>
          <cell r="C11" t="str">
            <v>4Z</v>
          </cell>
          <cell r="D11">
            <v>889659</v>
          </cell>
          <cell r="E11">
            <v>646103</v>
          </cell>
          <cell r="F11">
            <v>1591</v>
          </cell>
          <cell r="G11">
            <v>20</v>
          </cell>
          <cell r="H11">
            <v>0.5</v>
          </cell>
          <cell r="I11">
            <v>10</v>
          </cell>
          <cell r="J11">
            <v>5.0000000000000002E-5</v>
          </cell>
          <cell r="K11">
            <v>5.0000000000000004E-6</v>
          </cell>
          <cell r="L11">
            <v>10</v>
          </cell>
          <cell r="M11">
            <v>4.0000000000000001E-3</v>
          </cell>
          <cell r="N11">
            <v>4.0000000000000002E-4</v>
          </cell>
          <cell r="O11">
            <v>10</v>
          </cell>
          <cell r="P11">
            <v>8.8984245529650355E-2</v>
          </cell>
          <cell r="Q11">
            <v>7.0050666732793589E-6</v>
          </cell>
          <cell r="R11">
            <v>2.049350915988462</v>
          </cell>
          <cell r="S11">
            <v>64.608745094637982</v>
          </cell>
          <cell r="T11">
            <v>0.38378689964561419</v>
          </cell>
          <cell r="U11">
            <v>2.0828629543800798</v>
          </cell>
          <cell r="V11">
            <v>1.2537718187454151E-6</v>
          </cell>
          <cell r="W11">
            <v>9.0321926993488389E-3</v>
          </cell>
          <cell r="X11">
            <v>5.587194231474248</v>
          </cell>
          <cell r="Y11">
            <v>42.490999962089234</v>
          </cell>
          <cell r="Z11" t="str">
            <v>L91591.5</v>
          </cell>
          <cell r="AA11">
            <v>1000</v>
          </cell>
          <cell r="AB11">
            <v>64608.745094637983</v>
          </cell>
          <cell r="AC11">
            <v>383.7868996456142</v>
          </cell>
          <cell r="AD11">
            <v>2.0828629543800798</v>
          </cell>
          <cell r="AE11">
            <v>1000000</v>
          </cell>
          <cell r="AF11">
            <v>88984.245529650361</v>
          </cell>
          <cell r="AG11">
            <v>7.0050666732793587</v>
          </cell>
          <cell r="AH11">
            <v>2.049350915988462</v>
          </cell>
          <cell r="AI11">
            <v>1591.5</v>
          </cell>
        </row>
        <row r="12">
          <cell r="A12" t="str">
            <v>L10</v>
          </cell>
          <cell r="B12">
            <v>1591.5</v>
          </cell>
          <cell r="C12" t="str">
            <v>4Z</v>
          </cell>
          <cell r="D12">
            <v>1010749</v>
          </cell>
          <cell r="E12">
            <v>696555</v>
          </cell>
          <cell r="F12">
            <v>1591</v>
          </cell>
          <cell r="G12">
            <v>20</v>
          </cell>
          <cell r="H12">
            <v>0.5</v>
          </cell>
          <cell r="I12">
            <v>10</v>
          </cell>
          <cell r="J12">
            <v>5.0000000000000002E-5</v>
          </cell>
          <cell r="K12">
            <v>5.0000000000000004E-6</v>
          </cell>
          <cell r="L12">
            <v>10</v>
          </cell>
          <cell r="M12">
            <v>4.0000000000000001E-3</v>
          </cell>
          <cell r="N12">
            <v>4.0000000000000002E-4</v>
          </cell>
          <cell r="O12">
            <v>10</v>
          </cell>
          <cell r="P12">
            <v>0.1010957425090383</v>
          </cell>
          <cell r="Q12">
            <v>7.9551855081756687E-6</v>
          </cell>
          <cell r="R12">
            <v>2.0495415016079028</v>
          </cell>
          <cell r="S12">
            <v>69.654307849191753</v>
          </cell>
          <cell r="T12">
            <v>0.41386864830093828</v>
          </cell>
          <cell r="U12">
            <v>2.082679287451116</v>
          </cell>
          <cell r="V12">
            <v>1.4226184646979509E-6</v>
          </cell>
          <cell r="W12">
            <v>1.0234003421571001E-2</v>
          </cell>
          <cell r="X12">
            <v>5.5919318535379103</v>
          </cell>
          <cell r="Y12">
            <v>40.44054230318072</v>
          </cell>
          <cell r="Z12" t="str">
            <v>L101591.5</v>
          </cell>
          <cell r="AA12">
            <v>1000</v>
          </cell>
          <cell r="AB12">
            <v>69654.307849191755</v>
          </cell>
          <cell r="AC12">
            <v>413.86864830093828</v>
          </cell>
          <cell r="AD12">
            <v>2.082679287451116</v>
          </cell>
          <cell r="AE12">
            <v>1000000</v>
          </cell>
          <cell r="AF12">
            <v>101095.7425090383</v>
          </cell>
          <cell r="AG12">
            <v>7.9551855081756688</v>
          </cell>
          <cell r="AH12">
            <v>2.0495415016079028</v>
          </cell>
          <cell r="AI12">
            <v>1591.5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FA24-2FB3-4B01-B1C3-DC70A48696E1}">
  <dimension ref="B2:B26"/>
  <sheetViews>
    <sheetView topLeftCell="A16" workbookViewId="0">
      <selection activeCell="B28" sqref="B28"/>
    </sheetView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1</v>
      </c>
    </row>
    <row r="6" spans="2:2" x14ac:dyDescent="0.25">
      <c r="B6" t="s">
        <v>2</v>
      </c>
    </row>
    <row r="7" spans="2:2" x14ac:dyDescent="0.25">
      <c r="B7" t="s">
        <v>3</v>
      </c>
    </row>
    <row r="9" spans="2:2" x14ac:dyDescent="0.25">
      <c r="B9" t="s">
        <v>4</v>
      </c>
    </row>
    <row r="11" spans="2:2" x14ac:dyDescent="0.25">
      <c r="B11" t="s">
        <v>5</v>
      </c>
    </row>
    <row r="12" spans="2:2" x14ac:dyDescent="0.25">
      <c r="B12" t="s">
        <v>6</v>
      </c>
    </row>
    <row r="14" spans="2:2" x14ac:dyDescent="0.25">
      <c r="B14" t="s">
        <v>7</v>
      </c>
    </row>
    <row r="16" spans="2:2" x14ac:dyDescent="0.25">
      <c r="B16" t="s">
        <v>8</v>
      </c>
    </row>
    <row r="17" spans="2:2" x14ac:dyDescent="0.25">
      <c r="B17" t="s">
        <v>10</v>
      </c>
    </row>
    <row r="18" spans="2:2" x14ac:dyDescent="0.25">
      <c r="B18" t="s">
        <v>9</v>
      </c>
    </row>
    <row r="19" spans="2:2" x14ac:dyDescent="0.25">
      <c r="B19" t="s">
        <v>11</v>
      </c>
    </row>
    <row r="21" spans="2:2" x14ac:dyDescent="0.25">
      <c r="B21" t="s">
        <v>15</v>
      </c>
    </row>
    <row r="23" spans="2:2" x14ac:dyDescent="0.25">
      <c r="B23" t="s">
        <v>99</v>
      </c>
    </row>
    <row r="24" spans="2:2" x14ac:dyDescent="0.25">
      <c r="B24" t="s">
        <v>100</v>
      </c>
    </row>
    <row r="25" spans="2:2" x14ac:dyDescent="0.25">
      <c r="B25" t="s">
        <v>101</v>
      </c>
    </row>
    <row r="26" spans="2:2" x14ac:dyDescent="0.25">
      <c r="B26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0638-F903-4657-9003-84828CA6B90D}">
  <sheetPr>
    <pageSetUpPr fitToPage="1"/>
  </sheetPr>
  <dimension ref="A1:R70"/>
  <sheetViews>
    <sheetView topLeftCell="A4" workbookViewId="0">
      <selection activeCell="D9" sqref="D9:G70"/>
    </sheetView>
  </sheetViews>
  <sheetFormatPr defaultRowHeight="15" x14ac:dyDescent="0.25"/>
  <cols>
    <col min="1" max="1" width="23.85546875" customWidth="1"/>
    <col min="2" max="2" width="20.85546875" customWidth="1"/>
    <col min="4" max="4" width="11.85546875" customWidth="1"/>
    <col min="5" max="5" width="10.7109375" customWidth="1"/>
    <col min="6" max="6" width="12.7109375" customWidth="1"/>
    <col min="7" max="7" width="13.85546875" customWidth="1"/>
    <col min="10" max="10" width="11.7109375" customWidth="1"/>
    <col min="13" max="13" width="11.28515625" customWidth="1"/>
  </cols>
  <sheetData>
    <row r="1" spans="1:18" ht="15.75" x14ac:dyDescent="0.25">
      <c r="A1" s="1" t="s">
        <v>17</v>
      </c>
    </row>
    <row r="2" spans="1:18" x14ac:dyDescent="0.25">
      <c r="A2" s="2"/>
      <c r="C2" s="2"/>
      <c r="E2" s="2"/>
      <c r="G2" s="2"/>
      <c r="I2" s="2"/>
      <c r="K2" s="2"/>
      <c r="M2" s="2"/>
      <c r="O2" s="2"/>
      <c r="Q2" s="2"/>
    </row>
    <row r="3" spans="1:18" x14ac:dyDescent="0.25">
      <c r="A3" s="3" t="s">
        <v>18</v>
      </c>
      <c r="B3" s="4"/>
      <c r="C3" s="4"/>
      <c r="D3" s="5"/>
      <c r="E3" s="6" t="s">
        <v>19</v>
      </c>
      <c r="F3" s="4"/>
      <c r="G3" s="5"/>
      <c r="K3" s="7" t="s">
        <v>96</v>
      </c>
    </row>
    <row r="4" spans="1:18" x14ac:dyDescent="0.25">
      <c r="A4" s="8" t="s">
        <v>20</v>
      </c>
      <c r="B4" s="9"/>
      <c r="C4" s="4"/>
      <c r="D4" s="5"/>
      <c r="E4" s="6" t="s">
        <v>21</v>
      </c>
      <c r="F4" s="10"/>
      <c r="G4" s="5"/>
      <c r="K4" t="s">
        <v>22</v>
      </c>
    </row>
    <row r="5" spans="1:18" x14ac:dyDescent="0.25">
      <c r="A5" s="11"/>
      <c r="B5" s="9"/>
      <c r="C5" s="4"/>
      <c r="D5" s="5"/>
      <c r="E5" s="6" t="s">
        <v>23</v>
      </c>
      <c r="F5" s="4"/>
      <c r="G5" s="5"/>
      <c r="K5" t="s">
        <v>98</v>
      </c>
    </row>
    <row r="6" spans="1:18" ht="15.75" thickBot="1" x14ac:dyDescent="0.3">
      <c r="A6" s="12"/>
      <c r="D6" s="7" t="s">
        <v>24</v>
      </c>
      <c r="H6" s="7" t="s">
        <v>25</v>
      </c>
      <c r="Q6" s="13"/>
    </row>
    <row r="7" spans="1:18" ht="15.75" thickTop="1" x14ac:dyDescent="0.25">
      <c r="A7" s="14" t="s">
        <v>26</v>
      </c>
      <c r="B7" s="15" t="s">
        <v>27</v>
      </c>
      <c r="C7" s="16" t="s">
        <v>28</v>
      </c>
      <c r="D7" s="17" t="s">
        <v>29</v>
      </c>
      <c r="E7" s="17" t="s">
        <v>30</v>
      </c>
      <c r="F7" s="18" t="s">
        <v>31</v>
      </c>
      <c r="G7" s="19" t="s">
        <v>32</v>
      </c>
      <c r="H7" s="20" t="s">
        <v>33</v>
      </c>
      <c r="I7" s="20" t="s">
        <v>34</v>
      </c>
      <c r="J7" s="20" t="s">
        <v>35</v>
      </c>
      <c r="K7" s="20" t="s">
        <v>33</v>
      </c>
      <c r="L7" s="20" t="s">
        <v>34</v>
      </c>
      <c r="M7" s="20" t="s">
        <v>97</v>
      </c>
      <c r="N7" s="20" t="s">
        <v>33</v>
      </c>
      <c r="O7" s="20" t="s">
        <v>34</v>
      </c>
      <c r="P7" s="20" t="s">
        <v>36</v>
      </c>
      <c r="Q7" s="20" t="s">
        <v>33</v>
      </c>
      <c r="R7" s="20" t="s">
        <v>34</v>
      </c>
    </row>
    <row r="8" spans="1:18" ht="15.75" thickBot="1" x14ac:dyDescent="0.3">
      <c r="A8" s="21"/>
      <c r="B8" s="22" t="s">
        <v>37</v>
      </c>
      <c r="C8" s="16"/>
      <c r="D8" s="17"/>
      <c r="E8" s="17"/>
      <c r="F8" s="23" t="s">
        <v>37</v>
      </c>
      <c r="G8" s="24" t="s">
        <v>38</v>
      </c>
      <c r="H8" s="20"/>
      <c r="I8" s="20"/>
      <c r="J8" s="20"/>
      <c r="K8" s="25"/>
      <c r="L8" s="25"/>
      <c r="M8" s="20"/>
      <c r="N8" s="25"/>
      <c r="O8" s="25"/>
      <c r="P8" s="20"/>
      <c r="Q8" s="25"/>
      <c r="R8" s="25"/>
    </row>
    <row r="9" spans="1:18" ht="15.75" thickTop="1" x14ac:dyDescent="0.25">
      <c r="A9" s="33" t="s">
        <v>136</v>
      </c>
      <c r="B9" s="22">
        <v>1591.5</v>
      </c>
      <c r="C9" s="16" t="s">
        <v>42</v>
      </c>
      <c r="D9" s="34">
        <v>0</v>
      </c>
      <c r="E9" s="34">
        <v>0</v>
      </c>
      <c r="F9" s="28">
        <v>1591.5</v>
      </c>
      <c r="G9" s="19">
        <v>19.63</v>
      </c>
      <c r="H9" s="20">
        <v>0.2</v>
      </c>
      <c r="I9" s="25">
        <v>10</v>
      </c>
      <c r="J9" s="25">
        <v>0</v>
      </c>
      <c r="K9" s="29">
        <v>1E-4</v>
      </c>
      <c r="L9" s="30">
        <v>10</v>
      </c>
      <c r="M9" s="25">
        <v>0</v>
      </c>
      <c r="N9" s="29">
        <v>6.9999999999999994E-5</v>
      </c>
      <c r="O9" s="30">
        <v>10</v>
      </c>
      <c r="P9" s="20"/>
      <c r="Q9" s="25"/>
      <c r="R9" s="25"/>
    </row>
    <row r="10" spans="1:18" x14ac:dyDescent="0.25">
      <c r="A10" s="26" t="s">
        <v>103</v>
      </c>
      <c r="B10" s="22">
        <v>1591.5</v>
      </c>
      <c r="C10" s="27" t="s">
        <v>42</v>
      </c>
      <c r="D10" s="31">
        <v>50</v>
      </c>
      <c r="E10" s="31">
        <v>-1</v>
      </c>
      <c r="F10" s="28">
        <v>1591.5</v>
      </c>
      <c r="G10" s="19">
        <v>19.63</v>
      </c>
      <c r="H10" s="20">
        <v>0.2</v>
      </c>
      <c r="I10" s="25">
        <v>10</v>
      </c>
      <c r="J10" s="25">
        <v>0</v>
      </c>
      <c r="K10" s="29">
        <v>1E-4</v>
      </c>
      <c r="L10" s="30">
        <v>10</v>
      </c>
      <c r="M10" s="25">
        <v>0</v>
      </c>
      <c r="N10" s="29">
        <v>6.9999999999999994E-5</v>
      </c>
      <c r="O10" s="30">
        <v>10</v>
      </c>
      <c r="P10" s="25"/>
      <c r="Q10" s="25"/>
      <c r="R10" s="30"/>
    </row>
    <row r="11" spans="1:18" x14ac:dyDescent="0.25">
      <c r="A11" s="26" t="s">
        <v>45</v>
      </c>
      <c r="B11" s="22">
        <v>1591.5</v>
      </c>
      <c r="C11" s="27" t="s">
        <v>42</v>
      </c>
      <c r="D11" s="31">
        <v>100074</v>
      </c>
      <c r="E11" s="31">
        <v>42</v>
      </c>
      <c r="F11" s="28">
        <v>1591.5</v>
      </c>
      <c r="G11" s="19">
        <v>19.66</v>
      </c>
      <c r="H11" s="20">
        <v>0.2</v>
      </c>
      <c r="I11" s="25">
        <v>10</v>
      </c>
      <c r="J11" s="25">
        <v>0</v>
      </c>
      <c r="K11" s="29">
        <v>1E-4</v>
      </c>
      <c r="L11" s="30">
        <v>10</v>
      </c>
      <c r="M11" s="25">
        <v>0</v>
      </c>
      <c r="N11" s="29">
        <v>6.9999999999999994E-5</v>
      </c>
      <c r="O11" s="30">
        <v>10</v>
      </c>
      <c r="P11" s="25"/>
      <c r="Q11" s="29"/>
      <c r="R11" s="30"/>
    </row>
    <row r="12" spans="1:18" x14ac:dyDescent="0.25">
      <c r="A12" s="26" t="s">
        <v>46</v>
      </c>
      <c r="B12" s="22">
        <v>1591.5</v>
      </c>
      <c r="C12" s="27" t="s">
        <v>42</v>
      </c>
      <c r="D12" s="31">
        <v>200518</v>
      </c>
      <c r="E12" s="31">
        <v>102</v>
      </c>
      <c r="F12" s="28">
        <v>1591.5</v>
      </c>
      <c r="G12" s="19">
        <v>19.66</v>
      </c>
      <c r="H12" s="20">
        <v>0.2</v>
      </c>
      <c r="I12" s="25">
        <v>10</v>
      </c>
      <c r="J12" s="25">
        <v>0</v>
      </c>
      <c r="K12" s="29">
        <v>1E-4</v>
      </c>
      <c r="L12" s="30">
        <v>10</v>
      </c>
      <c r="M12" s="25">
        <v>0</v>
      </c>
      <c r="N12" s="29">
        <v>6.9999999999999994E-5</v>
      </c>
      <c r="O12" s="30">
        <v>10</v>
      </c>
      <c r="P12" s="25"/>
      <c r="Q12" s="29"/>
      <c r="R12" s="30"/>
    </row>
    <row r="13" spans="1:18" x14ac:dyDescent="0.25">
      <c r="A13" s="26" t="s">
        <v>47</v>
      </c>
      <c r="B13" s="22">
        <v>1591.5</v>
      </c>
      <c r="C13" s="27" t="s">
        <v>42</v>
      </c>
      <c r="D13" s="32">
        <v>300542</v>
      </c>
      <c r="E13" s="31">
        <v>152</v>
      </c>
      <c r="F13" s="28">
        <v>1591.5</v>
      </c>
      <c r="G13" s="19">
        <v>19.63</v>
      </c>
      <c r="H13" s="20">
        <v>0.2</v>
      </c>
      <c r="I13" s="25">
        <v>10</v>
      </c>
      <c r="J13" s="25">
        <v>0</v>
      </c>
      <c r="K13" s="29">
        <v>1E-4</v>
      </c>
      <c r="L13" s="30">
        <v>10</v>
      </c>
      <c r="M13" s="25">
        <v>0</v>
      </c>
      <c r="N13" s="29">
        <v>6.9999999999999994E-5</v>
      </c>
      <c r="O13" s="30">
        <v>10</v>
      </c>
      <c r="P13" s="25"/>
      <c r="Q13" s="29"/>
      <c r="R13" s="30"/>
    </row>
    <row r="14" spans="1:18" x14ac:dyDescent="0.25">
      <c r="A14" s="26" t="s">
        <v>48</v>
      </c>
      <c r="B14" s="22">
        <v>1591.5</v>
      </c>
      <c r="C14" s="27" t="s">
        <v>42</v>
      </c>
      <c r="D14" s="31">
        <v>400980</v>
      </c>
      <c r="E14" s="31">
        <v>242</v>
      </c>
      <c r="F14" s="28">
        <v>1591.5</v>
      </c>
      <c r="G14" s="19">
        <v>19.64</v>
      </c>
      <c r="H14" s="20">
        <v>0.2</v>
      </c>
      <c r="I14" s="25">
        <v>10</v>
      </c>
      <c r="J14" s="25">
        <v>0</v>
      </c>
      <c r="K14" s="29">
        <v>1E-4</v>
      </c>
      <c r="L14" s="30">
        <v>10</v>
      </c>
      <c r="M14" s="25">
        <v>0</v>
      </c>
      <c r="N14" s="29">
        <v>6.9999999999999994E-5</v>
      </c>
      <c r="O14" s="30">
        <v>10</v>
      </c>
      <c r="P14" s="25"/>
      <c r="Q14" s="29"/>
      <c r="R14" s="30"/>
    </row>
    <row r="15" spans="1:18" x14ac:dyDescent="0.25">
      <c r="A15" s="26" t="s">
        <v>49</v>
      </c>
      <c r="B15" s="22">
        <v>1591.5</v>
      </c>
      <c r="C15" s="27" t="s">
        <v>42</v>
      </c>
      <c r="D15" s="31">
        <v>500876</v>
      </c>
      <c r="E15" s="31">
        <v>398</v>
      </c>
      <c r="F15" s="28">
        <v>1591.5</v>
      </c>
      <c r="G15" s="19">
        <v>19.649999999999999</v>
      </c>
      <c r="H15" s="20">
        <v>0.2</v>
      </c>
      <c r="I15" s="25">
        <v>10</v>
      </c>
      <c r="J15" s="25">
        <v>0</v>
      </c>
      <c r="K15" s="29">
        <v>1E-4</v>
      </c>
      <c r="L15" s="30">
        <v>10</v>
      </c>
      <c r="M15" s="25">
        <v>0</v>
      </c>
      <c r="N15" s="29">
        <v>6.9999999999999994E-5</v>
      </c>
      <c r="O15" s="30">
        <v>10</v>
      </c>
      <c r="P15" s="25"/>
      <c r="Q15" s="29"/>
      <c r="R15" s="30"/>
    </row>
    <row r="16" spans="1:18" x14ac:dyDescent="0.25">
      <c r="A16" s="26" t="s">
        <v>50</v>
      </c>
      <c r="B16" s="22">
        <v>1591.5</v>
      </c>
      <c r="C16" s="27" t="s">
        <v>42</v>
      </c>
      <c r="D16" s="31">
        <v>600902</v>
      </c>
      <c r="E16" s="31">
        <v>509</v>
      </c>
      <c r="F16" s="28">
        <v>1591.5</v>
      </c>
      <c r="G16" s="19">
        <v>19.64</v>
      </c>
      <c r="H16" s="20">
        <v>0.2</v>
      </c>
      <c r="I16" s="25">
        <v>10</v>
      </c>
      <c r="J16" s="25">
        <v>0</v>
      </c>
      <c r="K16" s="29">
        <v>1E-4</v>
      </c>
      <c r="L16" s="30">
        <v>10</v>
      </c>
      <c r="M16" s="25">
        <v>0</v>
      </c>
      <c r="N16" s="29">
        <v>6.9999999999999994E-5</v>
      </c>
      <c r="O16" s="30">
        <v>10</v>
      </c>
      <c r="P16" s="25"/>
      <c r="Q16" s="25"/>
      <c r="R16" s="30"/>
    </row>
    <row r="17" spans="1:18" x14ac:dyDescent="0.25">
      <c r="A17" s="26" t="s">
        <v>51</v>
      </c>
      <c r="B17" s="22">
        <v>1591.5</v>
      </c>
      <c r="C17" s="27" t="s">
        <v>42</v>
      </c>
      <c r="D17" s="31">
        <v>701345</v>
      </c>
      <c r="E17" s="31">
        <v>709</v>
      </c>
      <c r="F17" s="28">
        <v>1591.5</v>
      </c>
      <c r="G17" s="19">
        <v>19.64</v>
      </c>
      <c r="H17" s="20">
        <v>0.2</v>
      </c>
      <c r="I17" s="25">
        <v>10</v>
      </c>
      <c r="J17" s="25">
        <v>0</v>
      </c>
      <c r="K17" s="29">
        <v>1E-4</v>
      </c>
      <c r="L17" s="30">
        <v>10</v>
      </c>
      <c r="M17" s="25">
        <v>0</v>
      </c>
      <c r="N17" s="29">
        <v>6.9999999999999994E-5</v>
      </c>
      <c r="O17" s="30">
        <v>10</v>
      </c>
      <c r="P17" s="25"/>
      <c r="Q17" s="29"/>
      <c r="R17" s="30"/>
    </row>
    <row r="18" spans="1:18" x14ac:dyDescent="0.25">
      <c r="A18" s="26" t="s">
        <v>52</v>
      </c>
      <c r="B18" s="22">
        <v>1591.5</v>
      </c>
      <c r="C18" s="27" t="s">
        <v>42</v>
      </c>
      <c r="D18" s="31">
        <v>801368</v>
      </c>
      <c r="E18" s="31">
        <v>967</v>
      </c>
      <c r="F18" s="28">
        <v>1591.5</v>
      </c>
      <c r="G18" s="19">
        <v>19.64</v>
      </c>
      <c r="H18" s="20">
        <v>0.2</v>
      </c>
      <c r="I18" s="25">
        <v>10</v>
      </c>
      <c r="J18" s="25">
        <v>0</v>
      </c>
      <c r="K18" s="29">
        <v>1E-4</v>
      </c>
      <c r="L18" s="30">
        <v>10</v>
      </c>
      <c r="M18" s="25">
        <v>0</v>
      </c>
      <c r="N18" s="29">
        <v>6.9999999999999994E-5</v>
      </c>
      <c r="O18" s="30">
        <v>10</v>
      </c>
      <c r="P18" s="25"/>
      <c r="Q18" s="29"/>
      <c r="R18" s="30"/>
    </row>
    <row r="19" spans="1:18" x14ac:dyDescent="0.25">
      <c r="A19" s="26" t="s">
        <v>53</v>
      </c>
      <c r="B19" s="22">
        <v>1591.5</v>
      </c>
      <c r="C19" s="27" t="s">
        <v>42</v>
      </c>
      <c r="D19" s="31">
        <v>901808</v>
      </c>
      <c r="E19" s="31">
        <v>1295</v>
      </c>
      <c r="F19" s="28">
        <v>1591.5</v>
      </c>
      <c r="G19" s="19">
        <v>19.63</v>
      </c>
      <c r="H19" s="20">
        <v>0.2</v>
      </c>
      <c r="I19" s="25">
        <v>10</v>
      </c>
      <c r="J19" s="25">
        <v>0</v>
      </c>
      <c r="K19" s="29">
        <v>1E-4</v>
      </c>
      <c r="L19" s="30">
        <v>10</v>
      </c>
      <c r="M19" s="25">
        <v>0</v>
      </c>
      <c r="N19" s="29">
        <v>6.9999999999999994E-5</v>
      </c>
      <c r="O19" s="30">
        <v>10</v>
      </c>
      <c r="P19" s="25"/>
      <c r="Q19" s="29"/>
      <c r="R19" s="30"/>
    </row>
    <row r="20" spans="1:18" ht="15.75" thickBot="1" x14ac:dyDescent="0.3">
      <c r="A20" s="26" t="s">
        <v>54</v>
      </c>
      <c r="B20" s="22">
        <v>1591.5</v>
      </c>
      <c r="C20" s="27" t="s">
        <v>42</v>
      </c>
      <c r="D20" s="31">
        <v>1001834</v>
      </c>
      <c r="E20" s="32">
        <v>1654</v>
      </c>
      <c r="F20" s="28">
        <v>1591.5</v>
      </c>
      <c r="G20" s="19">
        <v>19.64</v>
      </c>
      <c r="H20" s="20">
        <v>0.2</v>
      </c>
      <c r="I20" s="25">
        <v>10</v>
      </c>
      <c r="J20" s="25">
        <v>0</v>
      </c>
      <c r="K20" s="29">
        <v>1E-4</v>
      </c>
      <c r="L20" s="30">
        <v>10</v>
      </c>
      <c r="M20" s="25">
        <v>0</v>
      </c>
      <c r="N20" s="29">
        <v>6.9999999999999994E-5</v>
      </c>
      <c r="O20" s="30">
        <v>10</v>
      </c>
      <c r="P20" s="25"/>
      <c r="Q20" s="29"/>
      <c r="R20" s="30"/>
    </row>
    <row r="21" spans="1:18" ht="15.75" thickTop="1" x14ac:dyDescent="0.25">
      <c r="A21" s="33" t="s">
        <v>136</v>
      </c>
      <c r="B21" s="22">
        <v>1591.5</v>
      </c>
      <c r="C21" s="27" t="s">
        <v>43</v>
      </c>
      <c r="D21" s="35">
        <v>0</v>
      </c>
      <c r="E21" s="36">
        <v>0</v>
      </c>
      <c r="F21" s="28">
        <v>1591.5</v>
      </c>
      <c r="G21" s="19">
        <v>19.64</v>
      </c>
      <c r="H21" s="20">
        <v>0.2</v>
      </c>
      <c r="I21" s="25">
        <v>10</v>
      </c>
      <c r="J21" s="25">
        <v>0</v>
      </c>
      <c r="K21" s="29">
        <v>1E-4</v>
      </c>
      <c r="L21" s="30">
        <v>10</v>
      </c>
      <c r="M21" s="25">
        <v>0</v>
      </c>
      <c r="N21" s="29">
        <v>6.9999999999999994E-5</v>
      </c>
      <c r="O21" s="30">
        <v>10</v>
      </c>
      <c r="P21" s="25"/>
      <c r="Q21" s="29"/>
      <c r="R21" s="30"/>
    </row>
    <row r="22" spans="1:18" x14ac:dyDescent="0.25">
      <c r="A22" s="26" t="s">
        <v>103</v>
      </c>
      <c r="B22" s="22">
        <v>1591.5</v>
      </c>
      <c r="C22" s="27" t="s">
        <v>43</v>
      </c>
      <c r="D22" s="31">
        <v>498</v>
      </c>
      <c r="E22" s="31">
        <v>10</v>
      </c>
      <c r="F22" s="28">
        <v>1591.5</v>
      </c>
      <c r="G22" s="19">
        <v>19.61</v>
      </c>
      <c r="H22" s="20">
        <v>0.2</v>
      </c>
      <c r="I22" s="25">
        <v>10</v>
      </c>
      <c r="J22" s="25">
        <v>0</v>
      </c>
      <c r="K22" s="29">
        <v>1E-4</v>
      </c>
      <c r="L22" s="30">
        <v>10</v>
      </c>
      <c r="M22" s="25">
        <v>0</v>
      </c>
      <c r="N22" s="29">
        <v>6.9999999999999994E-5</v>
      </c>
      <c r="O22" s="30">
        <v>10</v>
      </c>
      <c r="P22" s="25"/>
      <c r="Q22" s="29"/>
      <c r="R22" s="30"/>
    </row>
    <row r="23" spans="1:18" x14ac:dyDescent="0.25">
      <c r="A23" s="26" t="s">
        <v>55</v>
      </c>
      <c r="B23" s="22">
        <v>1591.5</v>
      </c>
      <c r="C23" s="27" t="s">
        <v>43</v>
      </c>
      <c r="D23" s="31">
        <v>100701</v>
      </c>
      <c r="E23" s="31">
        <v>51</v>
      </c>
      <c r="F23" s="28">
        <v>1591.5</v>
      </c>
      <c r="G23" s="19">
        <v>19.579999999999998</v>
      </c>
      <c r="H23" s="20">
        <v>0.2</v>
      </c>
      <c r="I23" s="25">
        <v>10</v>
      </c>
      <c r="J23" s="25">
        <v>0</v>
      </c>
      <c r="K23" s="29">
        <v>1E-4</v>
      </c>
      <c r="L23" s="30">
        <v>10</v>
      </c>
      <c r="M23" s="25">
        <v>0</v>
      </c>
      <c r="N23" s="29">
        <v>6.9999999999999994E-5</v>
      </c>
      <c r="O23" s="30">
        <v>10</v>
      </c>
      <c r="P23" s="25"/>
      <c r="Q23" s="25"/>
      <c r="R23" s="30"/>
    </row>
    <row r="24" spans="1:18" x14ac:dyDescent="0.25">
      <c r="A24" s="26" t="s">
        <v>56</v>
      </c>
      <c r="B24" s="22">
        <v>1591.5</v>
      </c>
      <c r="C24" s="27" t="s">
        <v>43</v>
      </c>
      <c r="D24" s="31">
        <v>200687</v>
      </c>
      <c r="E24" s="31">
        <v>69</v>
      </c>
      <c r="F24" s="28">
        <v>1591.5</v>
      </c>
      <c r="G24" s="19">
        <v>19.600000000000001</v>
      </c>
      <c r="H24" s="20">
        <v>0.2</v>
      </c>
      <c r="I24" s="25">
        <v>10</v>
      </c>
      <c r="J24" s="25">
        <v>0</v>
      </c>
      <c r="K24" s="29">
        <v>1E-4</v>
      </c>
      <c r="L24" s="30">
        <v>10</v>
      </c>
      <c r="M24" s="25">
        <v>0</v>
      </c>
      <c r="N24" s="29">
        <v>6.9999999999999994E-5</v>
      </c>
      <c r="O24" s="30">
        <v>10</v>
      </c>
      <c r="P24" s="25"/>
      <c r="Q24" s="29"/>
      <c r="R24" s="30"/>
    </row>
    <row r="25" spans="1:18" x14ac:dyDescent="0.25">
      <c r="A25" s="26" t="s">
        <v>57</v>
      </c>
      <c r="B25" s="22">
        <v>1591.5</v>
      </c>
      <c r="C25" s="27" t="s">
        <v>43</v>
      </c>
      <c r="D25" s="31">
        <v>300887</v>
      </c>
      <c r="E25" s="31">
        <v>72</v>
      </c>
      <c r="F25" s="28">
        <v>1591.5</v>
      </c>
      <c r="G25" s="19">
        <v>19.600000000000001</v>
      </c>
      <c r="H25" s="20">
        <v>0.2</v>
      </c>
      <c r="I25" s="25">
        <v>10</v>
      </c>
      <c r="J25" s="25">
        <v>0</v>
      </c>
      <c r="K25" s="29">
        <v>1E-4</v>
      </c>
      <c r="L25" s="30">
        <v>10</v>
      </c>
      <c r="M25" s="25">
        <v>0</v>
      </c>
      <c r="N25" s="29">
        <v>6.9999999999999994E-5</v>
      </c>
      <c r="O25" s="30">
        <v>10</v>
      </c>
      <c r="P25" s="25"/>
      <c r="Q25" s="29"/>
      <c r="R25" s="30"/>
    </row>
    <row r="26" spans="1:18" x14ac:dyDescent="0.25">
      <c r="A26" s="26" t="s">
        <v>58</v>
      </c>
      <c r="B26" s="22">
        <v>1591.5</v>
      </c>
      <c r="C26" s="27" t="s">
        <v>43</v>
      </c>
      <c r="D26" s="31">
        <v>400992</v>
      </c>
      <c r="E26" s="31">
        <v>71</v>
      </c>
      <c r="F26" s="28">
        <v>1591.5</v>
      </c>
      <c r="G26" s="19">
        <v>19.600000000000001</v>
      </c>
      <c r="H26" s="20">
        <v>0.2</v>
      </c>
      <c r="I26" s="25">
        <v>10</v>
      </c>
      <c r="J26" s="25">
        <v>0</v>
      </c>
      <c r="K26" s="29">
        <v>1E-4</v>
      </c>
      <c r="L26" s="30">
        <v>10</v>
      </c>
      <c r="M26" s="25">
        <v>0</v>
      </c>
      <c r="N26" s="29">
        <v>6.9999999999999994E-5</v>
      </c>
      <c r="O26" s="30">
        <v>10</v>
      </c>
      <c r="P26" s="25"/>
      <c r="Q26" s="29"/>
      <c r="R26" s="30"/>
    </row>
    <row r="27" spans="1:18" x14ac:dyDescent="0.25">
      <c r="A27" s="26" t="s">
        <v>59</v>
      </c>
      <c r="B27" s="22">
        <v>1591.5</v>
      </c>
      <c r="C27" s="27" t="s">
        <v>43</v>
      </c>
      <c r="D27" s="31">
        <v>501146</v>
      </c>
      <c r="E27" s="31">
        <v>64</v>
      </c>
      <c r="F27" s="28">
        <v>1591.5</v>
      </c>
      <c r="G27" s="19">
        <v>19.62</v>
      </c>
      <c r="H27" s="20">
        <v>0.2</v>
      </c>
      <c r="I27" s="25">
        <v>10</v>
      </c>
      <c r="J27" s="25">
        <v>0</v>
      </c>
      <c r="K27" s="29">
        <v>1E-4</v>
      </c>
      <c r="L27" s="30">
        <v>10</v>
      </c>
      <c r="M27" s="25">
        <v>0</v>
      </c>
      <c r="N27" s="29">
        <v>6.9999999999999994E-5</v>
      </c>
      <c r="O27" s="30">
        <v>10</v>
      </c>
      <c r="P27" s="25"/>
      <c r="Q27" s="29"/>
      <c r="R27" s="30"/>
    </row>
    <row r="28" spans="1:18" x14ac:dyDescent="0.25">
      <c r="A28" s="26" t="s">
        <v>60</v>
      </c>
      <c r="B28" s="22">
        <v>1591.5</v>
      </c>
      <c r="C28" s="27" t="s">
        <v>43</v>
      </c>
      <c r="D28" s="31">
        <v>601345</v>
      </c>
      <c r="E28" s="31">
        <v>39</v>
      </c>
      <c r="F28" s="28">
        <v>1591.5</v>
      </c>
      <c r="G28" s="19">
        <v>19.600000000000001</v>
      </c>
      <c r="H28" s="20">
        <v>0.2</v>
      </c>
      <c r="I28" s="25">
        <v>10</v>
      </c>
      <c r="J28" s="25">
        <v>0</v>
      </c>
      <c r="K28" s="29">
        <v>1E-4</v>
      </c>
      <c r="L28" s="30">
        <v>10</v>
      </c>
      <c r="M28" s="25">
        <v>0</v>
      </c>
      <c r="N28" s="29">
        <v>6.9999999999999994E-5</v>
      </c>
      <c r="O28" s="30">
        <v>10</v>
      </c>
      <c r="P28" s="25"/>
      <c r="Q28" s="29"/>
      <c r="R28" s="30"/>
    </row>
    <row r="29" spans="1:18" x14ac:dyDescent="0.25">
      <c r="A29" s="26" t="s">
        <v>61</v>
      </c>
      <c r="B29" s="22">
        <v>1591.5</v>
      </c>
      <c r="C29" s="27" t="s">
        <v>43</v>
      </c>
      <c r="D29" s="31">
        <v>701328</v>
      </c>
      <c r="E29" s="31">
        <v>115</v>
      </c>
      <c r="F29" s="28">
        <v>1591.5</v>
      </c>
      <c r="G29" s="19">
        <v>19.61</v>
      </c>
      <c r="H29" s="20">
        <v>0.2</v>
      </c>
      <c r="I29" s="25">
        <v>10</v>
      </c>
      <c r="J29" s="25">
        <v>0</v>
      </c>
      <c r="K29" s="29">
        <v>1E-4</v>
      </c>
      <c r="L29" s="30">
        <v>10</v>
      </c>
      <c r="M29" s="25">
        <v>0</v>
      </c>
      <c r="N29" s="29">
        <v>6.9999999999999994E-5</v>
      </c>
      <c r="O29" s="30">
        <v>10</v>
      </c>
      <c r="P29" s="25"/>
      <c r="Q29" s="25"/>
      <c r="R29" s="30"/>
    </row>
    <row r="30" spans="1:18" x14ac:dyDescent="0.25">
      <c r="A30" s="26" t="s">
        <v>62</v>
      </c>
      <c r="B30" s="22">
        <v>1591.5</v>
      </c>
      <c r="C30" s="27" t="s">
        <v>43</v>
      </c>
      <c r="D30" s="31">
        <v>801525</v>
      </c>
      <c r="E30" s="31">
        <v>205</v>
      </c>
      <c r="F30" s="28">
        <v>1591.5</v>
      </c>
      <c r="G30" s="19">
        <v>19.62</v>
      </c>
      <c r="H30" s="20">
        <v>0.2</v>
      </c>
      <c r="I30" s="25">
        <v>10</v>
      </c>
      <c r="J30" s="25">
        <v>0</v>
      </c>
      <c r="K30" s="29">
        <v>1E-4</v>
      </c>
      <c r="L30" s="30">
        <v>10</v>
      </c>
      <c r="M30" s="25">
        <v>0</v>
      </c>
      <c r="N30" s="29">
        <v>6.9999999999999994E-5</v>
      </c>
      <c r="O30" s="30">
        <v>10</v>
      </c>
      <c r="P30" s="25"/>
      <c r="Q30" s="29"/>
      <c r="R30" s="30"/>
    </row>
    <row r="31" spans="1:18" x14ac:dyDescent="0.25">
      <c r="A31" s="26" t="s">
        <v>63</v>
      </c>
      <c r="B31" s="22">
        <v>1591.5</v>
      </c>
      <c r="C31" s="27" t="s">
        <v>43</v>
      </c>
      <c r="D31" s="31">
        <v>901626</v>
      </c>
      <c r="E31" s="31">
        <v>352</v>
      </c>
      <c r="F31" s="28">
        <v>1591.5</v>
      </c>
      <c r="G31" s="19">
        <v>19.64</v>
      </c>
      <c r="H31" s="20">
        <v>0.2</v>
      </c>
      <c r="I31" s="25">
        <v>10</v>
      </c>
      <c r="J31" s="25">
        <v>0</v>
      </c>
      <c r="K31" s="29">
        <v>1E-4</v>
      </c>
      <c r="L31" s="30">
        <v>10</v>
      </c>
      <c r="M31" s="25">
        <v>0</v>
      </c>
      <c r="N31" s="29">
        <v>6.9999999999999994E-5</v>
      </c>
      <c r="O31" s="30">
        <v>10</v>
      </c>
      <c r="P31" s="25"/>
      <c r="Q31" s="29"/>
      <c r="R31" s="30"/>
    </row>
    <row r="32" spans="1:18" ht="15.75" thickBot="1" x14ac:dyDescent="0.3">
      <c r="A32" s="26" t="s">
        <v>64</v>
      </c>
      <c r="B32" s="22">
        <v>1591.5</v>
      </c>
      <c r="C32" s="27" t="s">
        <v>43</v>
      </c>
      <c r="D32" s="31">
        <v>1001825</v>
      </c>
      <c r="E32" s="31">
        <v>544</v>
      </c>
      <c r="F32" s="28">
        <v>1591.5</v>
      </c>
      <c r="G32" s="19">
        <v>19.63</v>
      </c>
      <c r="H32" s="20">
        <v>0.2</v>
      </c>
      <c r="I32" s="25">
        <v>10</v>
      </c>
      <c r="J32" s="25">
        <v>0</v>
      </c>
      <c r="K32" s="29">
        <v>1E-4</v>
      </c>
      <c r="L32" s="30">
        <v>10</v>
      </c>
      <c r="M32" s="25">
        <v>0</v>
      </c>
      <c r="N32" s="29">
        <v>6.9999999999999994E-5</v>
      </c>
      <c r="O32" s="30">
        <v>10</v>
      </c>
      <c r="P32" s="25"/>
      <c r="Q32" s="29"/>
      <c r="R32" s="30"/>
    </row>
    <row r="33" spans="1:18" ht="15.75" thickTop="1" x14ac:dyDescent="0.25">
      <c r="A33" s="33" t="s">
        <v>136</v>
      </c>
      <c r="B33" s="22">
        <v>1591.5</v>
      </c>
      <c r="C33" s="27" t="s">
        <v>44</v>
      </c>
      <c r="D33" s="35">
        <v>0</v>
      </c>
      <c r="E33" s="35">
        <v>0</v>
      </c>
      <c r="F33" s="28">
        <v>1591.5</v>
      </c>
      <c r="G33" s="19">
        <v>19.63</v>
      </c>
      <c r="H33" s="20">
        <v>0.2</v>
      </c>
      <c r="I33" s="25">
        <v>10</v>
      </c>
      <c r="J33" s="25">
        <v>0</v>
      </c>
      <c r="K33" s="29">
        <v>1E-4</v>
      </c>
      <c r="L33" s="30">
        <v>10</v>
      </c>
      <c r="M33" s="25">
        <v>0</v>
      </c>
      <c r="N33" s="29">
        <v>6.9999999999999994E-5</v>
      </c>
      <c r="O33" s="30">
        <v>10</v>
      </c>
      <c r="P33" s="25"/>
      <c r="Q33" s="29"/>
      <c r="R33" s="30"/>
    </row>
    <row r="34" spans="1:18" x14ac:dyDescent="0.25">
      <c r="A34" s="26" t="s">
        <v>103</v>
      </c>
      <c r="B34" s="22">
        <v>1591.5</v>
      </c>
      <c r="C34" s="27" t="s">
        <v>44</v>
      </c>
      <c r="D34" s="31">
        <v>4978</v>
      </c>
      <c r="E34" s="31">
        <v>160</v>
      </c>
      <c r="F34" s="28">
        <v>1591.5</v>
      </c>
      <c r="G34" s="19">
        <v>19.61</v>
      </c>
      <c r="H34" s="20">
        <v>0.2</v>
      </c>
      <c r="I34" s="25">
        <v>10</v>
      </c>
      <c r="J34" s="25">
        <v>0</v>
      </c>
      <c r="K34" s="29">
        <v>1E-4</v>
      </c>
      <c r="L34" s="30">
        <v>10</v>
      </c>
      <c r="M34" s="25">
        <v>0</v>
      </c>
      <c r="N34" s="29">
        <v>6.9999999999999994E-5</v>
      </c>
      <c r="O34" s="30">
        <v>10</v>
      </c>
      <c r="P34" s="25"/>
      <c r="Q34" s="29"/>
      <c r="R34" s="30"/>
    </row>
    <row r="35" spans="1:18" x14ac:dyDescent="0.25">
      <c r="A35" s="26" t="s">
        <v>65</v>
      </c>
      <c r="B35" s="22">
        <v>1591.5</v>
      </c>
      <c r="C35" s="27" t="s">
        <v>44</v>
      </c>
      <c r="D35" s="31">
        <v>104565</v>
      </c>
      <c r="E35" s="31">
        <v>184</v>
      </c>
      <c r="F35" s="28">
        <v>1591.5</v>
      </c>
      <c r="G35" s="19">
        <v>19.64</v>
      </c>
      <c r="H35" s="20">
        <v>0.2</v>
      </c>
      <c r="I35" s="25">
        <v>10</v>
      </c>
      <c r="J35" s="25">
        <v>0</v>
      </c>
      <c r="K35" s="29">
        <v>1E-4</v>
      </c>
      <c r="L35" s="30">
        <v>10</v>
      </c>
      <c r="M35" s="25">
        <v>0</v>
      </c>
      <c r="N35" s="29">
        <v>6.9999999999999994E-5</v>
      </c>
      <c r="O35" s="30">
        <v>10</v>
      </c>
      <c r="P35" s="25"/>
      <c r="Q35" s="29"/>
      <c r="R35" s="30"/>
    </row>
    <row r="36" spans="1:18" x14ac:dyDescent="0.25">
      <c r="A36" s="26" t="s">
        <v>66</v>
      </c>
      <c r="B36" s="22">
        <v>1591.5</v>
      </c>
      <c r="C36" s="27" t="s">
        <v>44</v>
      </c>
      <c r="D36" s="31">
        <v>204874</v>
      </c>
      <c r="E36" s="31">
        <v>180</v>
      </c>
      <c r="F36" s="28">
        <v>1591.5</v>
      </c>
      <c r="G36" s="19">
        <v>19.63</v>
      </c>
      <c r="H36" s="20">
        <v>0.2</v>
      </c>
      <c r="I36" s="25">
        <v>10</v>
      </c>
      <c r="J36" s="25">
        <v>0</v>
      </c>
      <c r="K36" s="29">
        <v>1E-4</v>
      </c>
      <c r="L36" s="30">
        <v>10</v>
      </c>
      <c r="M36" s="25">
        <v>0</v>
      </c>
      <c r="N36" s="29">
        <v>6.9999999999999994E-5</v>
      </c>
      <c r="O36" s="30">
        <v>10</v>
      </c>
      <c r="P36" s="25"/>
      <c r="Q36" s="29"/>
      <c r="R36" s="30"/>
    </row>
    <row r="37" spans="1:18" x14ac:dyDescent="0.25">
      <c r="A37" s="26" t="s">
        <v>67</v>
      </c>
      <c r="B37" s="22">
        <v>1591.5</v>
      </c>
      <c r="C37" s="27" t="s">
        <v>44</v>
      </c>
      <c r="D37" s="31">
        <v>304422</v>
      </c>
      <c r="E37" s="31">
        <v>185</v>
      </c>
      <c r="F37" s="28">
        <v>1591.5</v>
      </c>
      <c r="G37" s="19">
        <v>19.63</v>
      </c>
      <c r="H37" s="20">
        <v>0.2</v>
      </c>
      <c r="I37" s="25">
        <v>10</v>
      </c>
      <c r="J37" s="25">
        <v>0</v>
      </c>
      <c r="K37" s="29">
        <v>1E-4</v>
      </c>
      <c r="L37" s="30">
        <v>10</v>
      </c>
      <c r="M37" s="25">
        <v>0</v>
      </c>
      <c r="N37" s="29">
        <v>6.9999999999999994E-5</v>
      </c>
      <c r="O37" s="30">
        <v>10</v>
      </c>
      <c r="P37" s="25"/>
      <c r="Q37" s="29"/>
      <c r="R37" s="30"/>
    </row>
    <row r="38" spans="1:18" x14ac:dyDescent="0.25">
      <c r="A38" s="26" t="s">
        <v>68</v>
      </c>
      <c r="B38" s="22">
        <v>1591.5</v>
      </c>
      <c r="C38" s="27" t="s">
        <v>44</v>
      </c>
      <c r="D38" s="31">
        <v>404764</v>
      </c>
      <c r="E38" s="31">
        <v>163</v>
      </c>
      <c r="F38" s="28">
        <v>1591.5</v>
      </c>
      <c r="G38" s="19">
        <v>19.63</v>
      </c>
      <c r="H38" s="20">
        <v>0.2</v>
      </c>
      <c r="I38" s="25">
        <v>10</v>
      </c>
      <c r="J38" s="25">
        <v>0</v>
      </c>
      <c r="K38" s="29">
        <v>1E-4</v>
      </c>
      <c r="L38" s="30">
        <v>10</v>
      </c>
      <c r="M38" s="25">
        <v>0</v>
      </c>
      <c r="N38" s="29">
        <v>6.9999999999999994E-5</v>
      </c>
      <c r="O38" s="30">
        <v>10</v>
      </c>
      <c r="P38" s="25"/>
      <c r="Q38" s="25"/>
      <c r="R38" s="30"/>
    </row>
    <row r="39" spans="1:18" x14ac:dyDescent="0.25">
      <c r="A39" s="26" t="s">
        <v>69</v>
      </c>
      <c r="B39" s="22">
        <v>1591.5</v>
      </c>
      <c r="C39" s="27" t="s">
        <v>44</v>
      </c>
      <c r="D39" s="31">
        <v>505170</v>
      </c>
      <c r="E39" s="31">
        <v>136</v>
      </c>
      <c r="F39" s="28">
        <v>1591.5</v>
      </c>
      <c r="G39" s="19">
        <v>19.63</v>
      </c>
      <c r="H39" s="20">
        <v>0.2</v>
      </c>
      <c r="I39" s="25">
        <v>10</v>
      </c>
      <c r="J39" s="25">
        <v>0</v>
      </c>
      <c r="K39" s="29">
        <v>1E-4</v>
      </c>
      <c r="L39" s="30">
        <v>10</v>
      </c>
      <c r="M39" s="25">
        <v>0</v>
      </c>
      <c r="N39" s="29">
        <v>6.9999999999999994E-5</v>
      </c>
      <c r="O39" s="30">
        <v>10</v>
      </c>
      <c r="P39" s="25"/>
      <c r="Q39" s="25"/>
      <c r="R39" s="25"/>
    </row>
    <row r="40" spans="1:18" x14ac:dyDescent="0.25">
      <c r="A40" s="26" t="s">
        <v>70</v>
      </c>
      <c r="B40" s="22">
        <v>1591.5</v>
      </c>
      <c r="C40" s="27" t="s">
        <v>44</v>
      </c>
      <c r="D40" s="31">
        <v>604666</v>
      </c>
      <c r="E40" s="31">
        <v>123</v>
      </c>
      <c r="F40" s="28">
        <v>1591.5</v>
      </c>
      <c r="G40" s="19">
        <v>19.63</v>
      </c>
      <c r="H40" s="20">
        <v>0.2</v>
      </c>
      <c r="I40" s="25">
        <v>10</v>
      </c>
      <c r="J40" s="25">
        <v>0</v>
      </c>
      <c r="K40" s="29">
        <v>1E-4</v>
      </c>
      <c r="L40" s="30">
        <v>10</v>
      </c>
      <c r="M40" s="25">
        <v>0</v>
      </c>
      <c r="N40" s="29">
        <v>6.9999999999999994E-5</v>
      </c>
      <c r="O40" s="30">
        <v>10</v>
      </c>
      <c r="P40" s="25"/>
      <c r="Q40" s="25"/>
      <c r="R40" s="25"/>
    </row>
    <row r="41" spans="1:18" x14ac:dyDescent="0.25">
      <c r="A41" s="26" t="s">
        <v>71</v>
      </c>
      <c r="B41" s="22">
        <v>1591.5</v>
      </c>
      <c r="C41" s="27" t="s">
        <v>44</v>
      </c>
      <c r="D41" s="31">
        <v>704988</v>
      </c>
      <c r="E41" s="31">
        <v>158</v>
      </c>
      <c r="F41" s="28">
        <v>1591.5</v>
      </c>
      <c r="G41" s="19">
        <v>19.62</v>
      </c>
      <c r="H41" s="20">
        <v>0.2</v>
      </c>
      <c r="I41" s="25">
        <v>10</v>
      </c>
      <c r="J41" s="25">
        <v>0</v>
      </c>
      <c r="K41" s="29">
        <v>1E-4</v>
      </c>
      <c r="L41" s="30">
        <v>10</v>
      </c>
      <c r="M41" s="25">
        <v>0</v>
      </c>
      <c r="N41" s="29">
        <v>6.9999999999999994E-5</v>
      </c>
      <c r="O41" s="30">
        <v>10</v>
      </c>
      <c r="P41" s="25"/>
      <c r="Q41" s="25"/>
      <c r="R41" s="25"/>
    </row>
    <row r="42" spans="1:18" x14ac:dyDescent="0.25">
      <c r="A42" s="26" t="s">
        <v>72</v>
      </c>
      <c r="B42" s="22">
        <v>1591.5</v>
      </c>
      <c r="C42" s="27" t="s">
        <v>44</v>
      </c>
      <c r="D42" s="31">
        <v>804469</v>
      </c>
      <c r="E42" s="31">
        <v>238</v>
      </c>
      <c r="F42" s="28">
        <v>1591.5</v>
      </c>
      <c r="G42" s="19">
        <v>19.61</v>
      </c>
      <c r="H42" s="20">
        <v>0.2</v>
      </c>
      <c r="I42" s="25">
        <v>10</v>
      </c>
      <c r="J42" s="25">
        <v>0</v>
      </c>
      <c r="K42" s="29">
        <v>1E-4</v>
      </c>
      <c r="L42" s="30">
        <v>10</v>
      </c>
      <c r="M42" s="25">
        <v>0</v>
      </c>
      <c r="N42" s="29">
        <v>6.9999999999999994E-5</v>
      </c>
      <c r="O42" s="30">
        <v>10</v>
      </c>
      <c r="P42" s="25"/>
      <c r="Q42" s="25"/>
      <c r="R42" s="25"/>
    </row>
    <row r="43" spans="1:18" x14ac:dyDescent="0.25">
      <c r="A43" s="26" t="s">
        <v>73</v>
      </c>
      <c r="B43" s="22">
        <v>1591.5</v>
      </c>
      <c r="C43" s="27" t="s">
        <v>44</v>
      </c>
      <c r="D43" s="31">
        <v>904780</v>
      </c>
      <c r="E43" s="31">
        <v>358</v>
      </c>
      <c r="F43" s="28">
        <v>1591.5</v>
      </c>
      <c r="G43" s="19">
        <v>19.63</v>
      </c>
      <c r="H43" s="20">
        <v>0.2</v>
      </c>
      <c r="I43" s="25">
        <v>10</v>
      </c>
      <c r="J43" s="25">
        <v>0</v>
      </c>
      <c r="K43" s="29">
        <v>1E-4</v>
      </c>
      <c r="L43" s="30">
        <v>10</v>
      </c>
      <c r="M43" s="25">
        <v>0</v>
      </c>
      <c r="N43" s="29">
        <v>6.9999999999999994E-5</v>
      </c>
      <c r="O43" s="30">
        <v>10</v>
      </c>
      <c r="P43" s="25"/>
      <c r="Q43" s="25"/>
      <c r="R43" s="25"/>
    </row>
    <row r="44" spans="1:18" ht="15.75" thickBot="1" x14ac:dyDescent="0.3">
      <c r="A44" s="26" t="s">
        <v>74</v>
      </c>
      <c r="B44" s="22">
        <v>1591.5</v>
      </c>
      <c r="C44" s="27" t="s">
        <v>44</v>
      </c>
      <c r="D44" s="31">
        <v>1004265</v>
      </c>
      <c r="E44" s="31">
        <v>523</v>
      </c>
      <c r="F44" s="28">
        <v>1591.5</v>
      </c>
      <c r="G44" s="19">
        <v>19.62</v>
      </c>
      <c r="H44" s="20">
        <v>0.2</v>
      </c>
      <c r="I44" s="25">
        <v>10</v>
      </c>
      <c r="J44" s="25">
        <v>0</v>
      </c>
      <c r="K44" s="29">
        <v>1E-4</v>
      </c>
      <c r="L44" s="30">
        <v>10</v>
      </c>
      <c r="M44" s="25">
        <v>0</v>
      </c>
      <c r="N44" s="29">
        <v>6.9999999999999994E-5</v>
      </c>
      <c r="O44" s="30">
        <v>10</v>
      </c>
      <c r="P44" s="25"/>
      <c r="Q44" s="25"/>
      <c r="R44" s="25"/>
    </row>
    <row r="45" spans="1:18" ht="15.75" thickTop="1" x14ac:dyDescent="0.25">
      <c r="A45" s="33" t="s">
        <v>136</v>
      </c>
      <c r="B45" s="22">
        <v>1591.5</v>
      </c>
      <c r="C45" s="27" t="s">
        <v>44</v>
      </c>
      <c r="D45" s="35">
        <v>0</v>
      </c>
      <c r="E45" s="35">
        <v>0</v>
      </c>
      <c r="F45" s="28">
        <v>1591.5</v>
      </c>
      <c r="G45" s="19">
        <v>19.62</v>
      </c>
      <c r="H45" s="20">
        <v>0.2</v>
      </c>
      <c r="I45" s="25">
        <v>10</v>
      </c>
      <c r="J45" s="25">
        <v>0</v>
      </c>
      <c r="K45" s="29">
        <v>1E-4</v>
      </c>
      <c r="L45" s="30">
        <v>10</v>
      </c>
      <c r="M45" s="25">
        <v>0</v>
      </c>
      <c r="N45" s="29">
        <v>6.9999999999999994E-5</v>
      </c>
      <c r="O45" s="30">
        <v>10</v>
      </c>
      <c r="P45" s="25"/>
      <c r="Q45" s="25"/>
      <c r="R45" s="25"/>
    </row>
    <row r="46" spans="1:18" x14ac:dyDescent="0.25">
      <c r="A46" s="26" t="s">
        <v>103</v>
      </c>
      <c r="B46" s="22">
        <v>1591.5</v>
      </c>
      <c r="C46" s="27" t="s">
        <v>40</v>
      </c>
      <c r="D46" s="31">
        <v>49835</v>
      </c>
      <c r="E46" s="31">
        <v>1389</v>
      </c>
      <c r="F46" s="28">
        <v>1591.5</v>
      </c>
      <c r="G46" s="19">
        <v>19.600000000000001</v>
      </c>
      <c r="H46" s="20">
        <v>0.2</v>
      </c>
      <c r="I46" s="25">
        <v>10</v>
      </c>
      <c r="J46" s="25">
        <v>0</v>
      </c>
      <c r="K46" s="29">
        <v>1E-4</v>
      </c>
      <c r="L46" s="30">
        <v>10</v>
      </c>
      <c r="M46" s="25">
        <v>0</v>
      </c>
      <c r="N46" s="29">
        <v>6.9999999999999994E-5</v>
      </c>
      <c r="O46" s="30">
        <v>10</v>
      </c>
      <c r="P46" s="25"/>
      <c r="Q46" s="25"/>
      <c r="R46" s="25"/>
    </row>
    <row r="47" spans="1:18" x14ac:dyDescent="0.25">
      <c r="A47" s="26" t="s">
        <v>75</v>
      </c>
      <c r="B47" s="22">
        <v>1591.5</v>
      </c>
      <c r="C47" s="27" t="s">
        <v>40</v>
      </c>
      <c r="D47" s="31">
        <v>146780</v>
      </c>
      <c r="E47" s="31">
        <v>1810</v>
      </c>
      <c r="F47" s="28">
        <v>1591.5</v>
      </c>
      <c r="G47" s="19">
        <v>19.600000000000001</v>
      </c>
      <c r="H47" s="20">
        <v>0.2</v>
      </c>
      <c r="I47" s="25">
        <v>10</v>
      </c>
      <c r="J47" s="25">
        <v>0</v>
      </c>
      <c r="K47" s="29">
        <v>1E-4</v>
      </c>
      <c r="L47" s="30">
        <v>10</v>
      </c>
      <c r="M47" s="25">
        <v>0</v>
      </c>
      <c r="N47" s="29">
        <v>6.9999999999999994E-5</v>
      </c>
      <c r="O47" s="30">
        <v>10</v>
      </c>
      <c r="P47" s="25"/>
      <c r="Q47" s="25"/>
      <c r="R47" s="25"/>
    </row>
    <row r="48" spans="1:18" x14ac:dyDescent="0.25">
      <c r="A48" s="26" t="s">
        <v>76</v>
      </c>
      <c r="B48" s="22">
        <v>1591.5</v>
      </c>
      <c r="C48" s="27" t="s">
        <v>40</v>
      </c>
      <c r="D48" s="31">
        <v>245744</v>
      </c>
      <c r="E48" s="31">
        <v>1373</v>
      </c>
      <c r="F48" s="28">
        <v>1591.5</v>
      </c>
      <c r="G48" s="19">
        <v>19.61</v>
      </c>
      <c r="H48" s="20">
        <v>0.2</v>
      </c>
      <c r="I48" s="25">
        <v>10</v>
      </c>
      <c r="J48" s="25">
        <v>0</v>
      </c>
      <c r="K48" s="29">
        <v>1E-4</v>
      </c>
      <c r="L48" s="30">
        <v>10</v>
      </c>
      <c r="M48" s="25">
        <v>0</v>
      </c>
      <c r="N48" s="29">
        <v>6.9999999999999994E-5</v>
      </c>
      <c r="O48" s="30">
        <v>10</v>
      </c>
      <c r="P48" s="25"/>
      <c r="Q48" s="25"/>
      <c r="R48" s="25"/>
    </row>
    <row r="49" spans="1:18" x14ac:dyDescent="0.25">
      <c r="A49" s="26" t="s">
        <v>77</v>
      </c>
      <c r="B49" s="22">
        <v>1591.5</v>
      </c>
      <c r="C49" s="27" t="s">
        <v>40</v>
      </c>
      <c r="D49" s="31">
        <v>342566</v>
      </c>
      <c r="E49" s="31">
        <v>1774</v>
      </c>
      <c r="F49" s="28">
        <v>1591.5</v>
      </c>
      <c r="G49" s="19">
        <v>19.600000000000001</v>
      </c>
      <c r="H49" s="20">
        <v>0.2</v>
      </c>
      <c r="I49" s="25">
        <v>10</v>
      </c>
      <c r="J49" s="25">
        <v>0</v>
      </c>
      <c r="K49" s="29">
        <v>1E-4</v>
      </c>
      <c r="L49" s="30">
        <v>10</v>
      </c>
      <c r="M49" s="25">
        <v>0</v>
      </c>
      <c r="N49" s="29">
        <v>6.9999999999999994E-5</v>
      </c>
      <c r="O49" s="30">
        <v>10</v>
      </c>
      <c r="P49" s="25"/>
      <c r="Q49" s="25"/>
      <c r="R49" s="25"/>
    </row>
    <row r="50" spans="1:18" x14ac:dyDescent="0.25">
      <c r="A50" s="26" t="s">
        <v>78</v>
      </c>
      <c r="B50" s="22">
        <v>1591.5</v>
      </c>
      <c r="C50" s="27" t="s">
        <v>40</v>
      </c>
      <c r="D50" s="31">
        <v>442268</v>
      </c>
      <c r="E50" s="31">
        <v>1324</v>
      </c>
      <c r="F50" s="28">
        <v>1591.5</v>
      </c>
      <c r="G50" s="19">
        <v>19.62</v>
      </c>
      <c r="H50" s="20">
        <v>0.2</v>
      </c>
      <c r="I50" s="25">
        <v>10</v>
      </c>
      <c r="J50" s="25">
        <v>0</v>
      </c>
      <c r="K50" s="29">
        <v>1E-4</v>
      </c>
      <c r="L50" s="30">
        <v>10</v>
      </c>
      <c r="M50" s="25">
        <v>0</v>
      </c>
      <c r="N50" s="29">
        <v>6.9999999999999994E-5</v>
      </c>
      <c r="O50" s="30">
        <v>10</v>
      </c>
      <c r="P50" s="25"/>
      <c r="Q50" s="25"/>
      <c r="R50" s="25"/>
    </row>
    <row r="51" spans="1:18" x14ac:dyDescent="0.25">
      <c r="A51" s="26" t="s">
        <v>79</v>
      </c>
      <c r="B51" s="22">
        <v>1591.5</v>
      </c>
      <c r="C51" s="27" t="s">
        <v>40</v>
      </c>
      <c r="D51" s="31">
        <v>539069</v>
      </c>
      <c r="E51" s="31">
        <v>1704</v>
      </c>
      <c r="F51" s="28">
        <v>1591.5</v>
      </c>
      <c r="G51" s="19">
        <v>19.61</v>
      </c>
      <c r="H51" s="20">
        <v>0.2</v>
      </c>
      <c r="I51" s="25">
        <v>10</v>
      </c>
      <c r="J51" s="25">
        <v>0</v>
      </c>
      <c r="K51" s="29">
        <v>1E-4</v>
      </c>
      <c r="L51" s="30">
        <v>10</v>
      </c>
      <c r="M51" s="25">
        <v>0</v>
      </c>
      <c r="N51" s="29">
        <v>6.9999999999999994E-5</v>
      </c>
      <c r="O51" s="30">
        <v>10</v>
      </c>
      <c r="P51" s="25"/>
      <c r="Q51" s="25"/>
      <c r="R51" s="25"/>
    </row>
    <row r="52" spans="1:18" x14ac:dyDescent="0.25">
      <c r="A52" s="26" t="s">
        <v>80</v>
      </c>
      <c r="B52" s="22">
        <v>1591.5</v>
      </c>
      <c r="C52" s="27" t="s">
        <v>40</v>
      </c>
      <c r="D52" s="31">
        <v>641874</v>
      </c>
      <c r="E52" s="31">
        <v>1678</v>
      </c>
      <c r="F52" s="28">
        <v>1591.5</v>
      </c>
      <c r="G52" s="19">
        <v>19.61</v>
      </c>
      <c r="H52" s="20">
        <v>0.2</v>
      </c>
      <c r="I52" s="25">
        <v>10</v>
      </c>
      <c r="J52" s="25">
        <v>0</v>
      </c>
      <c r="K52" s="29">
        <v>1E-4</v>
      </c>
      <c r="L52" s="30">
        <v>10</v>
      </c>
      <c r="M52" s="25">
        <v>0</v>
      </c>
      <c r="N52" s="29">
        <v>6.9999999999999994E-5</v>
      </c>
      <c r="O52" s="30">
        <v>10</v>
      </c>
      <c r="P52" s="25"/>
      <c r="Q52" s="25"/>
      <c r="R52" s="25"/>
    </row>
    <row r="53" spans="1:18" x14ac:dyDescent="0.25">
      <c r="A53" s="26" t="s">
        <v>81</v>
      </c>
      <c r="B53" s="22">
        <v>1591.5</v>
      </c>
      <c r="C53" s="27" t="s">
        <v>40</v>
      </c>
      <c r="D53" s="31">
        <v>740895</v>
      </c>
      <c r="E53" s="31">
        <v>1316</v>
      </c>
      <c r="F53" s="28">
        <v>1591.5</v>
      </c>
      <c r="G53" s="19">
        <v>19.61</v>
      </c>
      <c r="H53" s="20">
        <v>0.2</v>
      </c>
      <c r="I53" s="25">
        <v>10</v>
      </c>
      <c r="J53" s="25">
        <v>0</v>
      </c>
      <c r="K53" s="29">
        <v>1E-4</v>
      </c>
      <c r="L53" s="30">
        <v>10</v>
      </c>
      <c r="M53" s="25">
        <v>0</v>
      </c>
      <c r="N53" s="29">
        <v>6.9999999999999994E-5</v>
      </c>
      <c r="O53" s="30">
        <v>10</v>
      </c>
      <c r="P53" s="25"/>
      <c r="Q53" s="25"/>
      <c r="R53" s="25"/>
    </row>
    <row r="54" spans="1:18" x14ac:dyDescent="0.25">
      <c r="A54" s="26" t="s">
        <v>82</v>
      </c>
      <c r="B54" s="22">
        <v>1591.5</v>
      </c>
      <c r="C54" s="27" t="s">
        <v>40</v>
      </c>
      <c r="D54" s="31">
        <v>837712</v>
      </c>
      <c r="E54" s="31">
        <v>1790</v>
      </c>
      <c r="F54" s="28">
        <v>1591.5</v>
      </c>
      <c r="G54" s="19">
        <v>19.63</v>
      </c>
      <c r="H54" s="20">
        <v>0.2</v>
      </c>
      <c r="I54" s="25">
        <v>10</v>
      </c>
      <c r="J54" s="25">
        <v>0</v>
      </c>
      <c r="K54" s="29">
        <v>1E-4</v>
      </c>
      <c r="L54" s="30">
        <v>10</v>
      </c>
      <c r="M54" s="25">
        <v>0</v>
      </c>
      <c r="N54" s="29">
        <v>6.9999999999999994E-5</v>
      </c>
      <c r="O54" s="30">
        <v>10</v>
      </c>
      <c r="P54" s="25"/>
      <c r="Q54" s="25"/>
      <c r="R54" s="25"/>
    </row>
    <row r="55" spans="1:18" x14ac:dyDescent="0.25">
      <c r="A55" s="26" t="s">
        <v>83</v>
      </c>
      <c r="B55" s="22">
        <v>1591.5</v>
      </c>
      <c r="C55" s="27" t="s">
        <v>40</v>
      </c>
      <c r="D55" s="31">
        <v>937432</v>
      </c>
      <c r="E55" s="31">
        <v>1496</v>
      </c>
      <c r="F55" s="28">
        <v>1591.5</v>
      </c>
      <c r="G55" s="19">
        <v>19.63</v>
      </c>
      <c r="H55" s="20">
        <v>0.2</v>
      </c>
      <c r="I55" s="25">
        <v>10</v>
      </c>
      <c r="J55" s="25">
        <v>0</v>
      </c>
      <c r="K55" s="29">
        <v>1E-4</v>
      </c>
      <c r="L55" s="30">
        <v>10</v>
      </c>
      <c r="M55" s="25">
        <v>0</v>
      </c>
      <c r="N55" s="29">
        <v>6.9999999999999994E-5</v>
      </c>
      <c r="O55" s="30">
        <v>10</v>
      </c>
      <c r="P55" s="25"/>
      <c r="Q55" s="25"/>
      <c r="R55" s="25"/>
    </row>
    <row r="56" spans="1:18" ht="15.75" thickBot="1" x14ac:dyDescent="0.3">
      <c r="A56" s="26" t="s">
        <v>84</v>
      </c>
      <c r="B56" s="22">
        <v>1591.5</v>
      </c>
      <c r="C56" s="27" t="s">
        <v>40</v>
      </c>
      <c r="D56" s="31">
        <v>1034036</v>
      </c>
      <c r="E56" s="31">
        <v>1964</v>
      </c>
      <c r="F56" s="28">
        <v>1591.5</v>
      </c>
      <c r="G56" s="19">
        <v>19.63</v>
      </c>
      <c r="H56" s="20">
        <v>0.2</v>
      </c>
      <c r="I56" s="25">
        <v>10</v>
      </c>
      <c r="J56" s="25">
        <v>0</v>
      </c>
      <c r="K56" s="29">
        <v>1E-4</v>
      </c>
      <c r="L56" s="30">
        <v>10</v>
      </c>
      <c r="M56" s="25">
        <v>0</v>
      </c>
      <c r="N56" s="29">
        <v>6.9999999999999994E-5</v>
      </c>
      <c r="O56" s="30">
        <v>10</v>
      </c>
      <c r="P56" s="25"/>
      <c r="Q56" s="25"/>
      <c r="R56" s="25"/>
    </row>
    <row r="57" spans="1:18" ht="15.75" thickTop="1" x14ac:dyDescent="0.25">
      <c r="A57" s="33" t="s">
        <v>136</v>
      </c>
      <c r="B57" s="22">
        <v>1591.5</v>
      </c>
      <c r="C57" s="27" t="s">
        <v>40</v>
      </c>
      <c r="D57" s="31">
        <v>0</v>
      </c>
      <c r="E57" s="31">
        <v>14</v>
      </c>
      <c r="F57" s="28">
        <v>1591.4</v>
      </c>
      <c r="G57" s="19">
        <v>19.64</v>
      </c>
      <c r="H57" s="20">
        <v>0.2</v>
      </c>
      <c r="I57" s="25">
        <v>10</v>
      </c>
      <c r="J57" s="25">
        <v>0</v>
      </c>
      <c r="K57" s="29">
        <v>1E-4</v>
      </c>
      <c r="L57" s="30">
        <v>10</v>
      </c>
      <c r="M57" s="25">
        <v>0</v>
      </c>
      <c r="N57" s="29">
        <v>6.9999999999999994E-5</v>
      </c>
      <c r="O57" s="30">
        <v>10</v>
      </c>
      <c r="P57" s="25"/>
      <c r="Q57" s="25"/>
      <c r="R57" s="25"/>
    </row>
    <row r="58" spans="1:18" x14ac:dyDescent="0.25">
      <c r="A58" s="26" t="s">
        <v>39</v>
      </c>
      <c r="B58" s="22">
        <v>1591.5</v>
      </c>
      <c r="C58" s="27" t="s">
        <v>40</v>
      </c>
      <c r="D58" s="31">
        <v>999876</v>
      </c>
      <c r="E58" s="31">
        <v>-176</v>
      </c>
      <c r="F58" s="28">
        <v>1591.4</v>
      </c>
      <c r="G58" s="19">
        <v>19.64</v>
      </c>
      <c r="H58" s="20">
        <v>0.2</v>
      </c>
      <c r="I58" s="25">
        <v>10</v>
      </c>
      <c r="J58" s="25">
        <v>0</v>
      </c>
      <c r="K58" s="29">
        <v>1E-4</v>
      </c>
      <c r="L58" s="30">
        <v>10</v>
      </c>
      <c r="M58" s="25">
        <v>0</v>
      </c>
      <c r="N58" s="29">
        <v>6.9999999999999994E-5</v>
      </c>
      <c r="O58" s="30">
        <v>10</v>
      </c>
      <c r="P58" s="25"/>
      <c r="Q58" s="25"/>
      <c r="R58" s="25"/>
    </row>
    <row r="59" spans="1:18" x14ac:dyDescent="0.25">
      <c r="A59" s="26" t="s">
        <v>41</v>
      </c>
      <c r="B59" s="22">
        <v>1591.5</v>
      </c>
      <c r="C59" s="27" t="s">
        <v>40</v>
      </c>
      <c r="D59" s="31">
        <v>999862</v>
      </c>
      <c r="E59" s="31">
        <v>-166</v>
      </c>
      <c r="F59" s="28">
        <v>1591.4</v>
      </c>
      <c r="G59" s="19">
        <v>19.64</v>
      </c>
      <c r="H59" s="20">
        <v>0.2</v>
      </c>
      <c r="I59" s="25">
        <v>10</v>
      </c>
      <c r="J59" s="25">
        <v>0</v>
      </c>
      <c r="K59" s="29">
        <v>1E-4</v>
      </c>
      <c r="L59" s="30">
        <v>10</v>
      </c>
      <c r="M59" s="25">
        <v>0</v>
      </c>
      <c r="N59" s="29">
        <v>6.9999999999999994E-5</v>
      </c>
      <c r="O59" s="30">
        <v>10</v>
      </c>
      <c r="P59" s="25"/>
      <c r="Q59" s="25"/>
      <c r="R59" s="25"/>
    </row>
    <row r="60" spans="1:18" x14ac:dyDescent="0.25">
      <c r="A60" s="26" t="s">
        <v>85</v>
      </c>
      <c r="B60" s="22">
        <v>1591.5</v>
      </c>
      <c r="C60" s="27" t="s">
        <v>40</v>
      </c>
      <c r="D60" s="31">
        <v>60186</v>
      </c>
      <c r="E60" s="31">
        <v>1397</v>
      </c>
      <c r="F60" s="28">
        <v>1591.7</v>
      </c>
      <c r="G60" s="19">
        <v>19.670000000000002</v>
      </c>
      <c r="H60" s="20">
        <v>0.2</v>
      </c>
      <c r="I60" s="25">
        <v>10</v>
      </c>
      <c r="J60" s="25">
        <v>0</v>
      </c>
      <c r="K60" s="29">
        <v>1E-4</v>
      </c>
      <c r="L60" s="30">
        <v>10</v>
      </c>
      <c r="M60" s="25">
        <v>0</v>
      </c>
      <c r="N60" s="29">
        <v>6.9999999999999994E-5</v>
      </c>
      <c r="O60" s="30">
        <v>10</v>
      </c>
      <c r="P60" s="25"/>
      <c r="Q60" s="25"/>
      <c r="R60" s="25"/>
    </row>
    <row r="61" spans="1:18" x14ac:dyDescent="0.25">
      <c r="A61" s="26" t="s">
        <v>86</v>
      </c>
      <c r="B61" s="22">
        <v>1591.5</v>
      </c>
      <c r="C61" s="27" t="s">
        <v>40</v>
      </c>
      <c r="D61" s="31">
        <v>70925</v>
      </c>
      <c r="E61" s="31">
        <v>1397</v>
      </c>
      <c r="F61" s="28">
        <v>1591.7</v>
      </c>
      <c r="G61" s="19">
        <v>19.649999999999999</v>
      </c>
      <c r="H61" s="20">
        <v>0.2</v>
      </c>
      <c r="I61" s="25">
        <v>10</v>
      </c>
      <c r="J61" s="25">
        <v>0</v>
      </c>
      <c r="K61" s="29">
        <v>1E-4</v>
      </c>
      <c r="L61" s="30">
        <v>10</v>
      </c>
      <c r="M61" s="25">
        <v>0</v>
      </c>
      <c r="N61" s="29">
        <v>6.9999999999999994E-5</v>
      </c>
      <c r="O61" s="30">
        <v>10</v>
      </c>
      <c r="P61" s="25"/>
      <c r="Q61" s="25"/>
      <c r="R61" s="25"/>
    </row>
    <row r="62" spans="1:18" x14ac:dyDescent="0.25">
      <c r="A62" s="26" t="s">
        <v>87</v>
      </c>
      <c r="B62" s="22">
        <v>1591.5</v>
      </c>
      <c r="C62" s="27" t="s">
        <v>40</v>
      </c>
      <c r="D62" s="31">
        <v>81559</v>
      </c>
      <c r="E62" s="31">
        <v>1384</v>
      </c>
      <c r="F62" s="28">
        <v>1591.7</v>
      </c>
      <c r="G62" s="19">
        <v>19.62</v>
      </c>
      <c r="H62" s="20">
        <v>0.2</v>
      </c>
      <c r="I62" s="25">
        <v>10</v>
      </c>
      <c r="J62" s="25">
        <v>0</v>
      </c>
      <c r="K62" s="29">
        <v>1E-4</v>
      </c>
      <c r="L62" s="30">
        <v>10</v>
      </c>
      <c r="M62" s="25">
        <v>0</v>
      </c>
      <c r="N62" s="29">
        <v>6.9999999999999994E-5</v>
      </c>
      <c r="O62" s="30">
        <v>10</v>
      </c>
      <c r="P62" s="25"/>
      <c r="Q62" s="25"/>
      <c r="R62" s="25"/>
    </row>
    <row r="63" spans="1:18" x14ac:dyDescent="0.25">
      <c r="A63" s="26" t="s">
        <v>88</v>
      </c>
      <c r="B63" s="22">
        <v>1591.5</v>
      </c>
      <c r="C63" s="27" t="s">
        <v>40</v>
      </c>
      <c r="D63" s="31">
        <v>91751</v>
      </c>
      <c r="E63" s="31">
        <v>1381</v>
      </c>
      <c r="F63" s="28">
        <v>1591.7</v>
      </c>
      <c r="G63" s="19">
        <v>19.62</v>
      </c>
      <c r="H63" s="20">
        <v>0.2</v>
      </c>
      <c r="I63" s="25">
        <v>10</v>
      </c>
      <c r="J63" s="25">
        <v>0</v>
      </c>
      <c r="K63" s="29">
        <v>1E-4</v>
      </c>
      <c r="L63" s="30">
        <v>10</v>
      </c>
      <c r="M63" s="25">
        <v>0</v>
      </c>
      <c r="N63" s="29">
        <v>6.9999999999999994E-5</v>
      </c>
      <c r="O63" s="30">
        <v>10</v>
      </c>
      <c r="P63" s="25"/>
      <c r="Q63" s="25"/>
      <c r="R63" s="25"/>
    </row>
    <row r="64" spans="1:18" x14ac:dyDescent="0.25">
      <c r="A64" s="26" t="s">
        <v>89</v>
      </c>
      <c r="B64" s="22">
        <v>1591.5</v>
      </c>
      <c r="C64" s="27" t="s">
        <v>40</v>
      </c>
      <c r="D64" s="31">
        <v>101490</v>
      </c>
      <c r="E64" s="31">
        <v>1391</v>
      </c>
      <c r="F64" s="28">
        <v>1591.7</v>
      </c>
      <c r="G64" s="19">
        <v>19.63</v>
      </c>
      <c r="H64" s="20">
        <v>0.2</v>
      </c>
      <c r="I64" s="25">
        <v>10</v>
      </c>
      <c r="J64" s="25">
        <v>0</v>
      </c>
      <c r="K64" s="29">
        <v>1E-4</v>
      </c>
      <c r="L64" s="30">
        <v>10</v>
      </c>
      <c r="M64" s="25">
        <v>0</v>
      </c>
      <c r="N64" s="29">
        <v>6.9999999999999994E-5</v>
      </c>
      <c r="O64" s="30">
        <v>10</v>
      </c>
      <c r="P64" s="25"/>
      <c r="Q64" s="25"/>
      <c r="R64" s="25"/>
    </row>
    <row r="65" spans="1:18" x14ac:dyDescent="0.25">
      <c r="A65" s="26" t="s">
        <v>90</v>
      </c>
      <c r="B65" s="22">
        <v>1591.5</v>
      </c>
      <c r="C65" s="27" t="s">
        <v>40</v>
      </c>
      <c r="D65" s="31">
        <v>110971</v>
      </c>
      <c r="E65" s="31">
        <v>1386</v>
      </c>
      <c r="F65" s="28">
        <v>1591.7</v>
      </c>
      <c r="G65" s="19">
        <v>19.62</v>
      </c>
      <c r="H65" s="20">
        <v>0.2</v>
      </c>
      <c r="I65" s="25">
        <v>10</v>
      </c>
      <c r="J65" s="25">
        <v>0</v>
      </c>
      <c r="K65" s="29">
        <v>1E-4</v>
      </c>
      <c r="L65" s="30">
        <v>10</v>
      </c>
      <c r="M65" s="25">
        <v>0</v>
      </c>
      <c r="N65" s="29">
        <v>6.9999999999999994E-5</v>
      </c>
      <c r="O65" s="30">
        <v>10</v>
      </c>
      <c r="P65" s="25"/>
      <c r="Q65" s="25"/>
      <c r="R65" s="25"/>
    </row>
    <row r="66" spans="1:18" x14ac:dyDescent="0.25">
      <c r="A66" s="26" t="s">
        <v>91</v>
      </c>
      <c r="B66" s="22">
        <v>1591.5</v>
      </c>
      <c r="C66" s="27" t="s">
        <v>40</v>
      </c>
      <c r="D66" s="31">
        <v>120502</v>
      </c>
      <c r="E66" s="31">
        <v>1384</v>
      </c>
      <c r="F66" s="28">
        <v>1591.7</v>
      </c>
      <c r="G66" s="19">
        <v>19.61</v>
      </c>
      <c r="H66" s="20">
        <v>0.2</v>
      </c>
      <c r="I66" s="25">
        <v>10</v>
      </c>
      <c r="J66" s="25">
        <v>0</v>
      </c>
      <c r="K66" s="29">
        <v>1E-4</v>
      </c>
      <c r="L66" s="30">
        <v>10</v>
      </c>
      <c r="M66" s="25">
        <v>0</v>
      </c>
      <c r="N66" s="29">
        <v>6.9999999999999994E-5</v>
      </c>
      <c r="O66" s="30">
        <v>10</v>
      </c>
      <c r="P66" s="25"/>
      <c r="Q66" s="25"/>
      <c r="R66" s="25"/>
    </row>
    <row r="67" spans="1:18" x14ac:dyDescent="0.25">
      <c r="A67" s="26" t="s">
        <v>92</v>
      </c>
      <c r="B67" s="22">
        <v>1591.5</v>
      </c>
      <c r="C67" s="27" t="s">
        <v>40</v>
      </c>
      <c r="D67" s="31">
        <v>130053</v>
      </c>
      <c r="E67" s="31">
        <v>1378</v>
      </c>
      <c r="F67" s="28">
        <v>1591.7</v>
      </c>
      <c r="G67" s="19">
        <v>19.62</v>
      </c>
      <c r="H67" s="20">
        <v>0.2</v>
      </c>
      <c r="I67" s="25">
        <v>10</v>
      </c>
      <c r="J67" s="25">
        <v>0</v>
      </c>
      <c r="K67" s="29">
        <v>1E-4</v>
      </c>
      <c r="L67" s="30">
        <v>10</v>
      </c>
      <c r="M67" s="25">
        <v>0</v>
      </c>
      <c r="N67" s="29">
        <v>6.9999999999999994E-5</v>
      </c>
      <c r="O67" s="30">
        <v>10</v>
      </c>
      <c r="P67" s="25"/>
      <c r="Q67" s="25"/>
      <c r="R67" s="25"/>
    </row>
    <row r="68" spans="1:18" x14ac:dyDescent="0.25">
      <c r="A68" s="26" t="s">
        <v>93</v>
      </c>
      <c r="B68" s="22">
        <v>1591.5</v>
      </c>
      <c r="C68" s="27" t="s">
        <v>40</v>
      </c>
      <c r="D68" s="31">
        <v>140171</v>
      </c>
      <c r="E68" s="31">
        <v>1372</v>
      </c>
      <c r="F68" s="28">
        <v>1591.7</v>
      </c>
      <c r="G68" s="19">
        <v>19.600000000000001</v>
      </c>
      <c r="H68" s="20">
        <v>0.2</v>
      </c>
      <c r="I68" s="25">
        <v>10</v>
      </c>
      <c r="J68" s="25">
        <v>0</v>
      </c>
      <c r="K68" s="29">
        <v>1E-4</v>
      </c>
      <c r="L68" s="30">
        <v>10</v>
      </c>
      <c r="M68" s="25">
        <v>0</v>
      </c>
      <c r="N68" s="29">
        <v>6.9999999999999994E-5</v>
      </c>
      <c r="O68" s="30">
        <v>10</v>
      </c>
      <c r="P68" s="25"/>
      <c r="Q68" s="25"/>
      <c r="R68" s="25"/>
    </row>
    <row r="69" spans="1:18" x14ac:dyDescent="0.25">
      <c r="A69" s="26" t="s">
        <v>94</v>
      </c>
      <c r="B69" s="22">
        <v>1591.5</v>
      </c>
      <c r="C69" s="27" t="s">
        <v>40</v>
      </c>
      <c r="D69" s="31">
        <v>150009</v>
      </c>
      <c r="E69" s="31">
        <v>1360</v>
      </c>
      <c r="F69" s="28">
        <v>1591.7</v>
      </c>
      <c r="G69" s="19">
        <v>19.61</v>
      </c>
      <c r="H69" s="20">
        <v>0.2</v>
      </c>
      <c r="I69" s="25">
        <v>10</v>
      </c>
      <c r="J69" s="25">
        <v>0</v>
      </c>
      <c r="K69" s="29">
        <v>1E-4</v>
      </c>
      <c r="L69" s="30">
        <v>10</v>
      </c>
      <c r="M69" s="25">
        <v>0</v>
      </c>
      <c r="N69" s="29">
        <v>6.9999999999999994E-5</v>
      </c>
      <c r="O69" s="30">
        <v>10</v>
      </c>
      <c r="P69" s="25"/>
      <c r="Q69" s="25"/>
      <c r="R69" s="25"/>
    </row>
    <row r="70" spans="1:18" x14ac:dyDescent="0.25">
      <c r="A70" s="26" t="s">
        <v>95</v>
      </c>
      <c r="B70" s="22">
        <v>1591.5</v>
      </c>
      <c r="C70" s="27" t="s">
        <v>40</v>
      </c>
      <c r="D70" s="31">
        <v>875</v>
      </c>
      <c r="E70" s="31">
        <v>9</v>
      </c>
      <c r="F70" s="28">
        <v>1591.6</v>
      </c>
      <c r="G70" s="19">
        <v>19.61</v>
      </c>
      <c r="H70" s="20">
        <v>0.2</v>
      </c>
      <c r="I70" s="25">
        <v>10</v>
      </c>
      <c r="J70" s="25">
        <v>0</v>
      </c>
      <c r="K70" s="29">
        <v>1E-4</v>
      </c>
      <c r="L70" s="30">
        <v>10</v>
      </c>
      <c r="M70" s="25">
        <v>0</v>
      </c>
      <c r="N70" s="29">
        <v>6.9999999999999994E-5</v>
      </c>
      <c r="O70" s="30">
        <v>10</v>
      </c>
      <c r="P70" s="25"/>
      <c r="Q70" s="25"/>
      <c r="R70" s="25"/>
    </row>
  </sheetData>
  <pageMargins left="0.7" right="0.7" top="0.75" bottom="0.75" header="0.3" footer="0.3"/>
  <pageSetup paperSize="9" scale="41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A163-39E4-453E-B992-69460AD81556}">
  <dimension ref="A1:AL63"/>
  <sheetViews>
    <sheetView workbookViewId="0">
      <pane xSplit="5" ySplit="1" topLeftCell="P3" activePane="bottomRight" state="frozen"/>
      <selection pane="topRight" activeCell="F1" sqref="F1"/>
      <selection pane="bottomLeft" activeCell="A2" sqref="A2"/>
      <selection pane="bottomRight" activeCell="AH3" sqref="AH3"/>
    </sheetView>
  </sheetViews>
  <sheetFormatPr defaultRowHeight="15" x14ac:dyDescent="0.25"/>
  <cols>
    <col min="7" max="26" width="9.140625" customWidth="1"/>
    <col min="27" max="27" width="11.28515625" customWidth="1"/>
    <col min="28" max="28" width="9.140625" customWidth="1"/>
    <col min="29" max="29" width="15" customWidth="1"/>
    <col min="35" max="35" width="10.28515625" customWidth="1"/>
    <col min="36" max="36" width="11.28515625" customWidth="1"/>
  </cols>
  <sheetData>
    <row r="1" spans="1:38" x14ac:dyDescent="0.25">
      <c r="A1" s="38" t="s">
        <v>26</v>
      </c>
      <c r="B1" s="38" t="s">
        <v>104</v>
      </c>
      <c r="C1" s="38" t="s">
        <v>28</v>
      </c>
      <c r="D1" s="38" t="s">
        <v>105</v>
      </c>
      <c r="E1" s="38" t="s">
        <v>106</v>
      </c>
      <c r="F1" s="38" t="s">
        <v>107</v>
      </c>
      <c r="G1" s="38" t="s">
        <v>108</v>
      </c>
      <c r="H1" s="38" t="s">
        <v>109</v>
      </c>
      <c r="I1" s="38" t="s">
        <v>110</v>
      </c>
      <c r="J1" s="38" t="s">
        <v>111</v>
      </c>
      <c r="K1" s="38" t="s">
        <v>112</v>
      </c>
      <c r="L1" s="38" t="s">
        <v>113</v>
      </c>
      <c r="M1" s="38" t="s">
        <v>114</v>
      </c>
      <c r="N1" s="38" t="s">
        <v>115</v>
      </c>
      <c r="O1" s="38" t="s">
        <v>116</v>
      </c>
      <c r="P1" s="38" t="s">
        <v>117</v>
      </c>
      <c r="Q1" s="38" t="s">
        <v>118</v>
      </c>
      <c r="R1" s="38" t="s">
        <v>119</v>
      </c>
      <c r="S1" s="38" t="s">
        <v>120</v>
      </c>
      <c r="T1" s="38" t="s">
        <v>121</v>
      </c>
      <c r="U1" s="38" t="s">
        <v>122</v>
      </c>
      <c r="V1" s="38" t="s">
        <v>232</v>
      </c>
      <c r="W1" s="38" t="s">
        <v>233</v>
      </c>
      <c r="X1" s="38" t="s">
        <v>234</v>
      </c>
      <c r="Y1" s="38" t="s">
        <v>123</v>
      </c>
      <c r="Z1" s="38" t="s">
        <v>124</v>
      </c>
      <c r="AA1" s="38" t="s">
        <v>125</v>
      </c>
      <c r="AB1" s="38" t="s">
        <v>126</v>
      </c>
      <c r="AC1" s="38" t="s">
        <v>127</v>
      </c>
      <c r="AD1" s="38" t="s">
        <v>130</v>
      </c>
      <c r="AE1" s="38" t="s">
        <v>131</v>
      </c>
      <c r="AF1" s="38" t="s">
        <v>132</v>
      </c>
      <c r="AG1" s="38" t="s">
        <v>128</v>
      </c>
      <c r="AH1" s="38" t="s">
        <v>133</v>
      </c>
      <c r="AI1" s="38" t="s">
        <v>134</v>
      </c>
      <c r="AJ1" s="38" t="s">
        <v>135</v>
      </c>
      <c r="AK1" s="38" t="s">
        <v>128</v>
      </c>
      <c r="AL1" s="38" t="s">
        <v>129</v>
      </c>
    </row>
    <row r="2" spans="1:38" x14ac:dyDescent="0.25">
      <c r="A2" t="s">
        <v>136</v>
      </c>
      <c r="B2">
        <v>1591.5</v>
      </c>
      <c r="C2" t="s">
        <v>42</v>
      </c>
      <c r="D2">
        <v>0</v>
      </c>
      <c r="E2">
        <v>0</v>
      </c>
      <c r="F2">
        <v>1591.5</v>
      </c>
      <c r="G2">
        <v>19.63</v>
      </c>
      <c r="H2">
        <v>0.2</v>
      </c>
      <c r="I2">
        <v>10</v>
      </c>
      <c r="J2">
        <v>0</v>
      </c>
      <c r="K2">
        <v>1E-4</v>
      </c>
      <c r="L2">
        <v>10</v>
      </c>
      <c r="M2">
        <v>0</v>
      </c>
      <c r="N2">
        <v>6.9999999999999994E-5</v>
      </c>
      <c r="O2">
        <v>10</v>
      </c>
      <c r="P2">
        <v>0</v>
      </c>
      <c r="Q2">
        <v>3.227809872887403E-12</v>
      </c>
      <c r="R2">
        <v>2.08946806431709</v>
      </c>
      <c r="S2">
        <v>0</v>
      </c>
      <c r="T2">
        <v>3.2273764427759327E-8</v>
      </c>
      <c r="U2">
        <v>2.08946806431709</v>
      </c>
      <c r="V2">
        <v>1.2566760917373549E-16</v>
      </c>
      <c r="W2">
        <v>0</v>
      </c>
      <c r="AA2" s="39" t="e">
        <f t="shared" ref="AA2" si="0">Q2/Y2</f>
        <v>#DIV/0!</v>
      </c>
      <c r="AB2" s="39" t="e">
        <f t="shared" ref="AB2" si="1">T2/Z2</f>
        <v>#DIV/0!</v>
      </c>
      <c r="AC2" s="40" t="str">
        <f>A2&amp;B2</f>
        <v>coax zero1591.5</v>
      </c>
      <c r="AD2" s="41">
        <v>1000</v>
      </c>
      <c r="AE2" s="42">
        <f>AD2*S2</f>
        <v>0</v>
      </c>
      <c r="AF2" s="43">
        <f>AD2*T2</f>
        <v>3.2273764427759327E-5</v>
      </c>
      <c r="AG2" s="39">
        <f>U2</f>
        <v>2.08946806431709</v>
      </c>
      <c r="AH2" s="41">
        <v>1000000</v>
      </c>
      <c r="AI2" s="46">
        <f>AH2*P2</f>
        <v>0</v>
      </c>
      <c r="AJ2" s="60">
        <f>AH2*Q2</f>
        <v>3.227809872887403E-6</v>
      </c>
      <c r="AK2" s="44">
        <f>R2</f>
        <v>2.08946806431709</v>
      </c>
      <c r="AL2" s="44">
        <f>B2</f>
        <v>1591.5</v>
      </c>
    </row>
    <row r="3" spans="1:38" x14ac:dyDescent="0.25">
      <c r="A3" t="s">
        <v>103</v>
      </c>
      <c r="B3">
        <v>1591.5</v>
      </c>
      <c r="C3" t="s">
        <v>42</v>
      </c>
      <c r="D3">
        <v>50</v>
      </c>
      <c r="E3">
        <v>-1</v>
      </c>
      <c r="F3">
        <v>1591.5</v>
      </c>
      <c r="G3">
        <v>19.63</v>
      </c>
      <c r="H3">
        <v>0.2</v>
      </c>
      <c r="I3">
        <v>10</v>
      </c>
      <c r="J3">
        <v>0</v>
      </c>
      <c r="K3">
        <v>1E-4</v>
      </c>
      <c r="L3">
        <v>10</v>
      </c>
      <c r="M3">
        <v>0</v>
      </c>
      <c r="N3">
        <v>6.9999999999999994E-5</v>
      </c>
      <c r="O3">
        <v>10</v>
      </c>
      <c r="P3">
        <v>0</v>
      </c>
      <c r="Q3">
        <v>0</v>
      </c>
      <c r="R3">
        <v>0</v>
      </c>
      <c r="S3">
        <v>0</v>
      </c>
      <c r="T3">
        <v>3.0590345937551959E-15</v>
      </c>
      <c r="U3">
        <v>2.446911848791681</v>
      </c>
      <c r="V3">
        <v>0</v>
      </c>
      <c r="W3">
        <v>0</v>
      </c>
      <c r="X3">
        <v>0</v>
      </c>
      <c r="Y3">
        <v>1.225772763589529E-15</v>
      </c>
      <c r="Z3">
        <v>1.620078734591439E-11</v>
      </c>
      <c r="AA3" s="39">
        <f t="shared" ref="AA3:AA63" si="2">Q3/Y3</f>
        <v>0</v>
      </c>
      <c r="AB3" s="39">
        <f t="shared" ref="AB3:AB63" si="3">T3/Z3</f>
        <v>1.8882011895098673E-4</v>
      </c>
      <c r="AC3" s="40" t="str">
        <f t="shared" ref="AC3:AC63" si="4">A3&amp;B3</f>
        <v>box_zero1591.5</v>
      </c>
      <c r="AD3" s="41">
        <v>1000</v>
      </c>
      <c r="AE3" s="42">
        <f t="shared" ref="AE3:AE63" si="5">AD3*S3</f>
        <v>0</v>
      </c>
      <c r="AF3" s="43">
        <f t="shared" ref="AF3:AF63" si="6">AD3*T3</f>
        <v>3.0590345937551959E-12</v>
      </c>
      <c r="AG3" s="39">
        <f t="shared" ref="AG3:AG63" si="7">U3</f>
        <v>2.446911848791681</v>
      </c>
      <c r="AH3" s="41">
        <v>1000000</v>
      </c>
      <c r="AI3" s="46">
        <f t="shared" ref="AI3:AI63" si="8">AH3*P3</f>
        <v>0</v>
      </c>
      <c r="AJ3" s="60">
        <f t="shared" ref="AJ3:AJ63" si="9">AH3*Q3</f>
        <v>0</v>
      </c>
      <c r="AK3" s="44">
        <f t="shared" ref="AK3:AK63" si="10">R3</f>
        <v>0</v>
      </c>
      <c r="AL3" s="44">
        <f t="shared" ref="AL3:AL63" si="11">B3</f>
        <v>1591.5</v>
      </c>
    </row>
    <row r="4" spans="1:38" x14ac:dyDescent="0.25">
      <c r="A4" t="s">
        <v>45</v>
      </c>
      <c r="B4">
        <v>1591.5</v>
      </c>
      <c r="C4" t="s">
        <v>42</v>
      </c>
      <c r="D4">
        <v>100074</v>
      </c>
      <c r="E4">
        <v>42</v>
      </c>
      <c r="F4">
        <v>1591.5</v>
      </c>
      <c r="G4">
        <v>19.66</v>
      </c>
      <c r="H4">
        <v>0.2</v>
      </c>
      <c r="I4">
        <v>10</v>
      </c>
      <c r="J4">
        <v>0</v>
      </c>
      <c r="K4">
        <v>1E-4</v>
      </c>
      <c r="L4">
        <v>10</v>
      </c>
      <c r="M4">
        <v>0</v>
      </c>
      <c r="N4">
        <v>6.9999999999999994E-5</v>
      </c>
      <c r="O4">
        <v>10</v>
      </c>
      <c r="P4">
        <v>1.00033561786623E-7</v>
      </c>
      <c r="Q4">
        <v>1.4260239988257879E-11</v>
      </c>
      <c r="R4">
        <v>2.051885414116922</v>
      </c>
      <c r="S4">
        <v>4.2998335992380813E-8</v>
      </c>
      <c r="T4">
        <v>5.6587242602852361E-8</v>
      </c>
      <c r="U4">
        <v>2.0153953967475511</v>
      </c>
      <c r="V4">
        <v>4.298524487559522E-5</v>
      </c>
      <c r="W4">
        <v>5.6570014432284803E-5</v>
      </c>
      <c r="X4">
        <v>2.0153953962268409</v>
      </c>
      <c r="Y4">
        <v>2.2019641320692959E-12</v>
      </c>
      <c r="Z4">
        <v>2.7024423612509148E-8</v>
      </c>
      <c r="AA4" s="39">
        <f t="shared" si="2"/>
        <v>6.4761454469545869</v>
      </c>
      <c r="AB4" s="39">
        <f t="shared" si="3"/>
        <v>2.0939296768815852</v>
      </c>
      <c r="AC4" s="40" t="str">
        <f t="shared" si="4"/>
        <v>A11591.5</v>
      </c>
      <c r="AD4" s="41">
        <v>1000</v>
      </c>
      <c r="AE4" s="42">
        <f t="shared" si="5"/>
        <v>4.2998335992380813E-5</v>
      </c>
      <c r="AF4" s="43">
        <f t="shared" si="6"/>
        <v>5.6587242602852364E-5</v>
      </c>
      <c r="AG4" s="39">
        <f t="shared" si="7"/>
        <v>2.0153953967475511</v>
      </c>
      <c r="AH4" s="41">
        <v>1000000</v>
      </c>
      <c r="AI4" s="46">
        <f t="shared" si="8"/>
        <v>0.100033561786623</v>
      </c>
      <c r="AJ4" s="42">
        <f t="shared" si="9"/>
        <v>1.4260239988257879E-5</v>
      </c>
      <c r="AK4" s="44">
        <f t="shared" si="10"/>
        <v>2.051885414116922</v>
      </c>
      <c r="AL4" s="44">
        <f t="shared" si="11"/>
        <v>1591.5</v>
      </c>
    </row>
    <row r="5" spans="1:38" x14ac:dyDescent="0.25">
      <c r="A5" t="s">
        <v>46</v>
      </c>
      <c r="B5">
        <v>1591.5</v>
      </c>
      <c r="C5" t="s">
        <v>42</v>
      </c>
      <c r="D5">
        <v>200518</v>
      </c>
      <c r="E5">
        <v>102</v>
      </c>
      <c r="F5">
        <v>1591.5</v>
      </c>
      <c r="G5">
        <v>19.66</v>
      </c>
      <c r="H5">
        <v>0.2</v>
      </c>
      <c r="I5">
        <v>10</v>
      </c>
      <c r="J5">
        <v>0</v>
      </c>
      <c r="K5">
        <v>1E-4</v>
      </c>
      <c r="L5">
        <v>10</v>
      </c>
      <c r="M5">
        <v>0</v>
      </c>
      <c r="N5">
        <v>6.9999999999999994E-5</v>
      </c>
      <c r="O5">
        <v>10</v>
      </c>
      <c r="P5">
        <v>2.004871637231139E-7</v>
      </c>
      <c r="Q5">
        <v>2.7701384940122861E-11</v>
      </c>
      <c r="R5">
        <v>2.0672847166724071</v>
      </c>
      <c r="S5">
        <v>1.0299601412128429E-7</v>
      </c>
      <c r="T5">
        <v>9.2815080377764637E-8</v>
      </c>
      <c r="U5">
        <v>2.059673242032686</v>
      </c>
      <c r="V5">
        <v>5.1374467669370318E-5</v>
      </c>
      <c r="W5">
        <v>4.6296212660487187E-5</v>
      </c>
      <c r="X5">
        <v>2.059673240185516</v>
      </c>
      <c r="Y5">
        <v>4.4119433746720962E-12</v>
      </c>
      <c r="Z5">
        <v>5.4146053755781738E-8</v>
      </c>
      <c r="AA5" s="39">
        <f t="shared" si="2"/>
        <v>6.2787263089435452</v>
      </c>
      <c r="AB5" s="39">
        <f t="shared" si="3"/>
        <v>1.7141614935853715</v>
      </c>
      <c r="AC5" s="40" t="str">
        <f t="shared" si="4"/>
        <v>A21591.5</v>
      </c>
      <c r="AD5" s="41">
        <v>1000</v>
      </c>
      <c r="AE5" s="42">
        <f t="shared" si="5"/>
        <v>1.0299601412128429E-4</v>
      </c>
      <c r="AF5" s="43">
        <f t="shared" si="6"/>
        <v>9.2815080377764637E-5</v>
      </c>
      <c r="AG5" s="39">
        <f t="shared" si="7"/>
        <v>2.059673242032686</v>
      </c>
      <c r="AH5" s="41">
        <v>1000000</v>
      </c>
      <c r="AI5" s="46">
        <f t="shared" si="8"/>
        <v>0.2004871637231139</v>
      </c>
      <c r="AJ5" s="42">
        <f t="shared" si="9"/>
        <v>2.7701384940122863E-5</v>
      </c>
      <c r="AK5" s="44">
        <f t="shared" si="10"/>
        <v>2.0672847166724071</v>
      </c>
      <c r="AL5" s="44">
        <f t="shared" si="11"/>
        <v>1591.5</v>
      </c>
    </row>
    <row r="6" spans="1:38" x14ac:dyDescent="0.25">
      <c r="A6" t="s">
        <v>47</v>
      </c>
      <c r="B6">
        <v>1591.5</v>
      </c>
      <c r="C6" t="s">
        <v>42</v>
      </c>
      <c r="D6">
        <v>300542</v>
      </c>
      <c r="E6">
        <v>152</v>
      </c>
      <c r="F6">
        <v>1591.5</v>
      </c>
      <c r="G6">
        <v>19.63</v>
      </c>
      <c r="H6">
        <v>0.2</v>
      </c>
      <c r="I6">
        <v>10</v>
      </c>
      <c r="J6">
        <v>0</v>
      </c>
      <c r="K6">
        <v>1E-4</v>
      </c>
      <c r="L6">
        <v>10</v>
      </c>
      <c r="M6">
        <v>0</v>
      </c>
      <c r="N6">
        <v>6.9999999999999994E-5</v>
      </c>
      <c r="O6">
        <v>10</v>
      </c>
      <c r="P6">
        <v>3.0052072550973699E-7</v>
      </c>
      <c r="Q6">
        <v>4.2345831231254508E-11</v>
      </c>
      <c r="R6">
        <v>2.074457775967272</v>
      </c>
      <c r="S6">
        <v>1.5299407922870379E-7</v>
      </c>
      <c r="T6">
        <v>1.4944814015207501E-7</v>
      </c>
      <c r="U6">
        <v>2.0927803036120189</v>
      </c>
      <c r="V6">
        <v>5.0911241100702582E-5</v>
      </c>
      <c r="W6">
        <v>4.9731273066194407E-5</v>
      </c>
      <c r="X6">
        <v>2.0927803008949422</v>
      </c>
      <c r="Y6">
        <v>6.612681733977803E-12</v>
      </c>
      <c r="Z6">
        <v>8.1154276580944993E-8</v>
      </c>
      <c r="AA6" s="39">
        <f t="shared" si="2"/>
        <v>6.4037304281060159</v>
      </c>
      <c r="AB6" s="39">
        <f t="shared" si="3"/>
        <v>1.8415312962960402</v>
      </c>
      <c r="AC6" s="40" t="str">
        <f t="shared" si="4"/>
        <v>A31591.5</v>
      </c>
      <c r="AD6" s="41">
        <v>1000</v>
      </c>
      <c r="AE6" s="42">
        <f t="shared" si="5"/>
        <v>1.5299407922870378E-4</v>
      </c>
      <c r="AF6" s="43">
        <f t="shared" si="6"/>
        <v>1.49448140152075E-4</v>
      </c>
      <c r="AG6" s="39">
        <f t="shared" si="7"/>
        <v>2.0927803036120189</v>
      </c>
      <c r="AH6" s="41">
        <v>1000000</v>
      </c>
      <c r="AI6" s="46">
        <f t="shared" si="8"/>
        <v>0.30052072550973702</v>
      </c>
      <c r="AJ6" s="42">
        <f t="shared" si="9"/>
        <v>4.2345831231254504E-5</v>
      </c>
      <c r="AK6" s="44">
        <f t="shared" si="10"/>
        <v>2.074457775967272</v>
      </c>
      <c r="AL6" s="44">
        <f t="shared" si="11"/>
        <v>1591.5</v>
      </c>
    </row>
    <row r="7" spans="1:38" x14ac:dyDescent="0.25">
      <c r="A7" t="s">
        <v>48</v>
      </c>
      <c r="B7">
        <v>1591.5</v>
      </c>
      <c r="C7" t="s">
        <v>42</v>
      </c>
      <c r="D7">
        <v>400980</v>
      </c>
      <c r="E7">
        <v>242</v>
      </c>
      <c r="F7">
        <v>1591.5</v>
      </c>
      <c r="G7">
        <v>19.64</v>
      </c>
      <c r="H7">
        <v>0.2</v>
      </c>
      <c r="I7">
        <v>10</v>
      </c>
      <c r="J7">
        <v>0</v>
      </c>
      <c r="K7">
        <v>1E-4</v>
      </c>
      <c r="L7">
        <v>10</v>
      </c>
      <c r="M7">
        <v>0</v>
      </c>
      <c r="N7">
        <v>6.9999999999999994E-5</v>
      </c>
      <c r="O7">
        <v>10</v>
      </c>
      <c r="P7">
        <v>4.0096832687265827E-7</v>
      </c>
      <c r="Q7">
        <v>5.590404410727866E-11</v>
      </c>
      <c r="R7">
        <v>2.0743789396333772</v>
      </c>
      <c r="S7">
        <v>2.4299059642205902E-7</v>
      </c>
      <c r="T7">
        <v>2.2942494897894721E-7</v>
      </c>
      <c r="U7">
        <v>2.1358112241652178</v>
      </c>
      <c r="V7">
        <v>6.0602827520496131E-5</v>
      </c>
      <c r="W7">
        <v>5.7219500997540968E-5</v>
      </c>
      <c r="X7">
        <v>2.1358112198447912</v>
      </c>
      <c r="Y7">
        <v>8.8225289639620714E-12</v>
      </c>
      <c r="Z7">
        <v>1.082742866196731E-7</v>
      </c>
      <c r="AA7" s="39">
        <f t="shared" si="2"/>
        <v>6.3365101248897409</v>
      </c>
      <c r="AB7" s="39">
        <f t="shared" si="3"/>
        <v>2.1189236719225026</v>
      </c>
      <c r="AC7" s="40" t="str">
        <f t="shared" si="4"/>
        <v>A41591.5</v>
      </c>
      <c r="AD7" s="41">
        <v>1000</v>
      </c>
      <c r="AE7" s="42">
        <f t="shared" si="5"/>
        <v>2.4299059642205901E-4</v>
      </c>
      <c r="AF7" s="43">
        <f t="shared" si="6"/>
        <v>2.294249489789472E-4</v>
      </c>
      <c r="AG7" s="39">
        <f t="shared" si="7"/>
        <v>2.1358112241652178</v>
      </c>
      <c r="AH7" s="41">
        <v>1000000</v>
      </c>
      <c r="AI7" s="46">
        <f t="shared" si="8"/>
        <v>0.40096832687265827</v>
      </c>
      <c r="AJ7" s="42">
        <f t="shared" si="9"/>
        <v>5.590404410727866E-5</v>
      </c>
      <c r="AK7" s="44">
        <f t="shared" si="10"/>
        <v>2.0743789396333772</v>
      </c>
      <c r="AL7" s="44">
        <f t="shared" si="11"/>
        <v>1591.5</v>
      </c>
    </row>
    <row r="8" spans="1:38" x14ac:dyDescent="0.25">
      <c r="A8" t="s">
        <v>49</v>
      </c>
      <c r="B8">
        <v>1591.5</v>
      </c>
      <c r="C8" t="s">
        <v>42</v>
      </c>
      <c r="D8">
        <v>500876</v>
      </c>
      <c r="E8">
        <v>398</v>
      </c>
      <c r="F8">
        <v>1591.5</v>
      </c>
      <c r="G8">
        <v>19.649999999999999</v>
      </c>
      <c r="H8">
        <v>0.2</v>
      </c>
      <c r="I8">
        <v>10</v>
      </c>
      <c r="J8">
        <v>0</v>
      </c>
      <c r="K8">
        <v>1E-4</v>
      </c>
      <c r="L8">
        <v>10</v>
      </c>
      <c r="M8">
        <v>0</v>
      </c>
      <c r="N8">
        <v>6.9999999999999994E-5</v>
      </c>
      <c r="O8">
        <v>10</v>
      </c>
      <c r="P8">
        <v>5.0087387642313112E-7</v>
      </c>
      <c r="Q8">
        <v>6.9174689032773003E-11</v>
      </c>
      <c r="R8">
        <v>2.0736856993890611</v>
      </c>
      <c r="S8">
        <v>3.9898455955720798E-7</v>
      </c>
      <c r="T8">
        <v>3.3390565250936121E-7</v>
      </c>
      <c r="U8">
        <v>2.1833225083041712</v>
      </c>
      <c r="V8">
        <v>7.9660164071334501E-5</v>
      </c>
      <c r="W8">
        <v>6.6666688112837112E-5</v>
      </c>
      <c r="X8">
        <v>2.1833225007078472</v>
      </c>
      <c r="Y8">
        <v>1.102045105407247E-11</v>
      </c>
      <c r="Z8">
        <v>1.3524794721455539E-7</v>
      </c>
      <c r="AA8" s="39">
        <f t="shared" si="2"/>
        <v>6.2769380938550929</v>
      </c>
      <c r="AB8" s="39">
        <f t="shared" si="3"/>
        <v>2.4688408170784144</v>
      </c>
      <c r="AC8" s="40" t="str">
        <f t="shared" si="4"/>
        <v>A51591.5</v>
      </c>
      <c r="AD8" s="41">
        <v>1000</v>
      </c>
      <c r="AE8" s="42">
        <f t="shared" si="5"/>
        <v>3.9898455955720798E-4</v>
      </c>
      <c r="AF8" s="43">
        <f t="shared" si="6"/>
        <v>3.3390565250936122E-4</v>
      </c>
      <c r="AG8" s="39">
        <f t="shared" si="7"/>
        <v>2.1833225083041712</v>
      </c>
      <c r="AH8" s="41">
        <v>1000000</v>
      </c>
      <c r="AI8" s="46">
        <f t="shared" si="8"/>
        <v>0.50087387642313108</v>
      </c>
      <c r="AJ8" s="42">
        <f t="shared" si="9"/>
        <v>6.9174689032773003E-5</v>
      </c>
      <c r="AK8" s="44">
        <f t="shared" si="10"/>
        <v>2.0736856993890611</v>
      </c>
      <c r="AL8" s="44">
        <f t="shared" si="11"/>
        <v>1591.5</v>
      </c>
    </row>
    <row r="9" spans="1:38" x14ac:dyDescent="0.25">
      <c r="A9" t="s">
        <v>50</v>
      </c>
      <c r="B9">
        <v>1591.5</v>
      </c>
      <c r="C9" t="s">
        <v>42</v>
      </c>
      <c r="D9">
        <v>600902</v>
      </c>
      <c r="E9">
        <v>509</v>
      </c>
      <c r="F9">
        <v>1591.5</v>
      </c>
      <c r="G9">
        <v>19.64</v>
      </c>
      <c r="H9">
        <v>0.2</v>
      </c>
      <c r="I9">
        <v>10</v>
      </c>
      <c r="J9">
        <v>0</v>
      </c>
      <c r="K9">
        <v>1E-4</v>
      </c>
      <c r="L9">
        <v>10</v>
      </c>
      <c r="M9">
        <v>0</v>
      </c>
      <c r="N9">
        <v>6.9999999999999994E-5</v>
      </c>
      <c r="O9">
        <v>10</v>
      </c>
      <c r="P9">
        <v>6.0090943840094418E-7</v>
      </c>
      <c r="Q9">
        <v>8.3660720146706014E-11</v>
      </c>
      <c r="R9">
        <v>2.0752593322751571</v>
      </c>
      <c r="S9">
        <v>5.0998026409567933E-7</v>
      </c>
      <c r="T9">
        <v>4.640184046896694E-7</v>
      </c>
      <c r="U9">
        <v>2.227226738116348</v>
      </c>
      <c r="V9">
        <v>8.4870709486042689E-5</v>
      </c>
      <c r="W9">
        <v>7.7221755701332306E-5</v>
      </c>
      <c r="X9">
        <v>2.2272267294853241</v>
      </c>
      <c r="Y9">
        <v>1.3221233417584361E-11</v>
      </c>
      <c r="Z9">
        <v>1.6225671007456691E-7</v>
      </c>
      <c r="AA9" s="39">
        <f t="shared" si="2"/>
        <v>6.3277545675456039</v>
      </c>
      <c r="AB9" s="39">
        <f t="shared" si="3"/>
        <v>2.8597794474966518</v>
      </c>
      <c r="AC9" s="40" t="str">
        <f t="shared" si="4"/>
        <v>A61591.5</v>
      </c>
      <c r="AD9" s="41">
        <v>1000</v>
      </c>
      <c r="AE9" s="42">
        <f t="shared" si="5"/>
        <v>5.0998026409567929E-4</v>
      </c>
      <c r="AF9" s="43">
        <f t="shared" si="6"/>
        <v>4.6401840468966938E-4</v>
      </c>
      <c r="AG9" s="39">
        <f t="shared" si="7"/>
        <v>2.227226738116348</v>
      </c>
      <c r="AH9" s="41">
        <v>1000000</v>
      </c>
      <c r="AI9" s="46">
        <f t="shared" si="8"/>
        <v>0.60090943840094413</v>
      </c>
      <c r="AJ9" s="42">
        <f t="shared" si="9"/>
        <v>8.3660720146706017E-5</v>
      </c>
      <c r="AK9" s="44">
        <f t="shared" si="10"/>
        <v>2.0752593322751571</v>
      </c>
      <c r="AL9" s="44">
        <f t="shared" si="11"/>
        <v>1591.5</v>
      </c>
    </row>
    <row r="10" spans="1:38" x14ac:dyDescent="0.25">
      <c r="A10" t="s">
        <v>51</v>
      </c>
      <c r="B10">
        <v>1591.5</v>
      </c>
      <c r="C10" t="s">
        <v>42</v>
      </c>
      <c r="D10">
        <v>701345</v>
      </c>
      <c r="E10">
        <v>709</v>
      </c>
      <c r="F10">
        <v>1591.5</v>
      </c>
      <c r="G10">
        <v>19.64</v>
      </c>
      <c r="H10">
        <v>0.2</v>
      </c>
      <c r="I10">
        <v>10</v>
      </c>
      <c r="J10">
        <v>0</v>
      </c>
      <c r="K10">
        <v>1E-4</v>
      </c>
      <c r="L10">
        <v>10</v>
      </c>
      <c r="M10">
        <v>0</v>
      </c>
      <c r="N10">
        <v>6.9999999999999994E-5</v>
      </c>
      <c r="O10">
        <v>10</v>
      </c>
      <c r="P10">
        <v>7.0136204024183989E-7</v>
      </c>
      <c r="Q10">
        <v>9.76160850369034E-11</v>
      </c>
      <c r="R10">
        <v>2.0754485998208319</v>
      </c>
      <c r="S10">
        <v>7.0997252452535762E-7</v>
      </c>
      <c r="T10">
        <v>6.203294924697855E-7</v>
      </c>
      <c r="U10">
        <v>2.264442622838239</v>
      </c>
      <c r="V10">
        <v>1.012308244611237E-4</v>
      </c>
      <c r="W10">
        <v>8.844914980362215E-5</v>
      </c>
      <c r="X10">
        <v>2.2644426114841059</v>
      </c>
      <c r="Y10">
        <v>1.5431190658084061E-11</v>
      </c>
      <c r="Z10">
        <v>1.8937807020041531E-7</v>
      </c>
      <c r="AA10" s="39">
        <f t="shared" si="2"/>
        <v>6.3258945599097034</v>
      </c>
      <c r="AB10" s="39">
        <f t="shared" si="3"/>
        <v>3.2756141817967745</v>
      </c>
      <c r="AC10" s="40" t="str">
        <f t="shared" si="4"/>
        <v>A71591.5</v>
      </c>
      <c r="AD10" s="41">
        <v>1000</v>
      </c>
      <c r="AE10" s="42">
        <f t="shared" si="5"/>
        <v>7.0997252452535762E-4</v>
      </c>
      <c r="AF10" s="43">
        <f t="shared" si="6"/>
        <v>6.2032949246978552E-4</v>
      </c>
      <c r="AG10" s="39">
        <f t="shared" si="7"/>
        <v>2.264442622838239</v>
      </c>
      <c r="AH10" s="41">
        <v>1000000</v>
      </c>
      <c r="AI10" s="46">
        <f t="shared" si="8"/>
        <v>0.7013620402418399</v>
      </c>
      <c r="AJ10" s="43">
        <f t="shared" si="9"/>
        <v>9.7616085036903404E-5</v>
      </c>
      <c r="AK10" s="44">
        <f t="shared" si="10"/>
        <v>2.0754485998208319</v>
      </c>
      <c r="AL10" s="44">
        <f t="shared" si="11"/>
        <v>1591.5</v>
      </c>
    </row>
    <row r="11" spans="1:38" x14ac:dyDescent="0.25">
      <c r="A11" t="s">
        <v>52</v>
      </c>
      <c r="B11">
        <v>1591.5</v>
      </c>
      <c r="C11" t="s">
        <v>42</v>
      </c>
      <c r="D11">
        <v>801368</v>
      </c>
      <c r="E11">
        <v>967</v>
      </c>
      <c r="F11">
        <v>1591.5</v>
      </c>
      <c r="G11">
        <v>19.64</v>
      </c>
      <c r="H11">
        <v>0.2</v>
      </c>
      <c r="I11">
        <v>10</v>
      </c>
      <c r="J11">
        <v>0</v>
      </c>
      <c r="K11">
        <v>1E-4</v>
      </c>
      <c r="L11">
        <v>10</v>
      </c>
      <c r="M11">
        <v>0</v>
      </c>
      <c r="N11">
        <v>6.9999999999999994E-5</v>
      </c>
      <c r="O11">
        <v>10</v>
      </c>
      <c r="P11">
        <v>8.0139460193286795E-7</v>
      </c>
      <c r="Q11">
        <v>1.115164541558164E-10</v>
      </c>
      <c r="R11">
        <v>2.075571091046708</v>
      </c>
      <c r="S11">
        <v>9.6796254047964251E-7</v>
      </c>
      <c r="T11">
        <v>8.013542888148934E-7</v>
      </c>
      <c r="U11">
        <v>2.2945649546630351</v>
      </c>
      <c r="V11">
        <v>1.2078851072992609E-4</v>
      </c>
      <c r="W11">
        <v>9.9998075740546729E-5</v>
      </c>
      <c r="X11">
        <v>2.2945649400970352</v>
      </c>
      <c r="Y11">
        <v>1.7631907015286679E-11</v>
      </c>
      <c r="Z11">
        <v>2.1638602300815451E-7</v>
      </c>
      <c r="AA11" s="39">
        <f t="shared" si="2"/>
        <v>6.3246961352015294</v>
      </c>
      <c r="AB11" s="39">
        <f t="shared" si="3"/>
        <v>3.7033551320673532</v>
      </c>
      <c r="AC11" s="40" t="str">
        <f t="shared" si="4"/>
        <v>A81591.5</v>
      </c>
      <c r="AD11" s="41">
        <v>1000</v>
      </c>
      <c r="AE11" s="42">
        <f t="shared" si="5"/>
        <v>9.6796254047964254E-4</v>
      </c>
      <c r="AF11" s="43">
        <f t="shared" si="6"/>
        <v>8.0135428881489344E-4</v>
      </c>
      <c r="AG11" s="39">
        <f t="shared" si="7"/>
        <v>2.2945649546630351</v>
      </c>
      <c r="AH11" s="41">
        <v>1000000</v>
      </c>
      <c r="AI11" s="46">
        <f t="shared" si="8"/>
        <v>0.80139460193286793</v>
      </c>
      <c r="AJ11" s="43">
        <f t="shared" si="9"/>
        <v>1.115164541558164E-4</v>
      </c>
      <c r="AK11" s="44">
        <f t="shared" si="10"/>
        <v>2.075571091046708</v>
      </c>
      <c r="AL11" s="44">
        <f t="shared" si="11"/>
        <v>1591.5</v>
      </c>
    </row>
    <row r="12" spans="1:38" x14ac:dyDescent="0.25">
      <c r="A12" t="s">
        <v>53</v>
      </c>
      <c r="B12">
        <v>1591.5</v>
      </c>
      <c r="C12" t="s">
        <v>42</v>
      </c>
      <c r="D12">
        <v>901808</v>
      </c>
      <c r="E12">
        <v>1295</v>
      </c>
      <c r="F12">
        <v>1591.5</v>
      </c>
      <c r="G12">
        <v>19.63</v>
      </c>
      <c r="H12">
        <v>0.2</v>
      </c>
      <c r="I12">
        <v>10</v>
      </c>
      <c r="J12">
        <v>0</v>
      </c>
      <c r="K12">
        <v>1E-4</v>
      </c>
      <c r="L12">
        <v>10</v>
      </c>
      <c r="M12">
        <v>0</v>
      </c>
      <c r="N12">
        <v>6.9999999999999994E-5</v>
      </c>
      <c r="O12">
        <v>10</v>
      </c>
      <c r="P12">
        <v>9.0184420348697939E-7</v>
      </c>
      <c r="Q12">
        <v>1.2657077738736531E-10</v>
      </c>
      <c r="R12">
        <v>2.076942807949651</v>
      </c>
      <c r="S12">
        <v>1.2959498475843149E-6</v>
      </c>
      <c r="T12">
        <v>1.008415472304446E-6</v>
      </c>
      <c r="U12">
        <v>2.3188315744832582</v>
      </c>
      <c r="V12">
        <v>1.4370443297229051E-4</v>
      </c>
      <c r="W12">
        <v>1.1182051096236959E-4</v>
      </c>
      <c r="X12">
        <v>2.318831555610354</v>
      </c>
      <c r="Y12">
        <v>1.984179824947713E-11</v>
      </c>
      <c r="Z12">
        <v>2.4350657308173079E-7</v>
      </c>
      <c r="AA12" s="39">
        <f t="shared" si="2"/>
        <v>6.3789972963111188</v>
      </c>
      <c r="AB12" s="39">
        <f t="shared" si="3"/>
        <v>4.1412248529569693</v>
      </c>
      <c r="AC12" s="40" t="str">
        <f t="shared" si="4"/>
        <v>A91591.5</v>
      </c>
      <c r="AD12" s="41">
        <v>1000</v>
      </c>
      <c r="AE12" s="42">
        <f t="shared" si="5"/>
        <v>1.2959498475843148E-3</v>
      </c>
      <c r="AF12" s="43">
        <f t="shared" si="6"/>
        <v>1.0084154723044461E-3</v>
      </c>
      <c r="AG12" s="39">
        <f t="shared" si="7"/>
        <v>2.3188315744832582</v>
      </c>
      <c r="AH12" s="41">
        <v>1000000</v>
      </c>
      <c r="AI12" s="46">
        <f t="shared" si="8"/>
        <v>0.90184420348697936</v>
      </c>
      <c r="AJ12" s="43">
        <f t="shared" si="9"/>
        <v>1.2657077738736531E-4</v>
      </c>
      <c r="AK12" s="44">
        <f t="shared" si="10"/>
        <v>2.076942807949651</v>
      </c>
      <c r="AL12" s="44">
        <f t="shared" si="11"/>
        <v>1591.5</v>
      </c>
    </row>
    <row r="13" spans="1:38" x14ac:dyDescent="0.25">
      <c r="A13" t="s">
        <v>54</v>
      </c>
      <c r="B13">
        <v>1591.5</v>
      </c>
      <c r="C13" t="s">
        <v>42</v>
      </c>
      <c r="D13">
        <v>1001834</v>
      </c>
      <c r="E13">
        <v>1654</v>
      </c>
      <c r="F13">
        <v>1591.5</v>
      </c>
      <c r="G13">
        <v>19.64</v>
      </c>
      <c r="H13">
        <v>0.2</v>
      </c>
      <c r="I13">
        <v>10</v>
      </c>
      <c r="J13">
        <v>0</v>
      </c>
      <c r="K13">
        <v>1E-4</v>
      </c>
      <c r="L13">
        <v>10</v>
      </c>
      <c r="M13">
        <v>0</v>
      </c>
      <c r="N13">
        <v>6.9999999999999994E-5</v>
      </c>
      <c r="O13">
        <v>10</v>
      </c>
      <c r="P13">
        <v>1.001879765464792E-6</v>
      </c>
      <c r="Q13">
        <v>1.3938160957168071E-10</v>
      </c>
      <c r="R13">
        <v>2.0757156086938542</v>
      </c>
      <c r="S13">
        <v>1.6549359550555871E-6</v>
      </c>
      <c r="T13">
        <v>1.2396442623936351E-6</v>
      </c>
      <c r="U13">
        <v>2.3381990904634562</v>
      </c>
      <c r="V13">
        <v>1.6518822051315031E-4</v>
      </c>
      <c r="W13">
        <v>1.2373568281396729E-4</v>
      </c>
      <c r="X13">
        <v>2.3381990690298928</v>
      </c>
      <c r="Y13">
        <v>2.2042580612989009E-11</v>
      </c>
      <c r="Z13">
        <v>2.7051533594174222E-7</v>
      </c>
      <c r="AA13" s="39">
        <f t="shared" si="2"/>
        <v>6.3232890929997305</v>
      </c>
      <c r="AB13" s="39">
        <f t="shared" si="3"/>
        <v>4.5825285952017261</v>
      </c>
      <c r="AC13" s="40" t="str">
        <f t="shared" si="4"/>
        <v>A101591.5</v>
      </c>
      <c r="AD13" s="41">
        <v>1000</v>
      </c>
      <c r="AE13" s="42">
        <f t="shared" si="5"/>
        <v>1.6549359550555871E-3</v>
      </c>
      <c r="AF13" s="43">
        <f t="shared" si="6"/>
        <v>1.2396442623936351E-3</v>
      </c>
      <c r="AG13" s="39">
        <f t="shared" si="7"/>
        <v>2.3381990904634562</v>
      </c>
      <c r="AH13" s="41">
        <v>1000000</v>
      </c>
      <c r="AI13" s="46">
        <f t="shared" si="8"/>
        <v>1.001879765464792</v>
      </c>
      <c r="AJ13" s="43">
        <f t="shared" si="9"/>
        <v>1.393816095716807E-4</v>
      </c>
      <c r="AK13" s="44">
        <f t="shared" si="10"/>
        <v>2.0757156086938542</v>
      </c>
      <c r="AL13" s="44">
        <f t="shared" si="11"/>
        <v>1591.5</v>
      </c>
    </row>
    <row r="14" spans="1:38" x14ac:dyDescent="0.25">
      <c r="A14" t="s">
        <v>136</v>
      </c>
      <c r="B14">
        <v>1591.5</v>
      </c>
      <c r="C14" t="s">
        <v>43</v>
      </c>
      <c r="D14">
        <v>0</v>
      </c>
      <c r="E14">
        <v>0</v>
      </c>
      <c r="F14">
        <v>1591.5</v>
      </c>
      <c r="G14">
        <v>19.64</v>
      </c>
      <c r="H14">
        <v>0.2</v>
      </c>
      <c r="I14">
        <v>10</v>
      </c>
      <c r="J14">
        <v>0</v>
      </c>
      <c r="K14">
        <v>1E-4</v>
      </c>
      <c r="L14">
        <v>10</v>
      </c>
      <c r="M14">
        <v>0</v>
      </c>
      <c r="N14">
        <v>6.9999999999999994E-5</v>
      </c>
      <c r="O14">
        <v>10</v>
      </c>
      <c r="P14">
        <v>0</v>
      </c>
      <c r="Q14">
        <v>3.227809872887403E-13</v>
      </c>
      <c r="R14">
        <v>2.08946806431709</v>
      </c>
      <c r="S14">
        <v>0</v>
      </c>
      <c r="T14">
        <v>3.2273764427759329E-9</v>
      </c>
      <c r="U14">
        <v>2.08946806431709</v>
      </c>
      <c r="V14">
        <v>1.2566760917373549E-16</v>
      </c>
      <c r="W14">
        <v>0</v>
      </c>
      <c r="AA14" s="39" t="e">
        <f t="shared" si="2"/>
        <v>#DIV/0!</v>
      </c>
      <c r="AB14" s="39" t="e">
        <f t="shared" si="3"/>
        <v>#DIV/0!</v>
      </c>
      <c r="AC14" s="40" t="str">
        <f t="shared" si="4"/>
        <v>coax zero1591.5</v>
      </c>
      <c r="AD14" s="41">
        <v>1000</v>
      </c>
      <c r="AE14" s="42">
        <f t="shared" si="5"/>
        <v>0</v>
      </c>
      <c r="AF14" s="43">
        <f t="shared" si="6"/>
        <v>3.2273764427759327E-6</v>
      </c>
      <c r="AG14" s="39">
        <f t="shared" si="7"/>
        <v>2.08946806431709</v>
      </c>
      <c r="AH14" s="41">
        <v>1000000000</v>
      </c>
      <c r="AI14" s="46">
        <f t="shared" si="8"/>
        <v>0</v>
      </c>
      <c r="AJ14" s="43">
        <f t="shared" si="9"/>
        <v>3.2278098728874029E-4</v>
      </c>
      <c r="AK14" s="44">
        <f t="shared" si="10"/>
        <v>2.08946806431709</v>
      </c>
      <c r="AL14" s="44">
        <f t="shared" si="11"/>
        <v>1591.5</v>
      </c>
    </row>
    <row r="15" spans="1:38" x14ac:dyDescent="0.25">
      <c r="A15" t="s">
        <v>103</v>
      </c>
      <c r="B15">
        <v>1591.5</v>
      </c>
      <c r="C15" t="s">
        <v>43</v>
      </c>
      <c r="D15">
        <v>498</v>
      </c>
      <c r="E15">
        <v>10</v>
      </c>
      <c r="F15">
        <v>1591.5</v>
      </c>
      <c r="G15">
        <v>19.61</v>
      </c>
      <c r="H15">
        <v>0.2</v>
      </c>
      <c r="I15">
        <v>10</v>
      </c>
      <c r="J15">
        <v>0</v>
      </c>
      <c r="K15">
        <v>1E-4</v>
      </c>
      <c r="L15">
        <v>10</v>
      </c>
      <c r="M15">
        <v>0</v>
      </c>
      <c r="N15">
        <v>6.9999999999999994E-5</v>
      </c>
      <c r="O15">
        <v>10</v>
      </c>
      <c r="P15">
        <v>0</v>
      </c>
      <c r="Q15">
        <v>0</v>
      </c>
      <c r="R15">
        <v>0</v>
      </c>
      <c r="S15">
        <v>0</v>
      </c>
      <c r="T15">
        <v>3.0346112615586531E-15</v>
      </c>
      <c r="U15">
        <v>2.446911848791681</v>
      </c>
      <c r="V15">
        <v>0</v>
      </c>
      <c r="W15">
        <v>0</v>
      </c>
      <c r="X15">
        <v>0</v>
      </c>
      <c r="Y15">
        <v>1.221372342971866E-15</v>
      </c>
      <c r="Z15">
        <v>1.6146783861100422E-11</v>
      </c>
      <c r="AA15" s="39">
        <f t="shared" si="2"/>
        <v>0</v>
      </c>
      <c r="AB15" s="39">
        <f t="shared" si="3"/>
        <v>1.8793905261030978E-4</v>
      </c>
      <c r="AC15" s="40" t="str">
        <f t="shared" si="4"/>
        <v>box_zero1591.5</v>
      </c>
      <c r="AD15" s="41">
        <v>1000</v>
      </c>
      <c r="AE15" s="42">
        <f t="shared" si="5"/>
        <v>0</v>
      </c>
      <c r="AF15" s="43">
        <f t="shared" si="6"/>
        <v>3.0346112615586532E-12</v>
      </c>
      <c r="AG15" s="39">
        <f t="shared" si="7"/>
        <v>2.446911848791681</v>
      </c>
      <c r="AH15" s="41">
        <v>1000000000</v>
      </c>
      <c r="AI15" s="46">
        <f t="shared" si="8"/>
        <v>0</v>
      </c>
      <c r="AJ15" s="43">
        <f t="shared" si="9"/>
        <v>0</v>
      </c>
      <c r="AK15" s="44">
        <f t="shared" si="10"/>
        <v>0</v>
      </c>
      <c r="AL15" s="44">
        <f t="shared" si="11"/>
        <v>1591.5</v>
      </c>
    </row>
    <row r="16" spans="1:38" x14ac:dyDescent="0.25">
      <c r="A16" t="s">
        <v>55</v>
      </c>
      <c r="B16">
        <v>1591.5</v>
      </c>
      <c r="C16" t="s">
        <v>43</v>
      </c>
      <c r="D16">
        <v>100701</v>
      </c>
      <c r="E16">
        <v>51</v>
      </c>
      <c r="F16">
        <v>1591.5</v>
      </c>
      <c r="G16">
        <v>19.579999999999998</v>
      </c>
      <c r="H16">
        <v>0.2</v>
      </c>
      <c r="I16">
        <v>10</v>
      </c>
      <c r="J16">
        <v>0</v>
      </c>
      <c r="K16">
        <v>1E-4</v>
      </c>
      <c r="L16">
        <v>10</v>
      </c>
      <c r="M16">
        <v>0</v>
      </c>
      <c r="N16">
        <v>6.9999999999999994E-5</v>
      </c>
      <c r="O16">
        <v>10</v>
      </c>
      <c r="P16">
        <v>1.002125788981143E-8</v>
      </c>
      <c r="Q16">
        <v>1.5284123154129929E-12</v>
      </c>
      <c r="R16">
        <v>2.063236402259923</v>
      </c>
      <c r="S16">
        <v>4.0998413388084053E-9</v>
      </c>
      <c r="T16">
        <v>5.5820830546084316E-9</v>
      </c>
      <c r="U16">
        <v>2.0188042658257528</v>
      </c>
      <c r="V16">
        <v>4.0912714972535533E-5</v>
      </c>
      <c r="W16">
        <v>5.5704149228282631E-5</v>
      </c>
      <c r="X16">
        <v>2.0188042651517182</v>
      </c>
      <c r="Y16">
        <v>2.2168904591882341E-13</v>
      </c>
      <c r="Z16">
        <v>2.7218023782682752E-9</v>
      </c>
      <c r="AA16" s="39">
        <f t="shared" si="2"/>
        <v>6.8943971005795959</v>
      </c>
      <c r="AB16" s="39">
        <f t="shared" si="3"/>
        <v>2.0508774256270534</v>
      </c>
      <c r="AC16" s="40" t="str">
        <f t="shared" si="4"/>
        <v>B11591.5</v>
      </c>
      <c r="AD16" s="41">
        <v>1000</v>
      </c>
      <c r="AE16" s="42">
        <f t="shared" si="5"/>
        <v>4.0998413388084056E-6</v>
      </c>
      <c r="AF16" s="43">
        <f t="shared" si="6"/>
        <v>5.5820830546084314E-6</v>
      </c>
      <c r="AG16" s="39">
        <f t="shared" si="7"/>
        <v>2.0188042658257528</v>
      </c>
      <c r="AH16" s="41">
        <v>1000000000</v>
      </c>
      <c r="AI16" s="46">
        <f t="shared" si="8"/>
        <v>10.02125788981143</v>
      </c>
      <c r="AJ16" s="59">
        <f t="shared" si="9"/>
        <v>1.5284123154129929E-3</v>
      </c>
      <c r="AK16" s="44">
        <f t="shared" si="10"/>
        <v>2.063236402259923</v>
      </c>
      <c r="AL16" s="44">
        <f t="shared" si="11"/>
        <v>1591.5</v>
      </c>
    </row>
    <row r="17" spans="1:38" x14ac:dyDescent="0.25">
      <c r="A17" t="s">
        <v>56</v>
      </c>
      <c r="B17">
        <v>1591.5</v>
      </c>
      <c r="C17" t="s">
        <v>43</v>
      </c>
      <c r="D17">
        <v>200687</v>
      </c>
      <c r="E17">
        <v>69</v>
      </c>
      <c r="F17">
        <v>1591.5</v>
      </c>
      <c r="G17">
        <v>19.600000000000001</v>
      </c>
      <c r="H17">
        <v>0.2</v>
      </c>
      <c r="I17">
        <v>10</v>
      </c>
      <c r="J17">
        <v>0</v>
      </c>
      <c r="K17">
        <v>1E-4</v>
      </c>
      <c r="L17">
        <v>10</v>
      </c>
      <c r="M17">
        <v>0</v>
      </c>
      <c r="N17">
        <v>6.9999999999999994E-5</v>
      </c>
      <c r="O17">
        <v>10</v>
      </c>
      <c r="P17">
        <v>2.0020813705213021E-8</v>
      </c>
      <c r="Q17">
        <v>2.9163551656575192E-12</v>
      </c>
      <c r="R17">
        <v>2.075387835203923</v>
      </c>
      <c r="S17">
        <v>5.8997716826755077E-9</v>
      </c>
      <c r="T17">
        <v>8.4342122920097408E-9</v>
      </c>
      <c r="U17">
        <v>2.0908106206854189</v>
      </c>
      <c r="V17">
        <v>2.946910656322283E-5</v>
      </c>
      <c r="W17">
        <v>4.21285288313639E-5</v>
      </c>
      <c r="X17">
        <v>2.090810619417673</v>
      </c>
      <c r="Y17">
        <v>4.416792738576584E-13</v>
      </c>
      <c r="Z17">
        <v>5.4215985945731326E-9</v>
      </c>
      <c r="AA17" s="39">
        <f t="shared" si="2"/>
        <v>6.602879823148287</v>
      </c>
      <c r="AB17" s="39">
        <f t="shared" si="3"/>
        <v>1.5556688944939874</v>
      </c>
      <c r="AC17" s="40" t="str">
        <f t="shared" si="4"/>
        <v>B21591.5</v>
      </c>
      <c r="AD17" s="41">
        <v>1000</v>
      </c>
      <c r="AE17" s="42">
        <f t="shared" si="5"/>
        <v>5.8997716826755073E-6</v>
      </c>
      <c r="AF17" s="43">
        <f t="shared" si="6"/>
        <v>8.4342122920097406E-6</v>
      </c>
      <c r="AG17" s="39">
        <f t="shared" si="7"/>
        <v>2.0908106206854189</v>
      </c>
      <c r="AH17" s="41">
        <v>1000000000</v>
      </c>
      <c r="AI17" s="46">
        <f t="shared" si="8"/>
        <v>20.020813705213023</v>
      </c>
      <c r="AJ17" s="59">
        <f t="shared" si="9"/>
        <v>2.9163551656575192E-3</v>
      </c>
      <c r="AK17" s="44">
        <f t="shared" si="10"/>
        <v>2.075387835203923</v>
      </c>
      <c r="AL17" s="44">
        <f t="shared" si="11"/>
        <v>1591.5</v>
      </c>
    </row>
    <row r="18" spans="1:38" x14ac:dyDescent="0.25">
      <c r="A18" t="s">
        <v>57</v>
      </c>
      <c r="B18">
        <v>1591.5</v>
      </c>
      <c r="C18" t="s">
        <v>43</v>
      </c>
      <c r="D18">
        <v>300887</v>
      </c>
      <c r="E18">
        <v>72</v>
      </c>
      <c r="F18">
        <v>1591.5</v>
      </c>
      <c r="G18">
        <v>19.600000000000001</v>
      </c>
      <c r="H18">
        <v>0.2</v>
      </c>
      <c r="I18">
        <v>10</v>
      </c>
      <c r="J18">
        <v>0</v>
      </c>
      <c r="K18">
        <v>1E-4</v>
      </c>
      <c r="L18">
        <v>10</v>
      </c>
      <c r="M18">
        <v>0</v>
      </c>
      <c r="N18">
        <v>6.9999999999999994E-5</v>
      </c>
      <c r="O18">
        <v>10</v>
      </c>
      <c r="P18">
        <v>3.0041771566345977E-8</v>
      </c>
      <c r="Q18">
        <v>4.3509409448808653E-12</v>
      </c>
      <c r="R18">
        <v>2.0786322541607909</v>
      </c>
      <c r="S18">
        <v>6.1997600733200236E-9</v>
      </c>
      <c r="T18">
        <v>1.189119605303764E-8</v>
      </c>
      <c r="U18">
        <v>2.1433067221462121</v>
      </c>
      <c r="V18">
        <v>2.063777304212323E-5</v>
      </c>
      <c r="W18">
        <v>3.9583435931589922E-5</v>
      </c>
      <c r="X18">
        <v>2.1433067210693091</v>
      </c>
      <c r="Y18">
        <v>6.6214034680258337E-13</v>
      </c>
      <c r="Z18">
        <v>8.1271731837530887E-9</v>
      </c>
      <c r="AA18" s="39">
        <f t="shared" si="2"/>
        <v>6.5710252605677493</v>
      </c>
      <c r="AB18" s="39">
        <f t="shared" si="3"/>
        <v>1.4631404775290322</v>
      </c>
      <c r="AC18" s="40" t="str">
        <f t="shared" si="4"/>
        <v>B31591.5</v>
      </c>
      <c r="AD18" s="41">
        <v>1000</v>
      </c>
      <c r="AE18" s="42">
        <f t="shared" si="5"/>
        <v>6.1997600733200233E-6</v>
      </c>
      <c r="AF18" s="43">
        <f t="shared" si="6"/>
        <v>1.189119605303764E-5</v>
      </c>
      <c r="AG18" s="39">
        <f t="shared" si="7"/>
        <v>2.1433067221462121</v>
      </c>
      <c r="AH18" s="41">
        <v>1000000000</v>
      </c>
      <c r="AI18" s="46">
        <f t="shared" si="8"/>
        <v>30.041771566345975</v>
      </c>
      <c r="AJ18" s="59">
        <f t="shared" si="9"/>
        <v>4.3509409448808656E-3</v>
      </c>
      <c r="AK18" s="44">
        <f t="shared" si="10"/>
        <v>2.0786322541607909</v>
      </c>
      <c r="AL18" s="44">
        <f t="shared" si="11"/>
        <v>1591.5</v>
      </c>
    </row>
    <row r="19" spans="1:38" x14ac:dyDescent="0.25">
      <c r="A19" t="s">
        <v>58</v>
      </c>
      <c r="B19">
        <v>1591.5</v>
      </c>
      <c r="C19" t="s">
        <v>43</v>
      </c>
      <c r="D19">
        <v>400992</v>
      </c>
      <c r="E19">
        <v>71</v>
      </c>
      <c r="F19">
        <v>1591.5</v>
      </c>
      <c r="G19">
        <v>19.600000000000001</v>
      </c>
      <c r="H19">
        <v>0.2</v>
      </c>
      <c r="I19">
        <v>10</v>
      </c>
      <c r="J19">
        <v>0</v>
      </c>
      <c r="K19">
        <v>1E-4</v>
      </c>
      <c r="L19">
        <v>10</v>
      </c>
      <c r="M19">
        <v>0</v>
      </c>
      <c r="N19">
        <v>6.9999999999999994E-5</v>
      </c>
      <c r="O19">
        <v>10</v>
      </c>
      <c r="P19">
        <v>4.0053228519327158E-8</v>
      </c>
      <c r="Q19">
        <v>5.7886833790375787E-12</v>
      </c>
      <c r="R19">
        <v>2.07979686956048</v>
      </c>
      <c r="S19">
        <v>6.0997639431051841E-9</v>
      </c>
      <c r="T19">
        <v>1.5539488877984019E-8</v>
      </c>
      <c r="U19">
        <v>2.169865405511779</v>
      </c>
      <c r="V19">
        <v>1.522961724477414E-5</v>
      </c>
      <c r="W19">
        <v>3.8798299435919558E-5</v>
      </c>
      <c r="X19">
        <v>2.1698654047834061</v>
      </c>
      <c r="Y19">
        <v>8.8239239976816952E-13</v>
      </c>
      <c r="Z19">
        <v>1.083018260740438E-8</v>
      </c>
      <c r="AA19" s="39">
        <f t="shared" si="2"/>
        <v>6.5602144585089768</v>
      </c>
      <c r="AB19" s="39">
        <f t="shared" si="3"/>
        <v>1.4348316590119155</v>
      </c>
      <c r="AC19" s="40" t="str">
        <f t="shared" si="4"/>
        <v>B41591.5</v>
      </c>
      <c r="AD19" s="41">
        <v>1000</v>
      </c>
      <c r="AE19" s="42">
        <f t="shared" si="5"/>
        <v>6.0997639431051843E-6</v>
      </c>
      <c r="AF19" s="43">
        <f t="shared" si="6"/>
        <v>1.5539488877984019E-5</v>
      </c>
      <c r="AG19" s="39">
        <f t="shared" si="7"/>
        <v>2.169865405511779</v>
      </c>
      <c r="AH19" s="41">
        <v>1000000000</v>
      </c>
      <c r="AI19" s="46">
        <f t="shared" si="8"/>
        <v>40.053228519327156</v>
      </c>
      <c r="AJ19" s="59">
        <f t="shared" si="9"/>
        <v>5.7886833790375784E-3</v>
      </c>
      <c r="AK19" s="44">
        <f t="shared" si="10"/>
        <v>2.07979686956048</v>
      </c>
      <c r="AL19" s="44">
        <f t="shared" si="11"/>
        <v>1591.5</v>
      </c>
    </row>
    <row r="20" spans="1:38" x14ac:dyDescent="0.25">
      <c r="A20" t="s">
        <v>59</v>
      </c>
      <c r="B20">
        <v>1591.5</v>
      </c>
      <c r="C20" t="s">
        <v>43</v>
      </c>
      <c r="D20">
        <v>501146</v>
      </c>
      <c r="E20">
        <v>64</v>
      </c>
      <c r="F20">
        <v>1591.5</v>
      </c>
      <c r="G20">
        <v>19.62</v>
      </c>
      <c r="H20">
        <v>0.2</v>
      </c>
      <c r="I20">
        <v>10</v>
      </c>
      <c r="J20">
        <v>0</v>
      </c>
      <c r="K20">
        <v>1E-4</v>
      </c>
      <c r="L20">
        <v>10</v>
      </c>
      <c r="M20">
        <v>0</v>
      </c>
      <c r="N20">
        <v>6.9999999999999994E-5</v>
      </c>
      <c r="O20">
        <v>10</v>
      </c>
      <c r="P20">
        <v>5.0069585940723461E-8</v>
      </c>
      <c r="Q20">
        <v>7.1013972351378808E-12</v>
      </c>
      <c r="R20">
        <v>2.0776278568102322</v>
      </c>
      <c r="S20">
        <v>5.3997910316013119E-9</v>
      </c>
      <c r="T20">
        <v>1.927747455737946E-8</v>
      </c>
      <c r="U20">
        <v>2.1823545491423411</v>
      </c>
      <c r="V20">
        <v>1.078490793167278E-5</v>
      </c>
      <c r="W20">
        <v>3.8502561878211593E-5</v>
      </c>
      <c r="X20">
        <v>2.1823545487719072</v>
      </c>
      <c r="Y20">
        <v>1.102752263038888E-12</v>
      </c>
      <c r="Z20">
        <v>1.353451511643361E-8</v>
      </c>
      <c r="AA20" s="39">
        <f t="shared" si="2"/>
        <v>6.4397031619489438</v>
      </c>
      <c r="AB20" s="39">
        <f t="shared" si="3"/>
        <v>1.4243195557092951</v>
      </c>
      <c r="AC20" s="40" t="str">
        <f t="shared" si="4"/>
        <v>B51591.5</v>
      </c>
      <c r="AD20" s="41">
        <v>1000</v>
      </c>
      <c r="AE20" s="42">
        <f t="shared" si="5"/>
        <v>5.3997910316013118E-6</v>
      </c>
      <c r="AF20" s="43">
        <f t="shared" si="6"/>
        <v>1.9277474557379458E-5</v>
      </c>
      <c r="AG20" s="39">
        <f t="shared" si="7"/>
        <v>2.1823545491423411</v>
      </c>
      <c r="AH20" s="41">
        <v>1000000000</v>
      </c>
      <c r="AI20" s="46">
        <f t="shared" si="8"/>
        <v>50.069585940723464</v>
      </c>
      <c r="AJ20" s="59">
        <f t="shared" si="9"/>
        <v>7.1013972351378811E-3</v>
      </c>
      <c r="AK20" s="44">
        <f t="shared" si="10"/>
        <v>2.0776278568102322</v>
      </c>
      <c r="AL20" s="44">
        <f t="shared" si="11"/>
        <v>1591.5</v>
      </c>
    </row>
    <row r="21" spans="1:38" x14ac:dyDescent="0.25">
      <c r="A21" t="s">
        <v>60</v>
      </c>
      <c r="B21">
        <v>1591.5</v>
      </c>
      <c r="C21" t="s">
        <v>43</v>
      </c>
      <c r="D21">
        <v>601345</v>
      </c>
      <c r="E21">
        <v>39</v>
      </c>
      <c r="F21">
        <v>1591.5</v>
      </c>
      <c r="G21">
        <v>19.600000000000001</v>
      </c>
      <c r="H21">
        <v>0.2</v>
      </c>
      <c r="I21">
        <v>10</v>
      </c>
      <c r="J21">
        <v>0</v>
      </c>
      <c r="K21">
        <v>1E-4</v>
      </c>
      <c r="L21">
        <v>10</v>
      </c>
      <c r="M21">
        <v>0</v>
      </c>
      <c r="N21">
        <v>6.9999999999999994E-5</v>
      </c>
      <c r="O21">
        <v>10</v>
      </c>
      <c r="P21">
        <v>6.0090443792296933E-8</v>
      </c>
      <c r="Q21">
        <v>8.6707280161217705E-12</v>
      </c>
      <c r="R21">
        <v>2.0806328086654831</v>
      </c>
      <c r="S21">
        <v>2.8998877762303341E-9</v>
      </c>
      <c r="T21">
        <v>2.307435644539776E-8</v>
      </c>
      <c r="U21">
        <v>2.187332519132918</v>
      </c>
      <c r="V21">
        <v>4.8260216796149726E-6</v>
      </c>
      <c r="W21">
        <v>3.8400570314766927E-5</v>
      </c>
      <c r="X21">
        <v>2.1873325190519508</v>
      </c>
      <c r="Y21">
        <v>1.323211135773504E-12</v>
      </c>
      <c r="Z21">
        <v>1.6240062703871159E-8</v>
      </c>
      <c r="AA21" s="39">
        <f t="shared" si="2"/>
        <v>6.5527925073372053</v>
      </c>
      <c r="AB21" s="39">
        <f t="shared" si="3"/>
        <v>1.4208292705604828</v>
      </c>
      <c r="AC21" s="40" t="str">
        <f t="shared" si="4"/>
        <v>B61591.5</v>
      </c>
      <c r="AD21" s="41">
        <v>1000</v>
      </c>
      <c r="AE21" s="42">
        <f t="shared" si="5"/>
        <v>2.8998877762303342E-6</v>
      </c>
      <c r="AF21" s="43">
        <f t="shared" si="6"/>
        <v>2.3074356445397761E-5</v>
      </c>
      <c r="AG21" s="39">
        <f t="shared" si="7"/>
        <v>2.187332519132918</v>
      </c>
      <c r="AH21" s="41">
        <v>1000000000</v>
      </c>
      <c r="AI21" s="46">
        <f t="shared" si="8"/>
        <v>60.090443792296931</v>
      </c>
      <c r="AJ21" s="59">
        <f t="shared" si="9"/>
        <v>8.6707280161217714E-3</v>
      </c>
      <c r="AK21" s="44">
        <f t="shared" si="10"/>
        <v>2.0806328086654831</v>
      </c>
      <c r="AL21" s="44">
        <f t="shared" si="11"/>
        <v>1591.5</v>
      </c>
    </row>
    <row r="22" spans="1:38" x14ac:dyDescent="0.25">
      <c r="A22" t="s">
        <v>61</v>
      </c>
      <c r="B22">
        <v>1591.5</v>
      </c>
      <c r="C22" t="s">
        <v>43</v>
      </c>
      <c r="D22">
        <v>701328</v>
      </c>
      <c r="E22">
        <v>115</v>
      </c>
      <c r="F22">
        <v>1591.5</v>
      </c>
      <c r="G22">
        <v>19.61</v>
      </c>
      <c r="H22">
        <v>0.2</v>
      </c>
      <c r="I22">
        <v>10</v>
      </c>
      <c r="J22">
        <v>0</v>
      </c>
      <c r="K22">
        <v>1E-4</v>
      </c>
      <c r="L22">
        <v>10</v>
      </c>
      <c r="M22">
        <v>0</v>
      </c>
      <c r="N22">
        <v>6.9999999999999994E-5</v>
      </c>
      <c r="O22">
        <v>10</v>
      </c>
      <c r="P22">
        <v>7.0089699579020044E-8</v>
      </c>
      <c r="Q22">
        <v>1.001978795201997E-11</v>
      </c>
      <c r="R22">
        <v>2.0794445166885058</v>
      </c>
      <c r="S22">
        <v>1.049959367255811E-8</v>
      </c>
      <c r="T22">
        <v>2.6911915733742022E-8</v>
      </c>
      <c r="U22">
        <v>2.1880239254833111</v>
      </c>
      <c r="V22">
        <v>1.4980688811533309E-5</v>
      </c>
      <c r="W22">
        <v>3.8397584493230188E-5</v>
      </c>
      <c r="X22">
        <v>2.1880239247044</v>
      </c>
      <c r="Y22">
        <v>1.543194763081413E-12</v>
      </c>
      <c r="Z22">
        <v>1.8939777914948791E-8</v>
      </c>
      <c r="AA22" s="39">
        <f t="shared" si="2"/>
        <v>6.4928861811406788</v>
      </c>
      <c r="AB22" s="39">
        <f t="shared" si="3"/>
        <v>1.420920343131425</v>
      </c>
      <c r="AC22" s="40" t="str">
        <f t="shared" si="4"/>
        <v>B71591.5</v>
      </c>
      <c r="AD22" s="41">
        <v>1000</v>
      </c>
      <c r="AE22" s="42">
        <f t="shared" si="5"/>
        <v>1.049959367255811E-5</v>
      </c>
      <c r="AF22" s="43">
        <f t="shared" si="6"/>
        <v>2.6911915733742023E-5</v>
      </c>
      <c r="AG22" s="39">
        <f t="shared" si="7"/>
        <v>2.1880239254833111</v>
      </c>
      <c r="AH22" s="41">
        <v>1000000000</v>
      </c>
      <c r="AI22" s="46">
        <f t="shared" si="8"/>
        <v>70.089699579020049</v>
      </c>
      <c r="AJ22" s="44">
        <f t="shared" si="9"/>
        <v>1.001978795201997E-2</v>
      </c>
      <c r="AK22" s="44">
        <f t="shared" si="10"/>
        <v>2.0794445166885058</v>
      </c>
      <c r="AL22" s="44">
        <f t="shared" si="11"/>
        <v>1591.5</v>
      </c>
    </row>
    <row r="23" spans="1:38" x14ac:dyDescent="0.25">
      <c r="A23" t="s">
        <v>62</v>
      </c>
      <c r="B23">
        <v>1591.5</v>
      </c>
      <c r="C23" t="s">
        <v>43</v>
      </c>
      <c r="D23">
        <v>801525</v>
      </c>
      <c r="E23">
        <v>205</v>
      </c>
      <c r="F23">
        <v>1591.5</v>
      </c>
      <c r="G23">
        <v>19.62</v>
      </c>
      <c r="H23">
        <v>0.2</v>
      </c>
      <c r="I23">
        <v>10</v>
      </c>
      <c r="J23">
        <v>0</v>
      </c>
      <c r="K23">
        <v>1E-4</v>
      </c>
      <c r="L23">
        <v>10</v>
      </c>
      <c r="M23">
        <v>0</v>
      </c>
      <c r="N23">
        <v>6.9999999999999994E-5</v>
      </c>
      <c r="O23">
        <v>10</v>
      </c>
      <c r="P23">
        <v>8.0110357411474542E-8</v>
      </c>
      <c r="Q23">
        <v>1.134834828706338E-11</v>
      </c>
      <c r="R23">
        <v>2.0782185202993402</v>
      </c>
      <c r="S23">
        <v>1.949924539189363E-8</v>
      </c>
      <c r="T23">
        <v>3.0806832225887579E-8</v>
      </c>
      <c r="U23">
        <v>2.1861116656840331</v>
      </c>
      <c r="V23">
        <v>2.43412358344314E-5</v>
      </c>
      <c r="W23">
        <v>3.8456686640347668E-5</v>
      </c>
      <c r="X23">
        <v>2.18611166372271</v>
      </c>
      <c r="Y23">
        <v>1.763649235395412E-12</v>
      </c>
      <c r="Z23">
        <v>2.1645271498901529E-8</v>
      </c>
      <c r="AA23" s="39">
        <f t="shared" si="2"/>
        <v>6.4345835097527591</v>
      </c>
      <c r="AB23" s="39">
        <f t="shared" si="3"/>
        <v>1.4232592198000837</v>
      </c>
      <c r="AC23" s="40" t="str">
        <f t="shared" si="4"/>
        <v>B81591.5</v>
      </c>
      <c r="AD23" s="41">
        <v>1000</v>
      </c>
      <c r="AE23" s="42">
        <f t="shared" si="5"/>
        <v>1.9499245391893631E-5</v>
      </c>
      <c r="AF23" s="43">
        <f t="shared" si="6"/>
        <v>3.0806832225887579E-5</v>
      </c>
      <c r="AG23" s="39">
        <f t="shared" si="7"/>
        <v>2.1861116656840331</v>
      </c>
      <c r="AH23" s="41">
        <v>1000000000</v>
      </c>
      <c r="AI23" s="46">
        <f t="shared" si="8"/>
        <v>80.110357411474538</v>
      </c>
      <c r="AJ23" s="44">
        <f t="shared" si="9"/>
        <v>1.1348348287063379E-2</v>
      </c>
      <c r="AK23" s="44">
        <f t="shared" si="10"/>
        <v>2.0782185202993402</v>
      </c>
      <c r="AL23" s="44">
        <f t="shared" si="11"/>
        <v>1591.5</v>
      </c>
    </row>
    <row r="24" spans="1:38" x14ac:dyDescent="0.25">
      <c r="A24" t="s">
        <v>63</v>
      </c>
      <c r="B24">
        <v>1591.5</v>
      </c>
      <c r="C24" t="s">
        <v>43</v>
      </c>
      <c r="D24">
        <v>901626</v>
      </c>
      <c r="E24">
        <v>352</v>
      </c>
      <c r="F24">
        <v>1591.5</v>
      </c>
      <c r="G24">
        <v>19.64</v>
      </c>
      <c r="H24">
        <v>0.2</v>
      </c>
      <c r="I24">
        <v>10</v>
      </c>
      <c r="J24">
        <v>0</v>
      </c>
      <c r="K24">
        <v>1E-4</v>
      </c>
      <c r="L24">
        <v>10</v>
      </c>
      <c r="M24">
        <v>0</v>
      </c>
      <c r="N24">
        <v>6.9999999999999994E-5</v>
      </c>
      <c r="O24">
        <v>10</v>
      </c>
      <c r="P24">
        <v>9.0121414326217756E-8</v>
      </c>
      <c r="Q24">
        <v>1.254326648482573E-11</v>
      </c>
      <c r="R24">
        <v>2.0756935041478508</v>
      </c>
      <c r="S24">
        <v>3.4198676533474972E-8</v>
      </c>
      <c r="T24">
        <v>3.4751139386568208E-8</v>
      </c>
      <c r="U24">
        <v>2.182554581508799</v>
      </c>
      <c r="V24">
        <v>3.7948515319076449E-5</v>
      </c>
      <c r="W24">
        <v>3.8561555127052398E-5</v>
      </c>
      <c r="X24">
        <v>2.1825545771989052</v>
      </c>
      <c r="Y24">
        <v>1.983892487519762E-12</v>
      </c>
      <c r="Z24">
        <v>2.4348172915583191E-8</v>
      </c>
      <c r="AA24" s="39">
        <f t="shared" si="2"/>
        <v>6.3225535474995258</v>
      </c>
      <c r="AB24" s="39">
        <f t="shared" si="3"/>
        <v>1.4272586081531795</v>
      </c>
      <c r="AC24" s="40" t="str">
        <f t="shared" si="4"/>
        <v>B91591.5</v>
      </c>
      <c r="AD24" s="41">
        <v>1000</v>
      </c>
      <c r="AE24" s="42">
        <f t="shared" si="5"/>
        <v>3.4198676533474973E-5</v>
      </c>
      <c r="AF24" s="43">
        <f t="shared" si="6"/>
        <v>3.4751139386568205E-5</v>
      </c>
      <c r="AG24" s="39">
        <f t="shared" si="7"/>
        <v>2.182554581508799</v>
      </c>
      <c r="AH24" s="41">
        <v>1000000000</v>
      </c>
      <c r="AI24" s="46">
        <f t="shared" si="8"/>
        <v>90.12141432621776</v>
      </c>
      <c r="AJ24" s="44">
        <f t="shared" si="9"/>
        <v>1.2543266484825731E-2</v>
      </c>
      <c r="AK24" s="44">
        <f t="shared" si="10"/>
        <v>2.0756935041478508</v>
      </c>
      <c r="AL24" s="44">
        <f t="shared" si="11"/>
        <v>1591.5</v>
      </c>
    </row>
    <row r="25" spans="1:38" x14ac:dyDescent="0.25">
      <c r="A25" t="s">
        <v>64</v>
      </c>
      <c r="B25">
        <v>1591.5</v>
      </c>
      <c r="C25" t="s">
        <v>43</v>
      </c>
      <c r="D25">
        <v>1001825</v>
      </c>
      <c r="E25">
        <v>544</v>
      </c>
      <c r="F25">
        <v>1591.5</v>
      </c>
      <c r="G25">
        <v>19.63</v>
      </c>
      <c r="H25">
        <v>0.2</v>
      </c>
      <c r="I25">
        <v>10</v>
      </c>
      <c r="J25">
        <v>0</v>
      </c>
      <c r="K25">
        <v>1E-4</v>
      </c>
      <c r="L25">
        <v>10</v>
      </c>
      <c r="M25">
        <v>0</v>
      </c>
      <c r="N25">
        <v>6.9999999999999994E-5</v>
      </c>
      <c r="O25">
        <v>10</v>
      </c>
      <c r="P25">
        <v>1.001422721777912E-7</v>
      </c>
      <c r="Q25">
        <v>1.405767387026384E-11</v>
      </c>
      <c r="R25">
        <v>2.0770379294594421</v>
      </c>
      <c r="S25">
        <v>5.3397933534724092E-8</v>
      </c>
      <c r="T25">
        <v>3.8758557720668983E-8</v>
      </c>
      <c r="U25">
        <v>2.1779456301682778</v>
      </c>
      <c r="V25">
        <v>5.3323727210621972E-5</v>
      </c>
      <c r="W25">
        <v>3.8704695822152183E-5</v>
      </c>
      <c r="X25">
        <v>2.177945621643099</v>
      </c>
      <c r="Y25">
        <v>2.2043513602543791E-12</v>
      </c>
      <c r="Z25">
        <v>2.7053720503020738E-8</v>
      </c>
      <c r="AA25" s="39">
        <f t="shared" si="2"/>
        <v>6.3772382768605471</v>
      </c>
      <c r="AB25" s="39">
        <f t="shared" si="3"/>
        <v>1.432651664910241</v>
      </c>
      <c r="AC25" s="40" t="str">
        <f t="shared" si="4"/>
        <v>B101591.5</v>
      </c>
      <c r="AD25" s="41">
        <v>1000</v>
      </c>
      <c r="AE25" s="42">
        <f t="shared" si="5"/>
        <v>5.3397933534724089E-5</v>
      </c>
      <c r="AF25" s="43">
        <f t="shared" si="6"/>
        <v>3.8758557720668982E-5</v>
      </c>
      <c r="AG25" s="39">
        <f t="shared" si="7"/>
        <v>2.1779456301682778</v>
      </c>
      <c r="AH25" s="41">
        <v>1000000000</v>
      </c>
      <c r="AI25" s="46">
        <f t="shared" si="8"/>
        <v>100.1422721777912</v>
      </c>
      <c r="AJ25" s="44">
        <f t="shared" si="9"/>
        <v>1.405767387026384E-2</v>
      </c>
      <c r="AK25" s="44">
        <f t="shared" si="10"/>
        <v>2.0770379294594421</v>
      </c>
      <c r="AL25" s="44">
        <f t="shared" si="11"/>
        <v>1591.5</v>
      </c>
    </row>
    <row r="26" spans="1:38" x14ac:dyDescent="0.25">
      <c r="A26" t="s">
        <v>136</v>
      </c>
      <c r="B26">
        <v>1591.5</v>
      </c>
      <c r="C26" t="s">
        <v>44</v>
      </c>
      <c r="D26">
        <v>0</v>
      </c>
      <c r="E26">
        <v>0</v>
      </c>
      <c r="F26">
        <v>1591.5</v>
      </c>
      <c r="G26">
        <v>19.63</v>
      </c>
      <c r="H26">
        <v>0.2</v>
      </c>
      <c r="I26">
        <v>10</v>
      </c>
      <c r="J26">
        <v>0</v>
      </c>
      <c r="K26">
        <v>1E-4</v>
      </c>
      <c r="L26">
        <v>10</v>
      </c>
      <c r="M26">
        <v>0</v>
      </c>
      <c r="N26">
        <v>6.9999999999999994E-5</v>
      </c>
      <c r="O26">
        <v>10</v>
      </c>
      <c r="P26">
        <v>0</v>
      </c>
      <c r="Q26">
        <v>3.2278098728874033E-14</v>
      </c>
      <c r="R26">
        <v>2.08946806431709</v>
      </c>
      <c r="S26">
        <v>0</v>
      </c>
      <c r="T26">
        <v>3.2273764427759331E-10</v>
      </c>
      <c r="U26">
        <v>2.08946806431709</v>
      </c>
      <c r="V26">
        <v>1.2566760917373549E-16</v>
      </c>
      <c r="W26">
        <v>0</v>
      </c>
      <c r="AA26" s="39" t="e">
        <f t="shared" si="2"/>
        <v>#DIV/0!</v>
      </c>
      <c r="AB26" s="39" t="e">
        <f t="shared" si="3"/>
        <v>#DIV/0!</v>
      </c>
      <c r="AC26" s="40" t="str">
        <f t="shared" si="4"/>
        <v>coax zero1591.5</v>
      </c>
      <c r="AD26" s="41">
        <v>1000</v>
      </c>
      <c r="AE26" s="42">
        <f t="shared" si="5"/>
        <v>0</v>
      </c>
      <c r="AF26" s="43">
        <f t="shared" si="6"/>
        <v>3.2273764427759331E-7</v>
      </c>
      <c r="AG26" s="39">
        <f t="shared" si="7"/>
        <v>2.08946806431709</v>
      </c>
      <c r="AH26" s="41">
        <v>1000000000</v>
      </c>
      <c r="AI26" s="46">
        <f t="shared" si="8"/>
        <v>0</v>
      </c>
      <c r="AJ26" s="43">
        <f t="shared" si="9"/>
        <v>3.2278098728874033E-5</v>
      </c>
      <c r="AK26" s="44">
        <f t="shared" si="10"/>
        <v>2.08946806431709</v>
      </c>
      <c r="AL26" s="44">
        <f t="shared" si="11"/>
        <v>1591.5</v>
      </c>
    </row>
    <row r="27" spans="1:38" x14ac:dyDescent="0.25">
      <c r="A27" t="s">
        <v>103</v>
      </c>
      <c r="B27">
        <v>1591.5</v>
      </c>
      <c r="C27" t="s">
        <v>44</v>
      </c>
      <c r="D27">
        <v>4978</v>
      </c>
      <c r="E27">
        <v>160</v>
      </c>
      <c r="F27">
        <v>1591.5</v>
      </c>
      <c r="G27">
        <v>19.61</v>
      </c>
      <c r="H27">
        <v>0.2</v>
      </c>
      <c r="I27">
        <v>10</v>
      </c>
      <c r="J27">
        <v>0</v>
      </c>
      <c r="K27">
        <v>1E-4</v>
      </c>
      <c r="L27">
        <v>10</v>
      </c>
      <c r="M27">
        <v>0</v>
      </c>
      <c r="N27">
        <v>6.9999999999999994E-5</v>
      </c>
      <c r="O27">
        <v>10</v>
      </c>
      <c r="P27">
        <v>0</v>
      </c>
      <c r="Q27">
        <v>0</v>
      </c>
      <c r="R27">
        <v>0</v>
      </c>
      <c r="S27">
        <v>0</v>
      </c>
      <c r="T27">
        <v>3.0321743122398839E-15</v>
      </c>
      <c r="U27">
        <v>2.446911848791681</v>
      </c>
      <c r="V27">
        <v>0</v>
      </c>
      <c r="W27">
        <v>0</v>
      </c>
      <c r="X27">
        <v>0</v>
      </c>
      <c r="Y27">
        <v>1.220932300910099E-15</v>
      </c>
      <c r="Z27">
        <v>1.6141383512619021E-11</v>
      </c>
      <c r="AA27" s="39">
        <f t="shared" si="2"/>
        <v>0</v>
      </c>
      <c r="AB27" s="39">
        <f t="shared" si="3"/>
        <v>1.8785095527092761E-4</v>
      </c>
      <c r="AC27" s="40" t="str">
        <f t="shared" si="4"/>
        <v>box_zero1591.5</v>
      </c>
      <c r="AD27" s="41">
        <v>1000</v>
      </c>
      <c r="AE27" s="42">
        <f t="shared" si="5"/>
        <v>0</v>
      </c>
      <c r="AF27" s="43">
        <f t="shared" si="6"/>
        <v>3.0321743122398841E-12</v>
      </c>
      <c r="AG27" s="39">
        <f t="shared" si="7"/>
        <v>2.446911848791681</v>
      </c>
      <c r="AH27" s="41">
        <v>1000000000</v>
      </c>
      <c r="AI27" s="46">
        <f t="shared" si="8"/>
        <v>0</v>
      </c>
      <c r="AJ27" s="43">
        <f t="shared" si="9"/>
        <v>0</v>
      </c>
      <c r="AK27" s="44">
        <f t="shared" si="10"/>
        <v>0</v>
      </c>
      <c r="AL27" s="44">
        <f t="shared" si="11"/>
        <v>1591.5</v>
      </c>
    </row>
    <row r="28" spans="1:38" x14ac:dyDescent="0.25">
      <c r="A28" t="s">
        <v>65</v>
      </c>
      <c r="B28">
        <v>1591.5</v>
      </c>
      <c r="C28" t="s">
        <v>44</v>
      </c>
      <c r="D28">
        <v>104565</v>
      </c>
      <c r="E28">
        <v>184</v>
      </c>
      <c r="F28">
        <v>1591.5</v>
      </c>
      <c r="G28">
        <v>19.64</v>
      </c>
      <c r="H28">
        <v>0.2</v>
      </c>
      <c r="I28">
        <v>10</v>
      </c>
      <c r="J28">
        <v>0</v>
      </c>
      <c r="K28">
        <v>1E-4</v>
      </c>
      <c r="L28">
        <v>10</v>
      </c>
      <c r="M28">
        <v>0</v>
      </c>
      <c r="N28">
        <v>6.9999999999999994E-5</v>
      </c>
      <c r="O28">
        <v>10</v>
      </c>
      <c r="P28">
        <v>9.9596520011641486E-10</v>
      </c>
      <c r="Q28">
        <v>1.4892651042035231E-13</v>
      </c>
      <c r="R28">
        <v>2.05823505744817</v>
      </c>
      <c r="S28">
        <v>2.39990712515614E-10</v>
      </c>
      <c r="T28">
        <v>5.5675456367273942E-10</v>
      </c>
      <c r="U28">
        <v>2.0185343080908731</v>
      </c>
      <c r="V28">
        <v>2.4097043394446249E-5</v>
      </c>
      <c r="W28">
        <v>5.590274201168252E-5</v>
      </c>
      <c r="X28">
        <v>2.018534308058856</v>
      </c>
      <c r="Y28">
        <v>2.3132166703471231E-14</v>
      </c>
      <c r="Z28">
        <v>2.8504363562106622E-10</v>
      </c>
      <c r="AA28" s="39">
        <f t="shared" si="2"/>
        <v>6.4380700835086184</v>
      </c>
      <c r="AB28" s="39">
        <f t="shared" si="3"/>
        <v>1.9532257314205836</v>
      </c>
      <c r="AC28" s="40" t="str">
        <f t="shared" si="4"/>
        <v>C11591.5</v>
      </c>
      <c r="AD28" s="41">
        <v>1000</v>
      </c>
      <c r="AE28" s="42">
        <f t="shared" si="5"/>
        <v>2.39990712515614E-7</v>
      </c>
      <c r="AF28" s="43">
        <f t="shared" si="6"/>
        <v>5.5675456367273944E-7</v>
      </c>
      <c r="AG28" s="39">
        <f t="shared" si="7"/>
        <v>2.0185343080908731</v>
      </c>
      <c r="AH28" s="41">
        <v>1000000000</v>
      </c>
      <c r="AI28" s="46">
        <f t="shared" si="8"/>
        <v>0.99596520011641487</v>
      </c>
      <c r="AJ28" s="43">
        <f t="shared" si="9"/>
        <v>1.489265104203523E-4</v>
      </c>
      <c r="AK28" s="44">
        <f t="shared" si="10"/>
        <v>2.05823505744817</v>
      </c>
      <c r="AL28" s="44">
        <f t="shared" si="11"/>
        <v>1591.5</v>
      </c>
    </row>
    <row r="29" spans="1:38" x14ac:dyDescent="0.25">
      <c r="A29" t="s">
        <v>66</v>
      </c>
      <c r="B29">
        <v>1591.5</v>
      </c>
      <c r="C29" t="s">
        <v>44</v>
      </c>
      <c r="D29">
        <v>204874</v>
      </c>
      <c r="E29">
        <v>180</v>
      </c>
      <c r="F29">
        <v>1591.5</v>
      </c>
      <c r="G29">
        <v>19.63</v>
      </c>
      <c r="H29">
        <v>0.2</v>
      </c>
      <c r="I29">
        <v>10</v>
      </c>
      <c r="J29">
        <v>0</v>
      </c>
      <c r="K29">
        <v>1E-4</v>
      </c>
      <c r="L29">
        <v>10</v>
      </c>
      <c r="M29">
        <v>0</v>
      </c>
      <c r="N29">
        <v>6.9999999999999994E-5</v>
      </c>
      <c r="O29">
        <v>10</v>
      </c>
      <c r="P29">
        <v>1.999151090428177E-9</v>
      </c>
      <c r="Q29">
        <v>2.8813117481595769E-13</v>
      </c>
      <c r="R29">
        <v>2.0730433680066871</v>
      </c>
      <c r="S29">
        <v>1.9999226042967831E-10</v>
      </c>
      <c r="T29">
        <v>8.4170378327675687E-10</v>
      </c>
      <c r="U29">
        <v>2.091290748617511</v>
      </c>
      <c r="V29">
        <v>1.0004169920536679E-5</v>
      </c>
      <c r="W29">
        <v>4.2104367704867093E-5</v>
      </c>
      <c r="X29">
        <v>2.0912907486362791</v>
      </c>
      <c r="Y29">
        <v>4.5202256290329992E-14</v>
      </c>
      <c r="Z29">
        <v>5.5589541353129777E-10</v>
      </c>
      <c r="AA29" s="39">
        <f t="shared" si="2"/>
        <v>6.3742653235121116</v>
      </c>
      <c r="AB29" s="39">
        <f t="shared" si="3"/>
        <v>1.5141405429663033</v>
      </c>
      <c r="AC29" s="40" t="str">
        <f t="shared" si="4"/>
        <v>C21591.5</v>
      </c>
      <c r="AD29" s="41">
        <v>1000</v>
      </c>
      <c r="AE29" s="42">
        <f t="shared" si="5"/>
        <v>1.9999226042967832E-7</v>
      </c>
      <c r="AF29" s="43">
        <f t="shared" si="6"/>
        <v>8.4170378327675688E-7</v>
      </c>
      <c r="AG29" s="39">
        <f t="shared" si="7"/>
        <v>2.091290748617511</v>
      </c>
      <c r="AH29" s="41">
        <v>1000000000</v>
      </c>
      <c r="AI29" s="46">
        <f t="shared" si="8"/>
        <v>1.9991510904281771</v>
      </c>
      <c r="AJ29" s="43">
        <f t="shared" si="9"/>
        <v>2.8813117481595767E-4</v>
      </c>
      <c r="AK29" s="44">
        <f t="shared" si="10"/>
        <v>2.0730433680066871</v>
      </c>
      <c r="AL29" s="44">
        <f t="shared" si="11"/>
        <v>1591.5</v>
      </c>
    </row>
    <row r="30" spans="1:38" x14ac:dyDescent="0.25">
      <c r="A30" t="s">
        <v>67</v>
      </c>
      <c r="B30">
        <v>1591.5</v>
      </c>
      <c r="C30" t="s">
        <v>44</v>
      </c>
      <c r="D30">
        <v>304422</v>
      </c>
      <c r="E30">
        <v>185</v>
      </c>
      <c r="F30">
        <v>1591.5</v>
      </c>
      <c r="G30">
        <v>19.63</v>
      </c>
      <c r="H30">
        <v>0.2</v>
      </c>
      <c r="I30">
        <v>10</v>
      </c>
      <c r="J30">
        <v>0</v>
      </c>
      <c r="K30">
        <v>1E-4</v>
      </c>
      <c r="L30">
        <v>10</v>
      </c>
      <c r="M30">
        <v>0</v>
      </c>
      <c r="N30">
        <v>6.9999999999999994E-5</v>
      </c>
      <c r="O30">
        <v>10</v>
      </c>
      <c r="P30">
        <v>2.9947262532625721E-9</v>
      </c>
      <c r="Q30">
        <v>4.2685742670444598E-13</v>
      </c>
      <c r="R30">
        <v>2.0757307076119469</v>
      </c>
      <c r="S30">
        <v>2.4999032553709812E-10</v>
      </c>
      <c r="T30">
        <v>1.183296375026522E-9</v>
      </c>
      <c r="U30">
        <v>2.1455666488669491</v>
      </c>
      <c r="V30">
        <v>8.3479446509013372E-6</v>
      </c>
      <c r="W30">
        <v>3.9513899683635432E-5</v>
      </c>
      <c r="X30">
        <v>2.1455666488490421</v>
      </c>
      <c r="Y30">
        <v>6.7104909872686671E-14</v>
      </c>
      <c r="Z30">
        <v>8.2469235884435769E-10</v>
      </c>
      <c r="AA30" s="39">
        <f t="shared" si="2"/>
        <v>6.3610461218753134</v>
      </c>
      <c r="AB30" s="39">
        <f t="shared" si="3"/>
        <v>1.4348336835382791</v>
      </c>
      <c r="AC30" s="40" t="str">
        <f t="shared" si="4"/>
        <v>C31591.5</v>
      </c>
      <c r="AD30" s="41">
        <v>1000</v>
      </c>
      <c r="AE30" s="42">
        <f t="shared" si="5"/>
        <v>2.4999032553709813E-7</v>
      </c>
      <c r="AF30" s="43">
        <f t="shared" si="6"/>
        <v>1.1832963750265219E-6</v>
      </c>
      <c r="AG30" s="39">
        <f t="shared" si="7"/>
        <v>2.1455666488669491</v>
      </c>
      <c r="AH30" s="41">
        <v>1000000000</v>
      </c>
      <c r="AI30" s="46">
        <f t="shared" si="8"/>
        <v>2.9947262532625722</v>
      </c>
      <c r="AJ30" s="43">
        <f t="shared" si="9"/>
        <v>4.2685742670444597E-4</v>
      </c>
      <c r="AK30" s="44">
        <f t="shared" si="10"/>
        <v>2.0757307076119469</v>
      </c>
      <c r="AL30" s="44">
        <f t="shared" si="11"/>
        <v>1591.5</v>
      </c>
    </row>
    <row r="31" spans="1:38" x14ac:dyDescent="0.25">
      <c r="A31" t="s">
        <v>68</v>
      </c>
      <c r="B31">
        <v>1591.5</v>
      </c>
      <c r="C31" t="s">
        <v>44</v>
      </c>
      <c r="D31">
        <v>404764</v>
      </c>
      <c r="E31">
        <v>163</v>
      </c>
      <c r="F31">
        <v>1591.5</v>
      </c>
      <c r="G31">
        <v>19.63</v>
      </c>
      <c r="H31">
        <v>0.2</v>
      </c>
      <c r="I31">
        <v>10</v>
      </c>
      <c r="J31">
        <v>0</v>
      </c>
      <c r="K31">
        <v>1E-4</v>
      </c>
      <c r="L31">
        <v>10</v>
      </c>
      <c r="M31">
        <v>0</v>
      </c>
      <c r="N31">
        <v>6.9999999999999994E-5</v>
      </c>
      <c r="O31">
        <v>10</v>
      </c>
      <c r="P31">
        <v>3.9982421751206587E-9</v>
      </c>
      <c r="Q31">
        <v>5.671529440778883E-13</v>
      </c>
      <c r="R31">
        <v>2.076629323712984</v>
      </c>
      <c r="S31">
        <v>2.9998839064452009E-11</v>
      </c>
      <c r="T31">
        <v>1.5457698795860491E-9</v>
      </c>
      <c r="U31">
        <v>2.17551841455998</v>
      </c>
      <c r="V31">
        <v>7.5032400475590054E-7</v>
      </c>
      <c r="W31">
        <v>3.8662437702443162E-5</v>
      </c>
      <c r="X31">
        <v>2.1755184145712021</v>
      </c>
      <c r="Y31">
        <v>8.9182260153564601E-14</v>
      </c>
      <c r="Z31">
        <v>1.0956332425045319E-9</v>
      </c>
      <c r="AA31" s="39">
        <f t="shared" si="2"/>
        <v>6.3594816177712588</v>
      </c>
      <c r="AB31" s="39">
        <f t="shared" si="3"/>
        <v>1.4108460930343261</v>
      </c>
      <c r="AC31" s="40" t="str">
        <f t="shared" si="4"/>
        <v>C41591.5</v>
      </c>
      <c r="AD31" s="41">
        <v>1000</v>
      </c>
      <c r="AE31" s="42">
        <f t="shared" si="5"/>
        <v>2.9998839064452009E-8</v>
      </c>
      <c r="AF31" s="43">
        <f t="shared" si="6"/>
        <v>1.545769879586049E-6</v>
      </c>
      <c r="AG31" s="39">
        <f t="shared" si="7"/>
        <v>2.17551841455998</v>
      </c>
      <c r="AH31" s="41">
        <v>1000000000</v>
      </c>
      <c r="AI31" s="46">
        <f t="shared" si="8"/>
        <v>3.9982421751206587</v>
      </c>
      <c r="AJ31" s="43">
        <f t="shared" si="9"/>
        <v>5.6715294407788826E-4</v>
      </c>
      <c r="AK31" s="44">
        <f t="shared" si="10"/>
        <v>2.076629323712984</v>
      </c>
      <c r="AL31" s="44">
        <f t="shared" si="11"/>
        <v>1591.5</v>
      </c>
    </row>
    <row r="32" spans="1:38" x14ac:dyDescent="0.25">
      <c r="A32" t="s">
        <v>69</v>
      </c>
      <c r="B32">
        <v>1591.5</v>
      </c>
      <c r="C32" t="s">
        <v>44</v>
      </c>
      <c r="D32">
        <v>505170</v>
      </c>
      <c r="E32">
        <v>136</v>
      </c>
      <c r="F32">
        <v>1591.5</v>
      </c>
      <c r="G32">
        <v>19.63</v>
      </c>
      <c r="H32">
        <v>0.2</v>
      </c>
      <c r="I32">
        <v>10</v>
      </c>
      <c r="J32">
        <v>0</v>
      </c>
      <c r="K32">
        <v>1E-4</v>
      </c>
      <c r="L32">
        <v>10</v>
      </c>
      <c r="M32">
        <v>0</v>
      </c>
      <c r="N32">
        <v>6.9999999999999994E-5</v>
      </c>
      <c r="O32">
        <v>10</v>
      </c>
      <c r="P32">
        <v>5.0023981581594959E-9</v>
      </c>
      <c r="Q32">
        <v>7.0772547579871737E-13</v>
      </c>
      <c r="R32">
        <v>2.0770082557775882</v>
      </c>
      <c r="S32">
        <v>-2.3999071251561359E-10</v>
      </c>
      <c r="T32">
        <v>1.9154051859444902E-9</v>
      </c>
      <c r="U32">
        <v>2.1922747376718181</v>
      </c>
      <c r="V32">
        <v>-4.7976622187534288E-6</v>
      </c>
      <c r="W32">
        <v>3.8290928006434807E-5</v>
      </c>
      <c r="X32">
        <v>2.1922747375176841</v>
      </c>
      <c r="Y32">
        <v>1.11273691780419E-13</v>
      </c>
      <c r="Z32">
        <v>1.366746937316111E-9</v>
      </c>
      <c r="AA32" s="39">
        <f t="shared" si="2"/>
        <v>6.3602228386140141</v>
      </c>
      <c r="AB32" s="39">
        <f t="shared" si="3"/>
        <v>1.4014336770388398</v>
      </c>
      <c r="AC32" s="40" t="str">
        <f t="shared" si="4"/>
        <v>C51591.5</v>
      </c>
      <c r="AD32" s="41">
        <v>1000</v>
      </c>
      <c r="AE32" s="42">
        <f t="shared" si="5"/>
        <v>-2.3999071251561358E-7</v>
      </c>
      <c r="AF32" s="43">
        <f t="shared" si="6"/>
        <v>1.91540518594449E-6</v>
      </c>
      <c r="AG32" s="39">
        <f t="shared" si="7"/>
        <v>2.1922747376718181</v>
      </c>
      <c r="AH32" s="41">
        <v>1000000000</v>
      </c>
      <c r="AI32" s="46">
        <f t="shared" si="8"/>
        <v>5.0023981581594956</v>
      </c>
      <c r="AJ32" s="43">
        <f t="shared" si="9"/>
        <v>7.0772547579871735E-4</v>
      </c>
      <c r="AK32" s="44">
        <f t="shared" si="10"/>
        <v>2.0770082557775882</v>
      </c>
      <c r="AL32" s="44">
        <f t="shared" si="11"/>
        <v>1591.5</v>
      </c>
    </row>
    <row r="33" spans="1:38" x14ac:dyDescent="0.25">
      <c r="A33" t="s">
        <v>70</v>
      </c>
      <c r="B33">
        <v>1591.5</v>
      </c>
      <c r="C33" t="s">
        <v>44</v>
      </c>
      <c r="D33">
        <v>604666</v>
      </c>
      <c r="E33">
        <v>123</v>
      </c>
      <c r="F33">
        <v>1591.5</v>
      </c>
      <c r="G33">
        <v>19.63</v>
      </c>
      <c r="H33">
        <v>0.2</v>
      </c>
      <c r="I33">
        <v>10</v>
      </c>
      <c r="J33">
        <v>0</v>
      </c>
      <c r="K33">
        <v>1E-4</v>
      </c>
      <c r="L33">
        <v>10</v>
      </c>
      <c r="M33">
        <v>0</v>
      </c>
      <c r="N33">
        <v>6.9999999999999994E-5</v>
      </c>
      <c r="O33">
        <v>10</v>
      </c>
      <c r="P33">
        <v>5.9974532712845314E-9</v>
      </c>
      <c r="Q33">
        <v>8.4711686776342782E-13</v>
      </c>
      <c r="R33">
        <v>2.077190648260359</v>
      </c>
      <c r="S33">
        <v>-3.6998568179490419E-10</v>
      </c>
      <c r="T33">
        <v>2.284875696874601E-9</v>
      </c>
      <c r="U33">
        <v>2.202207055986749</v>
      </c>
      <c r="V33">
        <v>-6.1692381176642723E-6</v>
      </c>
      <c r="W33">
        <v>3.8098615538135321E-5</v>
      </c>
      <c r="X33">
        <v>2.2022070557612881</v>
      </c>
      <c r="Y33">
        <v>1.331649042691698E-13</v>
      </c>
      <c r="Z33">
        <v>1.635403473568655E-9</v>
      </c>
      <c r="AA33" s="39">
        <f t="shared" si="2"/>
        <v>6.3614123587032188</v>
      </c>
      <c r="AB33" s="39">
        <f t="shared" si="3"/>
        <v>1.397132716056128</v>
      </c>
      <c r="AC33" s="40" t="str">
        <f t="shared" si="4"/>
        <v>C61591.5</v>
      </c>
      <c r="AD33" s="41">
        <v>1000</v>
      </c>
      <c r="AE33" s="42">
        <f t="shared" si="5"/>
        <v>-3.6998568179490421E-7</v>
      </c>
      <c r="AF33" s="43">
        <f t="shared" si="6"/>
        <v>2.2848756968746012E-6</v>
      </c>
      <c r="AG33" s="39">
        <f t="shared" si="7"/>
        <v>2.202207055986749</v>
      </c>
      <c r="AH33" s="41">
        <v>1000000000</v>
      </c>
      <c r="AI33" s="46">
        <f t="shared" si="8"/>
        <v>5.997453271284531</v>
      </c>
      <c r="AJ33" s="43">
        <f t="shared" si="9"/>
        <v>8.4711686776342782E-4</v>
      </c>
      <c r="AK33" s="44">
        <f t="shared" si="10"/>
        <v>2.077190648260359</v>
      </c>
      <c r="AL33" s="44">
        <f t="shared" si="11"/>
        <v>1591.5</v>
      </c>
    </row>
    <row r="34" spans="1:38" x14ac:dyDescent="0.25">
      <c r="A34" t="s">
        <v>71</v>
      </c>
      <c r="B34">
        <v>1591.5</v>
      </c>
      <c r="C34" t="s">
        <v>44</v>
      </c>
      <c r="D34">
        <v>704988</v>
      </c>
      <c r="E34">
        <v>158</v>
      </c>
      <c r="F34">
        <v>1591.5</v>
      </c>
      <c r="G34">
        <v>19.62</v>
      </c>
      <c r="H34">
        <v>0.2</v>
      </c>
      <c r="I34">
        <v>10</v>
      </c>
      <c r="J34">
        <v>0</v>
      </c>
      <c r="K34">
        <v>1E-4</v>
      </c>
      <c r="L34">
        <v>10</v>
      </c>
      <c r="M34">
        <v>0</v>
      </c>
      <c r="N34">
        <v>6.9999999999999994E-5</v>
      </c>
      <c r="O34">
        <v>10</v>
      </c>
      <c r="P34">
        <v>7.0007691740236313E-9</v>
      </c>
      <c r="Q34">
        <v>9.964668129773784E-13</v>
      </c>
      <c r="R34">
        <v>2.078616642574965</v>
      </c>
      <c r="S34">
        <v>-1.999922604296752E-11</v>
      </c>
      <c r="T34">
        <v>2.659154266692329E-9</v>
      </c>
      <c r="U34">
        <v>2.208575662279455</v>
      </c>
      <c r="V34">
        <v>-2.8568071176634172E-7</v>
      </c>
      <c r="W34">
        <v>3.7984924115283578E-5</v>
      </c>
      <c r="X34">
        <v>2.2085756622756461</v>
      </c>
      <c r="Y34">
        <v>1.5523785412943001E-13</v>
      </c>
      <c r="Z34">
        <v>1.9062903537440161E-9</v>
      </c>
      <c r="AA34" s="39">
        <f t="shared" si="2"/>
        <v>6.4189679673526747</v>
      </c>
      <c r="AB34" s="39">
        <f t="shared" si="3"/>
        <v>1.3949366430300945</v>
      </c>
      <c r="AC34" s="40" t="str">
        <f t="shared" si="4"/>
        <v>C71591.5</v>
      </c>
      <c r="AD34" s="41">
        <v>1000</v>
      </c>
      <c r="AE34" s="42">
        <f t="shared" si="5"/>
        <v>-1.9999226042967522E-8</v>
      </c>
      <c r="AF34" s="43">
        <f t="shared" si="6"/>
        <v>2.6591542666923289E-6</v>
      </c>
      <c r="AG34" s="39">
        <f t="shared" si="7"/>
        <v>2.208575662279455</v>
      </c>
      <c r="AH34" s="41">
        <v>1000000000</v>
      </c>
      <c r="AI34" s="46">
        <f t="shared" si="8"/>
        <v>7.0007691740236311</v>
      </c>
      <c r="AJ34" s="59">
        <f t="shared" si="9"/>
        <v>9.9646681297737845E-4</v>
      </c>
      <c r="AK34" s="44">
        <f t="shared" si="10"/>
        <v>2.078616642574965</v>
      </c>
      <c r="AL34" s="44">
        <f t="shared" si="11"/>
        <v>1591.5</v>
      </c>
    </row>
    <row r="35" spans="1:38" x14ac:dyDescent="0.25">
      <c r="A35" t="s">
        <v>72</v>
      </c>
      <c r="B35">
        <v>1591.5</v>
      </c>
      <c r="C35" t="s">
        <v>44</v>
      </c>
      <c r="D35">
        <v>804469</v>
      </c>
      <c r="E35">
        <v>238</v>
      </c>
      <c r="F35">
        <v>1591.5</v>
      </c>
      <c r="G35">
        <v>19.61</v>
      </c>
      <c r="H35">
        <v>0.2</v>
      </c>
      <c r="I35">
        <v>10</v>
      </c>
      <c r="J35">
        <v>0</v>
      </c>
      <c r="K35">
        <v>1E-4</v>
      </c>
      <c r="L35">
        <v>10</v>
      </c>
      <c r="M35">
        <v>0</v>
      </c>
      <c r="N35">
        <v>6.9999999999999994E-5</v>
      </c>
      <c r="O35">
        <v>10</v>
      </c>
      <c r="P35">
        <v>7.9956742728094281E-9</v>
      </c>
      <c r="Q35">
        <v>1.1473320995205229E-12</v>
      </c>
      <c r="R35">
        <v>2.080018985616515</v>
      </c>
      <c r="S35">
        <v>7.7996981567574519E-10</v>
      </c>
      <c r="T35">
        <v>3.0313425879754231E-9</v>
      </c>
      <c r="U35">
        <v>2.2127939153955691</v>
      </c>
      <c r="V35">
        <v>9.7552003045673245E-6</v>
      </c>
      <c r="W35">
        <v>3.7913459661828838E-5</v>
      </c>
      <c r="X35">
        <v>2.2127939150987168</v>
      </c>
      <c r="Y35">
        <v>1.771257663027175E-13</v>
      </c>
      <c r="Z35">
        <v>2.1749063873829492E-9</v>
      </c>
      <c r="AA35" s="39">
        <f t="shared" si="2"/>
        <v>6.4774997080869108</v>
      </c>
      <c r="AB35" s="39">
        <f t="shared" si="3"/>
        <v>1.3937807188211986</v>
      </c>
      <c r="AC35" s="40" t="str">
        <f t="shared" si="4"/>
        <v>C81591.5</v>
      </c>
      <c r="AD35" s="41">
        <v>1000</v>
      </c>
      <c r="AE35" s="42">
        <f t="shared" si="5"/>
        <v>7.7996981567574524E-7</v>
      </c>
      <c r="AF35" s="43">
        <f t="shared" si="6"/>
        <v>3.0313425879754229E-6</v>
      </c>
      <c r="AG35" s="39">
        <f t="shared" si="7"/>
        <v>2.2127939153955691</v>
      </c>
      <c r="AH35" s="41">
        <v>1000000000</v>
      </c>
      <c r="AI35" s="46">
        <f t="shared" si="8"/>
        <v>7.9956742728094286</v>
      </c>
      <c r="AJ35" s="59">
        <f t="shared" si="9"/>
        <v>1.1473320995205229E-3</v>
      </c>
      <c r="AK35" s="44">
        <f t="shared" si="10"/>
        <v>2.080018985616515</v>
      </c>
      <c r="AL35" s="44">
        <f t="shared" si="11"/>
        <v>1591.5</v>
      </c>
    </row>
    <row r="36" spans="1:38" x14ac:dyDescent="0.25">
      <c r="A36" t="s">
        <v>73</v>
      </c>
      <c r="B36">
        <v>1591.5</v>
      </c>
      <c r="C36" t="s">
        <v>44</v>
      </c>
      <c r="D36">
        <v>904780</v>
      </c>
      <c r="E36">
        <v>358</v>
      </c>
      <c r="F36">
        <v>1591.5</v>
      </c>
      <c r="G36">
        <v>19.63</v>
      </c>
      <c r="H36">
        <v>0.2</v>
      </c>
      <c r="I36">
        <v>10</v>
      </c>
      <c r="J36">
        <v>0</v>
      </c>
      <c r="K36">
        <v>1E-4</v>
      </c>
      <c r="L36">
        <v>10</v>
      </c>
      <c r="M36">
        <v>0</v>
      </c>
      <c r="N36">
        <v>6.9999999999999994E-5</v>
      </c>
      <c r="O36">
        <v>10</v>
      </c>
      <c r="P36">
        <v>8.9988801650330885E-9</v>
      </c>
      <c r="Q36">
        <v>1.26781908575368E-12</v>
      </c>
      <c r="R36">
        <v>2.077372200038178</v>
      </c>
      <c r="S36">
        <v>1.9799233782538152E-9</v>
      </c>
      <c r="T36">
        <v>3.4073324559774999E-9</v>
      </c>
      <c r="U36">
        <v>2.2157487679650312</v>
      </c>
      <c r="V36">
        <v>2.200256962010801E-5</v>
      </c>
      <c r="W36">
        <v>3.7865136851051627E-5</v>
      </c>
      <c r="X36">
        <v>2.215748766240941</v>
      </c>
      <c r="Y36">
        <v>1.9919629593163801E-13</v>
      </c>
      <c r="Z36">
        <v>2.4457635656416611E-9</v>
      </c>
      <c r="AA36" s="39">
        <f t="shared" si="2"/>
        <v>6.3646719926397708</v>
      </c>
      <c r="AB36" s="39">
        <f t="shared" si="3"/>
        <v>1.3931569281037863</v>
      </c>
      <c r="AC36" s="40" t="str">
        <f t="shared" si="4"/>
        <v>C91591.5</v>
      </c>
      <c r="AD36" s="41">
        <v>1000</v>
      </c>
      <c r="AE36" s="42">
        <f t="shared" si="5"/>
        <v>1.9799233782538153E-6</v>
      </c>
      <c r="AF36" s="43">
        <f t="shared" si="6"/>
        <v>3.4073324559774998E-6</v>
      </c>
      <c r="AG36" s="39">
        <f t="shared" si="7"/>
        <v>2.2157487679650312</v>
      </c>
      <c r="AH36" s="41">
        <v>1000000000</v>
      </c>
      <c r="AI36" s="46">
        <f t="shared" si="8"/>
        <v>8.9988801650330892</v>
      </c>
      <c r="AJ36" s="59">
        <f t="shared" si="9"/>
        <v>1.2678190857536801E-3</v>
      </c>
      <c r="AK36" s="44">
        <f t="shared" si="10"/>
        <v>2.077372200038178</v>
      </c>
      <c r="AL36" s="44">
        <f t="shared" si="11"/>
        <v>1591.5</v>
      </c>
    </row>
    <row r="37" spans="1:38" x14ac:dyDescent="0.25">
      <c r="A37" t="s">
        <v>74</v>
      </c>
      <c r="B37">
        <v>1591.5</v>
      </c>
      <c r="C37" t="s">
        <v>44</v>
      </c>
      <c r="D37">
        <v>1004265</v>
      </c>
      <c r="E37">
        <v>523</v>
      </c>
      <c r="F37">
        <v>1591.5</v>
      </c>
      <c r="G37">
        <v>19.62</v>
      </c>
      <c r="H37">
        <v>0.2</v>
      </c>
      <c r="I37">
        <v>10</v>
      </c>
      <c r="J37">
        <v>0</v>
      </c>
      <c r="K37">
        <v>1E-4</v>
      </c>
      <c r="L37">
        <v>10</v>
      </c>
      <c r="M37">
        <v>0</v>
      </c>
      <c r="N37">
        <v>6.9999999999999994E-5</v>
      </c>
      <c r="O37">
        <v>10</v>
      </c>
      <c r="P37">
        <v>9.9938252676426819E-9</v>
      </c>
      <c r="Q37">
        <v>1.419775984827502E-12</v>
      </c>
      <c r="R37">
        <v>2.0787129058492608</v>
      </c>
      <c r="S37">
        <v>3.6298595267986591E-9</v>
      </c>
      <c r="T37">
        <v>3.7807139220393257E-9</v>
      </c>
      <c r="U37">
        <v>2.2178464887281759</v>
      </c>
      <c r="V37">
        <v>3.6322150633808001E-5</v>
      </c>
      <c r="W37">
        <v>3.7831673662176238E-5</v>
      </c>
      <c r="X37">
        <v>2.2178464835038452</v>
      </c>
      <c r="Y37">
        <v>2.2108508818904911E-13</v>
      </c>
      <c r="Z37">
        <v>2.7143903999775581E-9</v>
      </c>
      <c r="AA37" s="39">
        <f t="shared" si="2"/>
        <v>6.421853217044907</v>
      </c>
      <c r="AB37" s="39">
        <f t="shared" si="3"/>
        <v>1.3928408831944674</v>
      </c>
      <c r="AC37" s="40" t="str">
        <f t="shared" si="4"/>
        <v>C101591.5</v>
      </c>
      <c r="AD37" s="41">
        <v>1000</v>
      </c>
      <c r="AE37" s="42">
        <f t="shared" si="5"/>
        <v>3.629859526798659E-6</v>
      </c>
      <c r="AF37" s="43">
        <f t="shared" si="6"/>
        <v>3.7807139220393256E-6</v>
      </c>
      <c r="AG37" s="39">
        <f t="shared" si="7"/>
        <v>2.2178464887281759</v>
      </c>
      <c r="AH37" s="41">
        <v>1000000000</v>
      </c>
      <c r="AI37" s="46">
        <f t="shared" si="8"/>
        <v>9.9938252676426824</v>
      </c>
      <c r="AJ37" s="59">
        <f t="shared" si="9"/>
        <v>1.419775984827502E-3</v>
      </c>
      <c r="AK37" s="44">
        <f t="shared" si="10"/>
        <v>2.0787129058492608</v>
      </c>
      <c r="AL37" s="44">
        <f t="shared" si="11"/>
        <v>1591.5</v>
      </c>
    </row>
    <row r="38" spans="1:38" x14ac:dyDescent="0.25">
      <c r="A38" t="s">
        <v>136</v>
      </c>
      <c r="B38">
        <v>1591.5</v>
      </c>
      <c r="C38" t="s">
        <v>44</v>
      </c>
      <c r="D38">
        <v>0</v>
      </c>
      <c r="E38">
        <v>0</v>
      </c>
      <c r="F38">
        <v>1591.5</v>
      </c>
      <c r="G38">
        <v>19.62</v>
      </c>
      <c r="H38">
        <v>0.2</v>
      </c>
      <c r="I38">
        <v>10</v>
      </c>
      <c r="J38">
        <v>0</v>
      </c>
      <c r="K38">
        <v>1E-4</v>
      </c>
      <c r="L38">
        <v>10</v>
      </c>
      <c r="M38">
        <v>0</v>
      </c>
      <c r="N38">
        <v>6.9999999999999994E-5</v>
      </c>
      <c r="O38">
        <v>10</v>
      </c>
      <c r="P38">
        <v>0</v>
      </c>
      <c r="Q38">
        <v>3.2278098728874033E-14</v>
      </c>
      <c r="R38">
        <v>2.08946806431709</v>
      </c>
      <c r="S38">
        <v>0</v>
      </c>
      <c r="T38">
        <v>3.2273764427759331E-10</v>
      </c>
      <c r="U38">
        <v>2.08946806431709</v>
      </c>
      <c r="V38">
        <v>1.2566760917373549E-16</v>
      </c>
      <c r="W38">
        <v>0</v>
      </c>
      <c r="AA38" s="39" t="e">
        <f t="shared" si="2"/>
        <v>#DIV/0!</v>
      </c>
      <c r="AB38" s="39" t="e">
        <f t="shared" si="3"/>
        <v>#DIV/0!</v>
      </c>
      <c r="AC38" s="40" t="str">
        <f t="shared" si="4"/>
        <v>coax zero1591.5</v>
      </c>
      <c r="AD38" s="41">
        <v>1000</v>
      </c>
      <c r="AE38" s="42">
        <f t="shared" si="5"/>
        <v>0</v>
      </c>
      <c r="AF38" s="43">
        <f t="shared" si="6"/>
        <v>3.2273764427759331E-7</v>
      </c>
      <c r="AG38" s="39">
        <f t="shared" si="7"/>
        <v>2.08946806431709</v>
      </c>
      <c r="AH38" s="41">
        <v>1000000000000</v>
      </c>
      <c r="AI38" s="46">
        <f t="shared" si="8"/>
        <v>0</v>
      </c>
      <c r="AJ38" s="44">
        <f t="shared" si="9"/>
        <v>3.2278098728874036E-2</v>
      </c>
      <c r="AK38" s="44">
        <f t="shared" si="10"/>
        <v>2.08946806431709</v>
      </c>
      <c r="AL38" s="44">
        <f t="shared" si="11"/>
        <v>1591.5</v>
      </c>
    </row>
    <row r="39" spans="1:38" x14ac:dyDescent="0.25">
      <c r="A39" t="s">
        <v>245</v>
      </c>
      <c r="B39">
        <v>1591.5</v>
      </c>
      <c r="C39" t="s">
        <v>40</v>
      </c>
      <c r="D39">
        <v>49835</v>
      </c>
      <c r="E39">
        <v>1389</v>
      </c>
      <c r="F39">
        <v>1591.5</v>
      </c>
      <c r="G39">
        <v>19.600000000000001</v>
      </c>
      <c r="H39">
        <v>0.2</v>
      </c>
      <c r="I39">
        <v>10</v>
      </c>
      <c r="J39">
        <v>0</v>
      </c>
      <c r="K39">
        <v>1E-4</v>
      </c>
      <c r="L39">
        <v>10</v>
      </c>
      <c r="M39">
        <v>0</v>
      </c>
      <c r="N39">
        <v>6.9999999999999994E-5</v>
      </c>
      <c r="O39">
        <v>10</v>
      </c>
      <c r="P39">
        <v>4.8967765126065617E-11</v>
      </c>
      <c r="Q39">
        <v>1.542341906146768E-12</v>
      </c>
      <c r="R39">
        <v>2.5705107767344821</v>
      </c>
      <c r="S39">
        <v>1.3800335342698061E-9</v>
      </c>
      <c r="T39">
        <v>4.6992492238525822E-11</v>
      </c>
      <c r="U39">
        <v>2.011527286039644</v>
      </c>
      <c r="V39">
        <v>2.8183364987756591E-3</v>
      </c>
      <c r="W39">
        <v>1.2019599284284841E-4</v>
      </c>
      <c r="X39">
        <v>2.0408083647090929</v>
      </c>
      <c r="Y39">
        <v>1.222211495024727E-15</v>
      </c>
      <c r="Z39">
        <v>1.615708222552527E-11</v>
      </c>
      <c r="AA39" s="39">
        <f t="shared" si="2"/>
        <v>1261.9271807090674</v>
      </c>
      <c r="AB39" s="39">
        <f t="shared" si="3"/>
        <v>2.9084763933605648</v>
      </c>
      <c r="AC39" s="40" t="str">
        <f t="shared" si="4"/>
        <v>main_zero1591.5</v>
      </c>
      <c r="AD39" s="41">
        <v>1000</v>
      </c>
      <c r="AE39" s="42">
        <f t="shared" si="5"/>
        <v>1.3800335342698061E-6</v>
      </c>
      <c r="AF39" s="43">
        <f t="shared" si="6"/>
        <v>4.6992492238525821E-8</v>
      </c>
      <c r="AG39" s="39">
        <f t="shared" si="7"/>
        <v>2.011527286039644</v>
      </c>
      <c r="AH39" s="41">
        <v>1000000000000</v>
      </c>
      <c r="AI39" s="46">
        <f t="shared" si="8"/>
        <v>48.967765126065615</v>
      </c>
      <c r="AJ39" s="44">
        <f t="shared" si="9"/>
        <v>1.542341906146768</v>
      </c>
      <c r="AK39" s="44">
        <f t="shared" si="10"/>
        <v>2.5705107767344821</v>
      </c>
      <c r="AL39" s="44">
        <f t="shared" si="11"/>
        <v>1591.5</v>
      </c>
    </row>
    <row r="40" spans="1:38" x14ac:dyDescent="0.25">
      <c r="A40" t="s">
        <v>75</v>
      </c>
      <c r="B40">
        <v>1591.5</v>
      </c>
      <c r="C40" t="s">
        <v>40</v>
      </c>
      <c r="D40">
        <v>146780</v>
      </c>
      <c r="E40">
        <v>1810</v>
      </c>
      <c r="F40">
        <v>1591.5</v>
      </c>
      <c r="G40">
        <v>19.600000000000001</v>
      </c>
      <c r="H40">
        <v>0.2</v>
      </c>
      <c r="I40">
        <v>10</v>
      </c>
      <c r="J40">
        <v>0</v>
      </c>
      <c r="K40">
        <v>1E-4</v>
      </c>
      <c r="L40">
        <v>10</v>
      </c>
      <c r="M40">
        <v>0</v>
      </c>
      <c r="N40">
        <v>6.9999999999999994E-5</v>
      </c>
      <c r="O40">
        <v>10</v>
      </c>
      <c r="P40">
        <v>9.6960375615735952E-11</v>
      </c>
      <c r="Q40">
        <v>2.0532665555002571E-14</v>
      </c>
      <c r="R40">
        <v>2.0807449737532719</v>
      </c>
      <c r="S40">
        <v>4.2101023038231018E-10</v>
      </c>
      <c r="T40">
        <v>5.5098148829922703E-11</v>
      </c>
      <c r="U40">
        <v>2.017254144098068</v>
      </c>
      <c r="V40">
        <v>4.3422202523770521E-4</v>
      </c>
      <c r="W40">
        <v>5.6827232033956437E-5</v>
      </c>
      <c r="X40">
        <v>2.0172539903640119</v>
      </c>
      <c r="Y40">
        <v>3.355339758570918E-15</v>
      </c>
      <c r="Z40">
        <v>4.2335570555544032E-11</v>
      </c>
      <c r="AA40" s="39">
        <f t="shared" si="2"/>
        <v>6.1193998320300338</v>
      </c>
      <c r="AB40" s="39">
        <f t="shared" si="3"/>
        <v>1.3014622953441537</v>
      </c>
      <c r="AC40" s="40" t="str">
        <f t="shared" si="4"/>
        <v>D11591.5</v>
      </c>
      <c r="AD40" s="41">
        <v>1000</v>
      </c>
      <c r="AE40" s="42">
        <f t="shared" si="5"/>
        <v>4.210102303823102E-7</v>
      </c>
      <c r="AF40" s="43">
        <f t="shared" si="6"/>
        <v>5.5098148829922705E-8</v>
      </c>
      <c r="AG40" s="39">
        <f t="shared" si="7"/>
        <v>2.017254144098068</v>
      </c>
      <c r="AH40" s="41">
        <v>1000000000000</v>
      </c>
      <c r="AI40" s="46">
        <f t="shared" si="8"/>
        <v>96.960375615735956</v>
      </c>
      <c r="AJ40" s="44">
        <f t="shared" si="9"/>
        <v>2.053266555500257E-2</v>
      </c>
      <c r="AK40" s="44">
        <f t="shared" si="10"/>
        <v>2.0807449737532719</v>
      </c>
      <c r="AL40" s="44">
        <f t="shared" si="11"/>
        <v>1591.5</v>
      </c>
    </row>
    <row r="41" spans="1:38" x14ac:dyDescent="0.25">
      <c r="A41" t="s">
        <v>76</v>
      </c>
      <c r="B41">
        <v>1591.5</v>
      </c>
      <c r="C41" t="s">
        <v>40</v>
      </c>
      <c r="D41">
        <v>245744</v>
      </c>
      <c r="E41">
        <v>1373</v>
      </c>
      <c r="F41">
        <v>1591.5</v>
      </c>
      <c r="G41">
        <v>19.61</v>
      </c>
      <c r="H41">
        <v>0.2</v>
      </c>
      <c r="I41">
        <v>10</v>
      </c>
      <c r="J41">
        <v>0</v>
      </c>
      <c r="K41">
        <v>1E-4</v>
      </c>
      <c r="L41">
        <v>10</v>
      </c>
      <c r="M41">
        <v>0</v>
      </c>
      <c r="N41">
        <v>6.9999999999999994E-5</v>
      </c>
      <c r="O41">
        <v>10</v>
      </c>
      <c r="P41">
        <v>1.9594007144776121E-10</v>
      </c>
      <c r="Q41">
        <v>3.3880009651366067E-14</v>
      </c>
      <c r="R41">
        <v>2.0868789136179351</v>
      </c>
      <c r="S41">
        <v>-1.6000388803128201E-11</v>
      </c>
      <c r="T41">
        <v>8.2881831723162618E-11</v>
      </c>
      <c r="U41">
        <v>2.0884669840446359</v>
      </c>
      <c r="V41">
        <v>-8.1662141113909039E-6</v>
      </c>
      <c r="W41">
        <v>4.2300896173246328E-5</v>
      </c>
      <c r="X41">
        <v>2.088466982237394</v>
      </c>
      <c r="Y41">
        <v>5.5328930668754743E-15</v>
      </c>
      <c r="Z41">
        <v>6.905925841043057E-11</v>
      </c>
      <c r="AA41" s="39">
        <f t="shared" si="2"/>
        <v>6.1233805247746682</v>
      </c>
      <c r="AB41" s="39">
        <f t="shared" si="3"/>
        <v>1.2001552526177188</v>
      </c>
      <c r="AC41" s="40" t="str">
        <f t="shared" si="4"/>
        <v>D21591.5</v>
      </c>
      <c r="AD41" s="41">
        <v>1000</v>
      </c>
      <c r="AE41" s="42">
        <f t="shared" si="5"/>
        <v>-1.6000388803128201E-8</v>
      </c>
      <c r="AF41" s="43">
        <f t="shared" si="6"/>
        <v>8.288183172316262E-8</v>
      </c>
      <c r="AG41" s="39">
        <f t="shared" si="7"/>
        <v>2.0884669840446359</v>
      </c>
      <c r="AH41" s="41">
        <v>1000000000000</v>
      </c>
      <c r="AI41" s="46">
        <f t="shared" si="8"/>
        <v>195.9400714477612</v>
      </c>
      <c r="AJ41" s="44">
        <f t="shared" si="9"/>
        <v>3.3880009651366068E-2</v>
      </c>
      <c r="AK41" s="44">
        <f t="shared" si="10"/>
        <v>2.0868789136179351</v>
      </c>
      <c r="AL41" s="44">
        <f t="shared" si="11"/>
        <v>1591.5</v>
      </c>
    </row>
    <row r="42" spans="1:38" x14ac:dyDescent="0.25">
      <c r="A42" t="s">
        <v>77</v>
      </c>
      <c r="B42">
        <v>1591.5</v>
      </c>
      <c r="C42" t="s">
        <v>40</v>
      </c>
      <c r="D42">
        <v>342566</v>
      </c>
      <c r="E42">
        <v>1774</v>
      </c>
      <c r="F42">
        <v>1591.5</v>
      </c>
      <c r="G42">
        <v>19.600000000000001</v>
      </c>
      <c r="H42">
        <v>0.2</v>
      </c>
      <c r="I42">
        <v>10</v>
      </c>
      <c r="J42">
        <v>0</v>
      </c>
      <c r="K42">
        <v>1E-4</v>
      </c>
      <c r="L42">
        <v>10</v>
      </c>
      <c r="M42">
        <v>0</v>
      </c>
      <c r="N42">
        <v>6.9999999999999994E-5</v>
      </c>
      <c r="O42">
        <v>10</v>
      </c>
      <c r="P42">
        <v>2.927774275555212E-10</v>
      </c>
      <c r="Q42">
        <v>4.7926742095729063E-14</v>
      </c>
      <c r="R42">
        <v>2.088806616678252</v>
      </c>
      <c r="S42">
        <v>3.8500935557527187E-10</v>
      </c>
      <c r="T42">
        <v>1.159536626610314E-10</v>
      </c>
      <c r="U42">
        <v>2.142852496221983</v>
      </c>
      <c r="V42">
        <v>1.3150648836606049E-4</v>
      </c>
      <c r="W42">
        <v>3.9605946031447242E-5</v>
      </c>
      <c r="X42">
        <v>2.142852454081031</v>
      </c>
      <c r="Y42">
        <v>7.6633149012461921E-15</v>
      </c>
      <c r="Z42">
        <v>9.5204532504907605E-11</v>
      </c>
      <c r="AA42" s="39">
        <f t="shared" si="2"/>
        <v>6.25404837375733</v>
      </c>
      <c r="AB42" s="39">
        <f t="shared" si="3"/>
        <v>1.2179426715325157</v>
      </c>
      <c r="AC42" s="40" t="str">
        <f t="shared" si="4"/>
        <v>D31591.5</v>
      </c>
      <c r="AD42" s="41">
        <v>1000</v>
      </c>
      <c r="AE42" s="42">
        <f t="shared" si="5"/>
        <v>3.8500935557527187E-7</v>
      </c>
      <c r="AF42" s="43">
        <f t="shared" si="6"/>
        <v>1.1595366266103141E-7</v>
      </c>
      <c r="AG42" s="39">
        <f t="shared" si="7"/>
        <v>2.142852496221983</v>
      </c>
      <c r="AH42" s="41">
        <v>1000000000000</v>
      </c>
      <c r="AI42" s="46">
        <f t="shared" si="8"/>
        <v>292.77742755552123</v>
      </c>
      <c r="AJ42" s="44">
        <f t="shared" si="9"/>
        <v>4.7926742095729065E-2</v>
      </c>
      <c r="AK42" s="44">
        <f t="shared" si="10"/>
        <v>2.088806616678252</v>
      </c>
      <c r="AL42" s="44">
        <f t="shared" si="11"/>
        <v>1591.5</v>
      </c>
    </row>
    <row r="43" spans="1:38" x14ac:dyDescent="0.25">
      <c r="A43" t="s">
        <v>78</v>
      </c>
      <c r="B43">
        <v>1591.5</v>
      </c>
      <c r="C43" t="s">
        <v>40</v>
      </c>
      <c r="D43">
        <v>442268</v>
      </c>
      <c r="E43">
        <v>1324</v>
      </c>
      <c r="F43">
        <v>1591.5</v>
      </c>
      <c r="G43">
        <v>19.62</v>
      </c>
      <c r="H43">
        <v>0.2</v>
      </c>
      <c r="I43">
        <v>10</v>
      </c>
      <c r="J43">
        <v>0</v>
      </c>
      <c r="K43">
        <v>1E-4</v>
      </c>
      <c r="L43">
        <v>10</v>
      </c>
      <c r="M43">
        <v>0</v>
      </c>
      <c r="N43">
        <v>6.9999999999999994E-5</v>
      </c>
      <c r="O43">
        <v>10</v>
      </c>
      <c r="P43">
        <v>3.9249524043540257E-10</v>
      </c>
      <c r="Q43">
        <v>6.0987258960946698E-14</v>
      </c>
      <c r="R43">
        <v>2.0849606822830071</v>
      </c>
      <c r="S43">
        <v>-6.5001579512708615E-11</v>
      </c>
      <c r="T43">
        <v>1.518944536393811E-10</v>
      </c>
      <c r="U43">
        <v>2.1739408430745319</v>
      </c>
      <c r="V43">
        <v>-1.6561627179456701E-5</v>
      </c>
      <c r="W43">
        <v>3.8700895236242138E-5</v>
      </c>
      <c r="X43">
        <v>2.1739408388220829</v>
      </c>
      <c r="Y43">
        <v>9.8571067846035843E-15</v>
      </c>
      <c r="Z43">
        <v>1.2212750577304451E-10</v>
      </c>
      <c r="AA43" s="39">
        <f t="shared" si="2"/>
        <v>6.1871358699498327</v>
      </c>
      <c r="AB43" s="39">
        <f t="shared" si="3"/>
        <v>1.2437366396531013</v>
      </c>
      <c r="AC43" s="40" t="str">
        <f t="shared" si="4"/>
        <v>D41591.5</v>
      </c>
      <c r="AD43" s="41">
        <v>1000</v>
      </c>
      <c r="AE43" s="42">
        <f t="shared" si="5"/>
        <v>-6.5001579512708616E-8</v>
      </c>
      <c r="AF43" s="43">
        <f t="shared" si="6"/>
        <v>1.518944536393811E-7</v>
      </c>
      <c r="AG43" s="39">
        <f t="shared" si="7"/>
        <v>2.1739408430745319</v>
      </c>
      <c r="AH43" s="41">
        <v>1000000000000</v>
      </c>
      <c r="AI43" s="46">
        <f t="shared" si="8"/>
        <v>392.49524043540259</v>
      </c>
      <c r="AJ43" s="44">
        <f t="shared" si="9"/>
        <v>6.09872589609467E-2</v>
      </c>
      <c r="AK43" s="44">
        <f t="shared" si="10"/>
        <v>2.0849606822830071</v>
      </c>
      <c r="AL43" s="44">
        <f t="shared" si="11"/>
        <v>1591.5</v>
      </c>
    </row>
    <row r="44" spans="1:38" x14ac:dyDescent="0.25">
      <c r="A44" t="s">
        <v>79</v>
      </c>
      <c r="B44">
        <v>1591.5</v>
      </c>
      <c r="C44" t="s">
        <v>40</v>
      </c>
      <c r="D44">
        <v>539069</v>
      </c>
      <c r="E44">
        <v>1704</v>
      </c>
      <c r="F44">
        <v>1591.5</v>
      </c>
      <c r="G44">
        <v>19.61</v>
      </c>
      <c r="H44">
        <v>0.2</v>
      </c>
      <c r="I44">
        <v>10</v>
      </c>
      <c r="J44">
        <v>0</v>
      </c>
      <c r="K44">
        <v>1E-4</v>
      </c>
      <c r="L44">
        <v>10</v>
      </c>
      <c r="M44">
        <v>0</v>
      </c>
      <c r="N44">
        <v>6.9999999999999994E-5</v>
      </c>
      <c r="O44">
        <v>10</v>
      </c>
      <c r="P44">
        <v>4.893115932125326E-10</v>
      </c>
      <c r="Q44">
        <v>7.5307207142021394E-14</v>
      </c>
      <c r="R44">
        <v>2.0857826810249169</v>
      </c>
      <c r="S44">
        <v>3.1500765456158588E-10</v>
      </c>
      <c r="T44">
        <v>1.8748868484445611E-10</v>
      </c>
      <c r="U44">
        <v>2.1909552661613469</v>
      </c>
      <c r="V44">
        <v>6.4379720991101689E-5</v>
      </c>
      <c r="W44">
        <v>3.8318019111891988E-5</v>
      </c>
      <c r="X44">
        <v>2.1909552567990151</v>
      </c>
      <c r="Y44">
        <v>1.1987066545700441E-14</v>
      </c>
      <c r="Z44">
        <v>1.4826710914438029E-10</v>
      </c>
      <c r="AA44" s="39">
        <f t="shared" si="2"/>
        <v>6.2823716590638954</v>
      </c>
      <c r="AB44" s="39">
        <f t="shared" si="3"/>
        <v>1.264533219312197</v>
      </c>
      <c r="AC44" s="40" t="str">
        <f t="shared" si="4"/>
        <v>D51591.5</v>
      </c>
      <c r="AD44" s="41">
        <v>1000</v>
      </c>
      <c r="AE44" s="42">
        <f t="shared" si="5"/>
        <v>3.1500765456158589E-7</v>
      </c>
      <c r="AF44" s="43">
        <f t="shared" si="6"/>
        <v>1.874886848444561E-7</v>
      </c>
      <c r="AG44" s="39">
        <f t="shared" si="7"/>
        <v>2.1909552661613469</v>
      </c>
      <c r="AH44" s="41">
        <v>1000000000000</v>
      </c>
      <c r="AI44" s="46">
        <f t="shared" si="8"/>
        <v>489.31159321253261</v>
      </c>
      <c r="AJ44" s="44">
        <f t="shared" si="9"/>
        <v>7.5307207142021396E-2</v>
      </c>
      <c r="AK44" s="44">
        <f t="shared" si="10"/>
        <v>2.0857826810249169</v>
      </c>
      <c r="AL44" s="44">
        <f t="shared" si="11"/>
        <v>1591.5</v>
      </c>
    </row>
    <row r="45" spans="1:38" x14ac:dyDescent="0.25">
      <c r="A45" t="s">
        <v>80</v>
      </c>
      <c r="B45">
        <v>1591.5</v>
      </c>
      <c r="C45" t="s">
        <v>40</v>
      </c>
      <c r="D45">
        <v>641874</v>
      </c>
      <c r="E45">
        <v>1678</v>
      </c>
      <c r="F45">
        <v>1591.5</v>
      </c>
      <c r="G45">
        <v>19.61</v>
      </c>
      <c r="H45">
        <v>0.2</v>
      </c>
      <c r="I45">
        <v>10</v>
      </c>
      <c r="J45">
        <v>0</v>
      </c>
      <c r="K45">
        <v>1E-4</v>
      </c>
      <c r="L45">
        <v>10</v>
      </c>
      <c r="M45">
        <v>0</v>
      </c>
      <c r="N45">
        <v>6.9999999999999994E-5</v>
      </c>
      <c r="O45">
        <v>10</v>
      </c>
      <c r="P45">
        <v>5.9213289823265458E-10</v>
      </c>
      <c r="Q45">
        <v>8.9926859339900126E-14</v>
      </c>
      <c r="R45">
        <v>2.085114059142898</v>
      </c>
      <c r="S45">
        <v>2.8900702275650291E-10</v>
      </c>
      <c r="T45">
        <v>2.256369328770833E-10</v>
      </c>
      <c r="U45">
        <v>2.20175810590358</v>
      </c>
      <c r="V45">
        <v>4.880931290640379E-5</v>
      </c>
      <c r="W45">
        <v>3.8106976109731167E-5</v>
      </c>
      <c r="X45">
        <v>2.2017581010205221</v>
      </c>
      <c r="Y45">
        <v>1.424913525614313E-14</v>
      </c>
      <c r="Z45">
        <v>1.760279992652486E-10</v>
      </c>
      <c r="AA45" s="39">
        <f t="shared" si="2"/>
        <v>6.3110397735280523</v>
      </c>
      <c r="AB45" s="39">
        <f t="shared" si="3"/>
        <v>1.2818241064995646</v>
      </c>
      <c r="AC45" s="40" t="str">
        <f t="shared" si="4"/>
        <v>D61591.5</v>
      </c>
      <c r="AD45" s="41">
        <v>1000</v>
      </c>
      <c r="AE45" s="42">
        <f t="shared" si="5"/>
        <v>2.8900702275650293E-7</v>
      </c>
      <c r="AF45" s="43">
        <f t="shared" si="6"/>
        <v>2.2563693287708331E-7</v>
      </c>
      <c r="AG45" s="39">
        <f t="shared" si="7"/>
        <v>2.20175810590358</v>
      </c>
      <c r="AH45" s="41">
        <v>1000000000000</v>
      </c>
      <c r="AI45" s="46">
        <f t="shared" si="8"/>
        <v>592.13289823265461</v>
      </c>
      <c r="AJ45" s="44">
        <f t="shared" si="9"/>
        <v>8.992685933990012E-2</v>
      </c>
      <c r="AK45" s="44">
        <f t="shared" si="10"/>
        <v>2.085114059142898</v>
      </c>
      <c r="AL45" s="44">
        <f t="shared" si="11"/>
        <v>1591.5</v>
      </c>
    </row>
    <row r="46" spans="1:38" x14ac:dyDescent="0.25">
      <c r="A46" t="s">
        <v>81</v>
      </c>
      <c r="B46">
        <v>1591.5</v>
      </c>
      <c r="C46" t="s">
        <v>40</v>
      </c>
      <c r="D46">
        <v>740895</v>
      </c>
      <c r="E46">
        <v>1316</v>
      </c>
      <c r="F46">
        <v>1591.5</v>
      </c>
      <c r="G46">
        <v>19.61</v>
      </c>
      <c r="H46">
        <v>0.2</v>
      </c>
      <c r="I46">
        <v>10</v>
      </c>
      <c r="J46">
        <v>0</v>
      </c>
      <c r="K46">
        <v>1E-4</v>
      </c>
      <c r="L46">
        <v>10</v>
      </c>
      <c r="M46">
        <v>0</v>
      </c>
      <c r="N46">
        <v>6.9999999999999994E-5</v>
      </c>
      <c r="O46">
        <v>10</v>
      </c>
      <c r="P46">
        <v>6.9116960310496137E-10</v>
      </c>
      <c r="Q46">
        <v>1.04024413012461E-13</v>
      </c>
      <c r="R46">
        <v>2.084578327622443</v>
      </c>
      <c r="S46">
        <v>-7.3001773914272303E-11</v>
      </c>
      <c r="T46">
        <v>2.6256115817977052E-10</v>
      </c>
      <c r="U46">
        <v>2.208336885223277</v>
      </c>
      <c r="V46">
        <v>-1.0562391773637499E-5</v>
      </c>
      <c r="W46">
        <v>3.7989129182930973E-5</v>
      </c>
      <c r="X46">
        <v>2.2083368833972932</v>
      </c>
      <c r="Y46">
        <v>1.6427942763333869E-14</v>
      </c>
      <c r="Z46">
        <v>2.027670790829471E-10</v>
      </c>
      <c r="AA46" s="39">
        <f t="shared" si="2"/>
        <v>6.3321631022867289</v>
      </c>
      <c r="AB46" s="39">
        <f t="shared" si="3"/>
        <v>1.2948904692381702</v>
      </c>
      <c r="AC46" s="40" t="str">
        <f t="shared" si="4"/>
        <v>D71591.5</v>
      </c>
      <c r="AD46" s="41">
        <v>1000</v>
      </c>
      <c r="AE46" s="42">
        <f t="shared" si="5"/>
        <v>-7.3001773914272307E-8</v>
      </c>
      <c r="AF46" s="43">
        <f t="shared" si="6"/>
        <v>2.6256115817977052E-7</v>
      </c>
      <c r="AG46" s="39">
        <f t="shared" si="7"/>
        <v>2.208336885223277</v>
      </c>
      <c r="AH46" s="41">
        <v>1000000000000</v>
      </c>
      <c r="AI46" s="46">
        <f t="shared" si="8"/>
        <v>691.16960310496142</v>
      </c>
      <c r="AJ46" s="46">
        <f t="shared" si="9"/>
        <v>0.104024413012461</v>
      </c>
      <c r="AK46" s="44">
        <f t="shared" si="10"/>
        <v>2.084578327622443</v>
      </c>
      <c r="AL46" s="44">
        <f t="shared" si="11"/>
        <v>1591.5</v>
      </c>
    </row>
    <row r="47" spans="1:38" x14ac:dyDescent="0.25">
      <c r="A47" t="s">
        <v>82</v>
      </c>
      <c r="B47">
        <v>1591.5</v>
      </c>
      <c r="C47" t="s">
        <v>40</v>
      </c>
      <c r="D47">
        <v>837712</v>
      </c>
      <c r="E47">
        <v>1790</v>
      </c>
      <c r="F47">
        <v>1591.5</v>
      </c>
      <c r="G47">
        <v>19.63</v>
      </c>
      <c r="H47">
        <v>0.2</v>
      </c>
      <c r="I47">
        <v>10</v>
      </c>
      <c r="J47">
        <v>0</v>
      </c>
      <c r="K47">
        <v>1E-4</v>
      </c>
      <c r="L47">
        <v>10</v>
      </c>
      <c r="M47">
        <v>0</v>
      </c>
      <c r="N47">
        <v>6.9999999999999994E-5</v>
      </c>
      <c r="O47">
        <v>10</v>
      </c>
      <c r="P47">
        <v>7.8800195841971436E-10</v>
      </c>
      <c r="Q47">
        <v>1.156743874433009E-13</v>
      </c>
      <c r="R47">
        <v>2.0812645457642849</v>
      </c>
      <c r="S47">
        <v>4.0100974437839992E-10</v>
      </c>
      <c r="T47">
        <v>2.9876480762814762E-10</v>
      </c>
      <c r="U47">
        <v>2.2126811878642521</v>
      </c>
      <c r="V47">
        <v>5.0891015585216607E-5</v>
      </c>
      <c r="W47">
        <v>3.7915399255575837E-5</v>
      </c>
      <c r="X47">
        <v>2.2126811813462388</v>
      </c>
      <c r="Y47">
        <v>1.8558254580258441E-14</v>
      </c>
      <c r="Z47">
        <v>2.2891100300524769E-10</v>
      </c>
      <c r="AA47" s="39">
        <f t="shared" si="2"/>
        <v>6.2330423878520813</v>
      </c>
      <c r="AB47" s="39">
        <f t="shared" si="3"/>
        <v>1.3051570422820546</v>
      </c>
      <c r="AC47" s="40" t="str">
        <f t="shared" si="4"/>
        <v>D81591.5</v>
      </c>
      <c r="AD47" s="41">
        <v>1000</v>
      </c>
      <c r="AE47" s="42">
        <f t="shared" si="5"/>
        <v>4.0100974437839994E-7</v>
      </c>
      <c r="AF47" s="43">
        <f t="shared" si="6"/>
        <v>2.9876480762814759E-7</v>
      </c>
      <c r="AG47" s="39">
        <f t="shared" si="7"/>
        <v>2.2126811878642521</v>
      </c>
      <c r="AH47" s="41">
        <v>1000000000000</v>
      </c>
      <c r="AI47" s="46">
        <f t="shared" si="8"/>
        <v>788.00195841971436</v>
      </c>
      <c r="AJ47" s="46">
        <f t="shared" si="9"/>
        <v>0.1156743874433009</v>
      </c>
      <c r="AK47" s="44">
        <f t="shared" si="10"/>
        <v>2.0812645457642849</v>
      </c>
      <c r="AL47" s="44">
        <f t="shared" si="11"/>
        <v>1591.5</v>
      </c>
    </row>
    <row r="48" spans="1:38" x14ac:dyDescent="0.25">
      <c r="A48" t="s">
        <v>83</v>
      </c>
      <c r="B48">
        <v>1591.5</v>
      </c>
      <c r="C48" t="s">
        <v>40</v>
      </c>
      <c r="D48">
        <v>937432</v>
      </c>
      <c r="E48">
        <v>1496</v>
      </c>
      <c r="F48">
        <v>1591.5</v>
      </c>
      <c r="G48">
        <v>19.63</v>
      </c>
      <c r="H48">
        <v>0.2</v>
      </c>
      <c r="I48">
        <v>10</v>
      </c>
      <c r="J48">
        <v>0</v>
      </c>
      <c r="K48">
        <v>1E-4</v>
      </c>
      <c r="L48">
        <v>10</v>
      </c>
      <c r="M48">
        <v>0</v>
      </c>
      <c r="N48">
        <v>6.9999999999999994E-5</v>
      </c>
      <c r="O48">
        <v>10</v>
      </c>
      <c r="P48">
        <v>8.8773777415442164E-10</v>
      </c>
      <c r="Q48">
        <v>1.2963841760501011E-13</v>
      </c>
      <c r="R48">
        <v>2.0809117503263099</v>
      </c>
      <c r="S48">
        <v>1.070026001209197E-10</v>
      </c>
      <c r="T48">
        <v>3.3612145599997181E-10</v>
      </c>
      <c r="U48">
        <v>2.2158312873239221</v>
      </c>
      <c r="V48">
        <v>1.205377608850688E-5</v>
      </c>
      <c r="W48">
        <v>3.7863872133533021E-5</v>
      </c>
      <c r="X48">
        <v>2.2158312878058939</v>
      </c>
      <c r="Y48">
        <v>2.0752442526421999E-14</v>
      </c>
      <c r="Z48">
        <v>2.5583883689322002E-10</v>
      </c>
      <c r="AA48" s="39">
        <f t="shared" si="2"/>
        <v>6.2468992476405871</v>
      </c>
      <c r="AB48" s="39">
        <f t="shared" si="3"/>
        <v>1.3138015325650481</v>
      </c>
      <c r="AC48" s="40" t="str">
        <f t="shared" si="4"/>
        <v>D91591.5</v>
      </c>
      <c r="AD48" s="41">
        <v>1000</v>
      </c>
      <c r="AE48" s="42">
        <f t="shared" si="5"/>
        <v>1.070026001209197E-7</v>
      </c>
      <c r="AF48" s="43">
        <f t="shared" si="6"/>
        <v>3.3612145599997179E-7</v>
      </c>
      <c r="AG48" s="39">
        <f t="shared" si="7"/>
        <v>2.2158312873239221</v>
      </c>
      <c r="AH48" s="41">
        <v>1000000000000</v>
      </c>
      <c r="AI48" s="46">
        <f t="shared" si="8"/>
        <v>887.73777415442169</v>
      </c>
      <c r="AJ48" s="46">
        <f t="shared" si="9"/>
        <v>0.1296384176050101</v>
      </c>
      <c r="AK48" s="44">
        <f t="shared" si="10"/>
        <v>2.0809117503263099</v>
      </c>
      <c r="AL48" s="44">
        <f t="shared" si="11"/>
        <v>1591.5</v>
      </c>
    </row>
    <row r="49" spans="1:38" x14ac:dyDescent="0.25">
      <c r="A49" t="s">
        <v>84</v>
      </c>
      <c r="B49">
        <v>1591.5</v>
      </c>
      <c r="C49" t="s">
        <v>40</v>
      </c>
      <c r="D49">
        <v>1034036</v>
      </c>
      <c r="E49">
        <v>1964</v>
      </c>
      <c r="F49">
        <v>1591.5</v>
      </c>
      <c r="G49">
        <v>19.63</v>
      </c>
      <c r="H49">
        <v>0.2</v>
      </c>
      <c r="I49">
        <v>10</v>
      </c>
      <c r="J49">
        <v>0</v>
      </c>
      <c r="K49">
        <v>1E-4</v>
      </c>
      <c r="L49">
        <v>10</v>
      </c>
      <c r="M49">
        <v>0</v>
      </c>
      <c r="N49">
        <v>6.9999999999999994E-5</v>
      </c>
      <c r="O49">
        <v>10</v>
      </c>
      <c r="P49">
        <v>9.8435709568706933E-10</v>
      </c>
      <c r="Q49">
        <v>1.4317095635232491E-13</v>
      </c>
      <c r="R49">
        <v>2.080621725870039</v>
      </c>
      <c r="S49">
        <v>5.7501397261241853E-10</v>
      </c>
      <c r="T49">
        <v>3.723555103752541E-10</v>
      </c>
      <c r="U49">
        <v>2.2180544267163809</v>
      </c>
      <c r="V49">
        <v>5.8416994673875957E-5</v>
      </c>
      <c r="W49">
        <v>3.7828454737917173E-5</v>
      </c>
      <c r="X49">
        <v>2.2180544160177829</v>
      </c>
      <c r="Y49">
        <v>2.287806760014025E-14</v>
      </c>
      <c r="Z49">
        <v>2.8192524348080189E-10</v>
      </c>
      <c r="AA49" s="39">
        <f t="shared" si="2"/>
        <v>6.2580004069682538</v>
      </c>
      <c r="AB49" s="39">
        <f t="shared" si="3"/>
        <v>1.3207597367938788</v>
      </c>
      <c r="AC49" s="40" t="str">
        <f t="shared" si="4"/>
        <v>D101591.5</v>
      </c>
      <c r="AD49" s="41">
        <v>1000</v>
      </c>
      <c r="AE49" s="42">
        <f t="shared" si="5"/>
        <v>5.7501397261241855E-7</v>
      </c>
      <c r="AF49" s="43">
        <f t="shared" si="6"/>
        <v>3.7235551037525412E-7</v>
      </c>
      <c r="AG49" s="39">
        <f t="shared" si="7"/>
        <v>2.2180544267163809</v>
      </c>
      <c r="AH49" s="41">
        <v>1000000000000</v>
      </c>
      <c r="AI49" s="46">
        <f t="shared" si="8"/>
        <v>984.35709568706932</v>
      </c>
      <c r="AJ49" s="46">
        <f t="shared" si="9"/>
        <v>0.14317095635232491</v>
      </c>
      <c r="AK49" s="44">
        <f t="shared" si="10"/>
        <v>2.080621725870039</v>
      </c>
      <c r="AL49" s="44">
        <f t="shared" si="11"/>
        <v>1591.5</v>
      </c>
    </row>
    <row r="50" spans="1:38" x14ac:dyDescent="0.25">
      <c r="A50" t="s">
        <v>136</v>
      </c>
      <c r="B50">
        <v>1591.5</v>
      </c>
      <c r="C50" t="s">
        <v>40</v>
      </c>
      <c r="D50">
        <v>0</v>
      </c>
      <c r="E50">
        <v>14</v>
      </c>
      <c r="F50">
        <v>1591.4</v>
      </c>
      <c r="G50">
        <v>19.64</v>
      </c>
      <c r="H50">
        <v>0.2</v>
      </c>
      <c r="I50">
        <v>10</v>
      </c>
      <c r="J50">
        <v>0</v>
      </c>
      <c r="K50">
        <v>1E-4</v>
      </c>
      <c r="L50">
        <v>10</v>
      </c>
      <c r="M50">
        <v>0</v>
      </c>
      <c r="N50">
        <v>6.9999999999999994E-5</v>
      </c>
      <c r="O50">
        <v>10</v>
      </c>
      <c r="P50">
        <v>0</v>
      </c>
      <c r="Q50">
        <v>3.2281003194394162E-15</v>
      </c>
      <c r="R50">
        <v>2.0894699614242112</v>
      </c>
      <c r="S50">
        <v>1.4000340202737159E-11</v>
      </c>
      <c r="T50">
        <v>3.2276668502649178E-11</v>
      </c>
      <c r="U50">
        <v>2.089469961438545</v>
      </c>
      <c r="V50">
        <v>1.25675505843911E-16</v>
      </c>
      <c r="W50">
        <v>0</v>
      </c>
      <c r="AA50" s="39" t="e">
        <f t="shared" si="2"/>
        <v>#DIV/0!</v>
      </c>
      <c r="AB50" s="39" t="e">
        <f t="shared" si="3"/>
        <v>#DIV/0!</v>
      </c>
      <c r="AC50" s="40" t="str">
        <f t="shared" si="4"/>
        <v>coax zero1591.5</v>
      </c>
      <c r="AD50" s="41">
        <v>1000</v>
      </c>
      <c r="AE50" s="42">
        <f t="shared" si="5"/>
        <v>1.4000340202737159E-8</v>
      </c>
      <c r="AF50" s="43">
        <f t="shared" si="6"/>
        <v>3.2276668502649175E-8</v>
      </c>
      <c r="AG50" s="39">
        <f t="shared" si="7"/>
        <v>2.089469961438545</v>
      </c>
      <c r="AH50" s="41">
        <v>1000000000000</v>
      </c>
      <c r="AI50" s="46">
        <f t="shared" si="8"/>
        <v>0</v>
      </c>
      <c r="AJ50" s="46">
        <f t="shared" si="9"/>
        <v>3.2281003194394161E-3</v>
      </c>
      <c r="AK50" s="44">
        <f t="shared" si="10"/>
        <v>2.0894699614242112</v>
      </c>
      <c r="AL50" s="44">
        <f t="shared" si="11"/>
        <v>1591.5</v>
      </c>
    </row>
    <row r="51" spans="1:38" x14ac:dyDescent="0.25">
      <c r="A51" t="s">
        <v>39</v>
      </c>
      <c r="B51">
        <v>1591.5</v>
      </c>
      <c r="C51" t="s">
        <v>40</v>
      </c>
      <c r="D51">
        <v>999876</v>
      </c>
      <c r="E51">
        <v>-176</v>
      </c>
      <c r="F51">
        <v>1591.4</v>
      </c>
      <c r="G51">
        <v>19.64</v>
      </c>
      <c r="H51">
        <v>0.2</v>
      </c>
      <c r="I51">
        <v>10</v>
      </c>
      <c r="J51">
        <v>0</v>
      </c>
      <c r="K51">
        <v>1E-4</v>
      </c>
      <c r="L51">
        <v>10</v>
      </c>
      <c r="M51">
        <v>0</v>
      </c>
      <c r="N51">
        <v>6.9999999999999994E-5</v>
      </c>
      <c r="O51">
        <v>10</v>
      </c>
      <c r="P51">
        <v>1.000034581764502E-9</v>
      </c>
      <c r="Q51">
        <v>1.3909205937505429E-13</v>
      </c>
      <c r="R51">
        <v>2.075840762240309</v>
      </c>
      <c r="S51">
        <v>-1.7600427683440999E-10</v>
      </c>
      <c r="T51">
        <v>3.7745238501416268E-10</v>
      </c>
      <c r="U51">
        <v>2.2231798379723111</v>
      </c>
      <c r="V51">
        <v>2.2126436304662951E-14</v>
      </c>
      <c r="W51">
        <v>2.726837323380047E-10</v>
      </c>
      <c r="AA51" s="39" t="e">
        <f t="shared" si="2"/>
        <v>#DIV/0!</v>
      </c>
      <c r="AB51" s="39" t="e">
        <f t="shared" si="3"/>
        <v>#DIV/0!</v>
      </c>
      <c r="AC51" s="40" t="str">
        <f t="shared" si="4"/>
        <v>GR1000A1591.5</v>
      </c>
      <c r="AD51" s="41">
        <v>1000</v>
      </c>
      <c r="AE51" s="42">
        <f t="shared" si="5"/>
        <v>-1.7600427683441E-7</v>
      </c>
      <c r="AF51" s="43">
        <f t="shared" si="6"/>
        <v>3.7745238501416266E-7</v>
      </c>
      <c r="AG51" s="39">
        <f t="shared" si="7"/>
        <v>2.2231798379723111</v>
      </c>
      <c r="AH51" s="41">
        <v>1000000000000</v>
      </c>
      <c r="AI51" s="46">
        <f t="shared" si="8"/>
        <v>1000.034581764502</v>
      </c>
      <c r="AJ51" s="46">
        <f t="shared" si="9"/>
        <v>0.13909205937505428</v>
      </c>
      <c r="AK51" s="44">
        <f t="shared" si="10"/>
        <v>2.075840762240309</v>
      </c>
      <c r="AL51" s="44">
        <f t="shared" si="11"/>
        <v>1591.5</v>
      </c>
    </row>
    <row r="52" spans="1:38" x14ac:dyDescent="0.25">
      <c r="A52" t="s">
        <v>41</v>
      </c>
      <c r="B52">
        <v>1591.5</v>
      </c>
      <c r="C52" t="s">
        <v>40</v>
      </c>
      <c r="D52">
        <v>999862</v>
      </c>
      <c r="E52">
        <v>-166</v>
      </c>
      <c r="F52">
        <v>1591.4</v>
      </c>
      <c r="G52">
        <v>19.64</v>
      </c>
      <c r="H52">
        <v>0.2</v>
      </c>
      <c r="I52">
        <v>10</v>
      </c>
      <c r="J52">
        <v>0</v>
      </c>
      <c r="K52">
        <v>1E-4</v>
      </c>
      <c r="L52">
        <v>10</v>
      </c>
      <c r="M52">
        <v>0</v>
      </c>
      <c r="N52">
        <v>6.9999999999999994E-5</v>
      </c>
      <c r="O52">
        <v>10</v>
      </c>
      <c r="P52">
        <v>1.000020579544082E-9</v>
      </c>
      <c r="Q52">
        <v>1.390901126358698E-13</v>
      </c>
      <c r="R52">
        <v>2.0758407585976939</v>
      </c>
      <c r="S52">
        <v>-1.6600403383245489E-10</v>
      </c>
      <c r="T52">
        <v>3.7744712056285729E-10</v>
      </c>
      <c r="U52">
        <v>2.2231797015548969</v>
      </c>
      <c r="V52">
        <v>2.2126128255813701E-14</v>
      </c>
      <c r="W52">
        <v>2.7267995209345249E-10</v>
      </c>
      <c r="AA52" s="39" t="e">
        <f t="shared" si="2"/>
        <v>#DIV/0!</v>
      </c>
      <c r="AB52" s="39" t="e">
        <f t="shared" si="3"/>
        <v>#DIV/0!</v>
      </c>
      <c r="AC52" s="40" t="str">
        <f t="shared" si="4"/>
        <v>GR1000B1591.5</v>
      </c>
      <c r="AD52" s="41">
        <v>1000</v>
      </c>
      <c r="AE52" s="42">
        <f t="shared" si="5"/>
        <v>-1.660040338324549E-7</v>
      </c>
      <c r="AF52" s="43">
        <f t="shared" si="6"/>
        <v>3.7744712056285727E-7</v>
      </c>
      <c r="AG52" s="39">
        <f t="shared" si="7"/>
        <v>2.2231797015548969</v>
      </c>
      <c r="AH52" s="41">
        <v>1000000000000</v>
      </c>
      <c r="AI52" s="46">
        <f t="shared" si="8"/>
        <v>1000.020579544082</v>
      </c>
      <c r="AJ52" s="46">
        <f t="shared" si="9"/>
        <v>0.13909011263586979</v>
      </c>
      <c r="AK52" s="44">
        <f t="shared" si="10"/>
        <v>2.0758407585976939</v>
      </c>
      <c r="AL52" s="44">
        <f t="shared" si="11"/>
        <v>1591.5</v>
      </c>
    </row>
    <row r="53" spans="1:38" x14ac:dyDescent="0.25">
      <c r="A53" t="s">
        <v>85</v>
      </c>
      <c r="B53">
        <v>1591.5</v>
      </c>
      <c r="C53" t="s">
        <v>40</v>
      </c>
      <c r="D53">
        <v>60186</v>
      </c>
      <c r="E53">
        <v>1397</v>
      </c>
      <c r="F53">
        <v>1591.7</v>
      </c>
      <c r="G53">
        <v>19.670000000000002</v>
      </c>
      <c r="H53">
        <v>0.2</v>
      </c>
      <c r="I53">
        <v>10</v>
      </c>
      <c r="J53">
        <v>0</v>
      </c>
      <c r="K53">
        <v>1E-4</v>
      </c>
      <c r="L53">
        <v>10</v>
      </c>
      <c r="M53">
        <v>0</v>
      </c>
      <c r="N53">
        <v>6.9999999999999994E-5</v>
      </c>
      <c r="O53">
        <v>10</v>
      </c>
      <c r="P53">
        <v>1.0352641683413109E-11</v>
      </c>
      <c r="Q53">
        <v>1.2852789515057401E-12</v>
      </c>
      <c r="R53">
        <v>2.5704399887060378</v>
      </c>
      <c r="S53">
        <v>8.0001944015641022E-12</v>
      </c>
      <c r="T53">
        <v>4.4310096498651968E-11</v>
      </c>
      <c r="U53">
        <v>2.0219067706264151</v>
      </c>
      <c r="V53">
        <v>7.7279240669910111E-5</v>
      </c>
      <c r="W53">
        <v>4.280790497601514E-4</v>
      </c>
      <c r="X53">
        <v>2.021867154759557</v>
      </c>
      <c r="Y53">
        <v>1.449953821696158E-15</v>
      </c>
      <c r="Z53">
        <v>1.8954590344052179E-11</v>
      </c>
      <c r="AA53" s="39">
        <f t="shared" si="2"/>
        <v>886.42750705137564</v>
      </c>
      <c r="AB53" s="39">
        <f t="shared" si="3"/>
        <v>2.3376973964808569</v>
      </c>
      <c r="AC53" s="40" t="str">
        <f t="shared" si="4"/>
        <v>E11591.5</v>
      </c>
      <c r="AD53" s="41">
        <v>1000</v>
      </c>
      <c r="AE53" s="42">
        <f t="shared" si="5"/>
        <v>8.0001944015641022E-9</v>
      </c>
      <c r="AF53" s="43">
        <f t="shared" si="6"/>
        <v>4.4310096498651971E-8</v>
      </c>
      <c r="AG53" s="39">
        <f t="shared" si="7"/>
        <v>2.0219067706264151</v>
      </c>
      <c r="AH53" s="41">
        <v>1000000000000</v>
      </c>
      <c r="AI53" s="46">
        <f t="shared" si="8"/>
        <v>10.352641683413109</v>
      </c>
      <c r="AJ53" s="46">
        <f t="shared" si="9"/>
        <v>1.2852789515057401</v>
      </c>
      <c r="AK53" s="44">
        <f t="shared" si="10"/>
        <v>2.5704399887060378</v>
      </c>
      <c r="AL53" s="44">
        <f t="shared" si="11"/>
        <v>1591.5</v>
      </c>
    </row>
    <row r="54" spans="1:38" x14ac:dyDescent="0.25">
      <c r="A54" t="s">
        <v>86</v>
      </c>
      <c r="B54">
        <v>1591.5</v>
      </c>
      <c r="C54" t="s">
        <v>40</v>
      </c>
      <c r="D54">
        <v>70925</v>
      </c>
      <c r="E54">
        <v>1397</v>
      </c>
      <c r="F54">
        <v>1591.7</v>
      </c>
      <c r="G54">
        <v>19.649999999999999</v>
      </c>
      <c r="H54">
        <v>0.2</v>
      </c>
      <c r="I54">
        <v>10</v>
      </c>
      <c r="J54">
        <v>0</v>
      </c>
      <c r="K54">
        <v>1E-4</v>
      </c>
      <c r="L54">
        <v>10</v>
      </c>
      <c r="M54">
        <v>0</v>
      </c>
      <c r="N54">
        <v>6.9999999999999994E-5</v>
      </c>
      <c r="O54">
        <v>10</v>
      </c>
      <c r="P54">
        <v>2.1093344904181479E-11</v>
      </c>
      <c r="Q54">
        <v>1.2852763127188461E-12</v>
      </c>
      <c r="R54">
        <v>2.5704086882080879</v>
      </c>
      <c r="S54">
        <v>8.0001944015641022E-12</v>
      </c>
      <c r="T54">
        <v>4.4702327142058458E-11</v>
      </c>
      <c r="U54">
        <v>2.019574887133381</v>
      </c>
      <c r="V54">
        <v>3.7928753920068248E-5</v>
      </c>
      <c r="W54">
        <v>2.119396260570732E-4</v>
      </c>
      <c r="X54">
        <v>2.019565885290723</v>
      </c>
      <c r="Y54">
        <v>1.686249292553062E-15</v>
      </c>
      <c r="Z54">
        <v>2.18548545681982E-11</v>
      </c>
      <c r="AA54" s="39">
        <f t="shared" si="2"/>
        <v>762.21014199678405</v>
      </c>
      <c r="AB54" s="39">
        <f t="shared" si="3"/>
        <v>2.0454186506967864</v>
      </c>
      <c r="AC54" s="40" t="str">
        <f t="shared" si="4"/>
        <v>E21591.5</v>
      </c>
      <c r="AD54" s="41">
        <v>1000</v>
      </c>
      <c r="AE54" s="42">
        <f t="shared" si="5"/>
        <v>8.0001944015641022E-9</v>
      </c>
      <c r="AF54" s="43">
        <f t="shared" si="6"/>
        <v>4.4702327142058457E-8</v>
      </c>
      <c r="AG54" s="39">
        <f t="shared" si="7"/>
        <v>2.019574887133381</v>
      </c>
      <c r="AH54" s="41">
        <v>1000000000000</v>
      </c>
      <c r="AI54" s="46">
        <f t="shared" si="8"/>
        <v>21.093344904181478</v>
      </c>
      <c r="AJ54" s="46">
        <f t="shared" si="9"/>
        <v>1.285276312718846</v>
      </c>
      <c r="AK54" s="44">
        <f t="shared" si="10"/>
        <v>2.5704086882080879</v>
      </c>
      <c r="AL54" s="44">
        <f t="shared" si="11"/>
        <v>1591.5</v>
      </c>
    </row>
    <row r="55" spans="1:38" x14ac:dyDescent="0.25">
      <c r="A55" t="s">
        <v>87</v>
      </c>
      <c r="B55">
        <v>1591.5</v>
      </c>
      <c r="C55" t="s">
        <v>40</v>
      </c>
      <c r="D55">
        <v>81559</v>
      </c>
      <c r="E55">
        <v>1384</v>
      </c>
      <c r="F55">
        <v>1591.7</v>
      </c>
      <c r="G55">
        <v>19.62</v>
      </c>
      <c r="H55">
        <v>0.2</v>
      </c>
      <c r="I55">
        <v>10</v>
      </c>
      <c r="J55">
        <v>0</v>
      </c>
      <c r="K55">
        <v>1E-4</v>
      </c>
      <c r="L55">
        <v>10</v>
      </c>
      <c r="M55">
        <v>0</v>
      </c>
      <c r="N55">
        <v>6.9999999999999994E-5</v>
      </c>
      <c r="O55">
        <v>10</v>
      </c>
      <c r="P55">
        <v>3.1729031471799548E-11</v>
      </c>
      <c r="Q55">
        <v>1.2852726727334269E-12</v>
      </c>
      <c r="R55">
        <v>2.5703654982775519</v>
      </c>
      <c r="S55">
        <v>-5.0001215009777448E-12</v>
      </c>
      <c r="T55">
        <v>4.535846968450558E-11</v>
      </c>
      <c r="U55">
        <v>2.016398032913536</v>
      </c>
      <c r="V55">
        <v>-1.5759311171634039E-5</v>
      </c>
      <c r="W55">
        <v>1.4296095085093119E-4</v>
      </c>
      <c r="X55">
        <v>2.01639660749245</v>
      </c>
      <c r="Y55">
        <v>1.920234397040659E-15</v>
      </c>
      <c r="Z55">
        <v>2.472676161350676E-11</v>
      </c>
      <c r="AA55" s="39">
        <f t="shared" si="2"/>
        <v>669.33113723731128</v>
      </c>
      <c r="AB55" s="39">
        <f t="shared" si="3"/>
        <v>1.8343877938196704</v>
      </c>
      <c r="AC55" s="40" t="str">
        <f t="shared" si="4"/>
        <v>E31591.5</v>
      </c>
      <c r="AD55" s="41">
        <v>1000</v>
      </c>
      <c r="AE55" s="42">
        <f t="shared" si="5"/>
        <v>-5.0001215009777448E-9</v>
      </c>
      <c r="AF55" s="43">
        <f t="shared" si="6"/>
        <v>4.5358469684505578E-8</v>
      </c>
      <c r="AG55" s="39">
        <f t="shared" si="7"/>
        <v>2.016398032913536</v>
      </c>
      <c r="AH55" s="41">
        <v>1000000000000</v>
      </c>
      <c r="AI55" s="46">
        <f t="shared" si="8"/>
        <v>31.729031471799548</v>
      </c>
      <c r="AJ55" s="46">
        <f t="shared" si="9"/>
        <v>1.2852726727334269</v>
      </c>
      <c r="AK55" s="44">
        <f t="shared" si="10"/>
        <v>2.5703654982775519</v>
      </c>
      <c r="AL55" s="44">
        <f t="shared" si="11"/>
        <v>1591.5</v>
      </c>
    </row>
    <row r="56" spans="1:38" x14ac:dyDescent="0.25">
      <c r="A56" t="s">
        <v>88</v>
      </c>
      <c r="B56">
        <v>1591.5</v>
      </c>
      <c r="C56" t="s">
        <v>40</v>
      </c>
      <c r="D56">
        <v>91751</v>
      </c>
      <c r="E56">
        <v>1381</v>
      </c>
      <c r="F56">
        <v>1591.7</v>
      </c>
      <c r="G56">
        <v>19.62</v>
      </c>
      <c r="H56">
        <v>0.2</v>
      </c>
      <c r="I56">
        <v>10</v>
      </c>
      <c r="J56">
        <v>0</v>
      </c>
      <c r="K56">
        <v>1E-4</v>
      </c>
      <c r="L56">
        <v>10</v>
      </c>
      <c r="M56">
        <v>0</v>
      </c>
      <c r="N56">
        <v>6.9999999999999994E-5</v>
      </c>
      <c r="O56">
        <v>10</v>
      </c>
      <c r="P56">
        <v>4.1922647937585119E-11</v>
      </c>
      <c r="Q56">
        <v>1.285269223168835E-12</v>
      </c>
      <c r="R56">
        <v>2.5703245537663499</v>
      </c>
      <c r="S56">
        <v>-8.0001944015641022E-12</v>
      </c>
      <c r="T56">
        <v>4.624033531853778E-11</v>
      </c>
      <c r="U56">
        <v>2.013305221495969</v>
      </c>
      <c r="V56">
        <v>-1.908382050229602E-5</v>
      </c>
      <c r="W56">
        <v>1.103034514632702E-4</v>
      </c>
      <c r="X56">
        <v>2.0133033293453608</v>
      </c>
      <c r="Y56">
        <v>2.1444939592879421E-15</v>
      </c>
      <c r="Z56">
        <v>2.747929843932818E-11</v>
      </c>
      <c r="AA56" s="39">
        <f t="shared" si="2"/>
        <v>599.3345038824898</v>
      </c>
      <c r="AB56" s="39">
        <f t="shared" si="3"/>
        <v>1.6827334737323183</v>
      </c>
      <c r="AC56" s="40" t="str">
        <f t="shared" si="4"/>
        <v>E41591.5</v>
      </c>
      <c r="AD56" s="41">
        <v>1000</v>
      </c>
      <c r="AE56" s="42">
        <f t="shared" si="5"/>
        <v>-8.0001944015641022E-9</v>
      </c>
      <c r="AF56" s="43">
        <f t="shared" si="6"/>
        <v>4.6240335318537778E-8</v>
      </c>
      <c r="AG56" s="39">
        <f t="shared" si="7"/>
        <v>2.013305221495969</v>
      </c>
      <c r="AH56" s="41">
        <v>1000000000000</v>
      </c>
      <c r="AI56" s="46">
        <f t="shared" si="8"/>
        <v>41.922647937585118</v>
      </c>
      <c r="AJ56" s="46">
        <f t="shared" si="9"/>
        <v>1.285269223168835</v>
      </c>
      <c r="AK56" s="44">
        <f t="shared" si="10"/>
        <v>2.5703245537663499</v>
      </c>
      <c r="AL56" s="44">
        <f t="shared" si="11"/>
        <v>1591.5</v>
      </c>
    </row>
    <row r="57" spans="1:38" x14ac:dyDescent="0.25">
      <c r="A57" t="s">
        <v>89</v>
      </c>
      <c r="B57">
        <v>1591.5</v>
      </c>
      <c r="C57" t="s">
        <v>40</v>
      </c>
      <c r="D57">
        <v>101490</v>
      </c>
      <c r="E57">
        <v>1391</v>
      </c>
      <c r="F57">
        <v>1591.7</v>
      </c>
      <c r="G57">
        <v>19.63</v>
      </c>
      <c r="H57">
        <v>0.2</v>
      </c>
      <c r="I57">
        <v>10</v>
      </c>
      <c r="J57">
        <v>0</v>
      </c>
      <c r="K57">
        <v>1E-4</v>
      </c>
      <c r="L57">
        <v>10</v>
      </c>
      <c r="M57">
        <v>0</v>
      </c>
      <c r="N57">
        <v>6.9999999999999994E-5</v>
      </c>
      <c r="O57">
        <v>10</v>
      </c>
      <c r="P57">
        <v>5.1663192556922392E-11</v>
      </c>
      <c r="Q57">
        <v>1.2852658621335429E-12</v>
      </c>
      <c r="R57">
        <v>2.5702846471385472</v>
      </c>
      <c r="S57">
        <v>2.0000486003909738E-12</v>
      </c>
      <c r="T57">
        <v>4.7314738654101888E-11</v>
      </c>
      <c r="U57">
        <v>2.010965505505486</v>
      </c>
      <c r="V57">
        <v>3.8714423587949841E-6</v>
      </c>
      <c r="W57">
        <v>9.1585943760586131E-5</v>
      </c>
      <c r="X57">
        <v>2.0109654351422028</v>
      </c>
      <c r="Y57">
        <v>2.3587859409133618E-15</v>
      </c>
      <c r="Z57">
        <v>3.0109494293593753E-11</v>
      </c>
      <c r="AA57" s="39">
        <f t="shared" si="2"/>
        <v>544.88448478536645</v>
      </c>
      <c r="AB57" s="39">
        <f t="shared" si="3"/>
        <v>1.5714225616924031</v>
      </c>
      <c r="AC57" s="40" t="str">
        <f t="shared" si="4"/>
        <v>E51591.5</v>
      </c>
      <c r="AD57" s="41">
        <v>1000</v>
      </c>
      <c r="AE57" s="42">
        <f t="shared" si="5"/>
        <v>2.0000486003909738E-9</v>
      </c>
      <c r="AF57" s="43">
        <f t="shared" si="6"/>
        <v>4.731473865410189E-8</v>
      </c>
      <c r="AG57" s="39">
        <f t="shared" si="7"/>
        <v>2.010965505505486</v>
      </c>
      <c r="AH57" s="41">
        <v>1000000000000</v>
      </c>
      <c r="AI57" s="46">
        <f t="shared" si="8"/>
        <v>51.66319255692239</v>
      </c>
      <c r="AJ57" s="46">
        <f t="shared" si="9"/>
        <v>1.2852658621335429</v>
      </c>
      <c r="AK57" s="44">
        <f t="shared" si="10"/>
        <v>2.5702846471385472</v>
      </c>
      <c r="AL57" s="44">
        <f t="shared" si="11"/>
        <v>1591.5</v>
      </c>
    </row>
    <row r="58" spans="1:38" x14ac:dyDescent="0.25">
      <c r="A58" t="s">
        <v>90</v>
      </c>
      <c r="B58">
        <v>1591.5</v>
      </c>
      <c r="C58" t="s">
        <v>40</v>
      </c>
      <c r="D58">
        <v>110971</v>
      </c>
      <c r="E58">
        <v>1386</v>
      </c>
      <c r="F58">
        <v>1591.7</v>
      </c>
      <c r="G58">
        <v>19.62</v>
      </c>
      <c r="H58">
        <v>0.2</v>
      </c>
      <c r="I58">
        <v>10</v>
      </c>
      <c r="J58">
        <v>0</v>
      </c>
      <c r="K58">
        <v>1E-4</v>
      </c>
      <c r="L58">
        <v>10</v>
      </c>
      <c r="M58">
        <v>0</v>
      </c>
      <c r="N58">
        <v>6.9999999999999994E-5</v>
      </c>
      <c r="O58">
        <v>10</v>
      </c>
      <c r="P58">
        <v>6.1145696257090449E-11</v>
      </c>
      <c r="Q58">
        <v>1.2852613588379079E-12</v>
      </c>
      <c r="R58">
        <v>2.5702311569026821</v>
      </c>
      <c r="S58">
        <v>-3.0000729005865642E-12</v>
      </c>
      <c r="T58">
        <v>4.8575342744902632E-11</v>
      </c>
      <c r="U58">
        <v>2.0097324538044612</v>
      </c>
      <c r="V58">
        <v>-4.9065858506500697E-6</v>
      </c>
      <c r="W58">
        <v>7.9444469581561251E-5</v>
      </c>
      <c r="X58">
        <v>2.009732348178817</v>
      </c>
      <c r="Y58">
        <v>2.5674010223170589E-15</v>
      </c>
      <c r="Z58">
        <v>3.2670012508430178E-11</v>
      </c>
      <c r="AA58" s="39">
        <f t="shared" si="2"/>
        <v>500.60794853075578</v>
      </c>
      <c r="AB58" s="39">
        <f t="shared" si="3"/>
        <v>1.4868479995949875</v>
      </c>
      <c r="AC58" s="40" t="str">
        <f t="shared" si="4"/>
        <v>E61591.5</v>
      </c>
      <c r="AD58" s="41">
        <v>1000</v>
      </c>
      <c r="AE58" s="42">
        <f t="shared" si="5"/>
        <v>-3.0000729005865642E-9</v>
      </c>
      <c r="AF58" s="43">
        <f t="shared" si="6"/>
        <v>4.8575342744902631E-8</v>
      </c>
      <c r="AG58" s="39">
        <f t="shared" si="7"/>
        <v>2.0097324538044612</v>
      </c>
      <c r="AH58" s="41">
        <v>1000000000000</v>
      </c>
      <c r="AI58" s="46">
        <f t="shared" si="8"/>
        <v>61.145696257090449</v>
      </c>
      <c r="AJ58" s="46">
        <f t="shared" si="9"/>
        <v>1.285261358837908</v>
      </c>
      <c r="AK58" s="44">
        <f t="shared" si="10"/>
        <v>2.5702311569026821</v>
      </c>
      <c r="AL58" s="44">
        <f t="shared" si="11"/>
        <v>1591.5</v>
      </c>
    </row>
    <row r="59" spans="1:38" x14ac:dyDescent="0.25">
      <c r="A59" t="s">
        <v>91</v>
      </c>
      <c r="B59">
        <v>1591.5</v>
      </c>
      <c r="C59" t="s">
        <v>40</v>
      </c>
      <c r="D59">
        <v>120502</v>
      </c>
      <c r="E59">
        <v>1384</v>
      </c>
      <c r="F59">
        <v>1591.7</v>
      </c>
      <c r="G59">
        <v>19.61</v>
      </c>
      <c r="H59">
        <v>0.2</v>
      </c>
      <c r="I59">
        <v>10</v>
      </c>
      <c r="J59">
        <v>0</v>
      </c>
      <c r="K59">
        <v>1E-4</v>
      </c>
      <c r="L59">
        <v>10</v>
      </c>
      <c r="M59">
        <v>0</v>
      </c>
      <c r="N59">
        <v>6.9999999999999994E-5</v>
      </c>
      <c r="O59">
        <v>10</v>
      </c>
      <c r="P59">
        <v>7.0678207887330085E-11</v>
      </c>
      <c r="Q59">
        <v>1.2852562202067609E-12</v>
      </c>
      <c r="R59">
        <v>2.5701700911657399</v>
      </c>
      <c r="S59">
        <v>-5.0001215009777448E-12</v>
      </c>
      <c r="T59">
        <v>5.0049782605725978E-11</v>
      </c>
      <c r="U59">
        <v>2.0098117432207689</v>
      </c>
      <c r="V59">
        <v>-7.0747079628244884E-6</v>
      </c>
      <c r="W59">
        <v>7.081586270153943E-5</v>
      </c>
      <c r="X59">
        <v>2.009811536292593</v>
      </c>
      <c r="Y59">
        <v>2.7771162781823311E-15</v>
      </c>
      <c r="Z59">
        <v>3.5244034141760638E-11</v>
      </c>
      <c r="AA59" s="39">
        <f t="shared" si="2"/>
        <v>462.80245098270876</v>
      </c>
      <c r="AB59" s="39">
        <f t="shared" si="3"/>
        <v>1.4200923312130724</v>
      </c>
      <c r="AC59" s="40" t="str">
        <f t="shared" si="4"/>
        <v>E71591.5</v>
      </c>
      <c r="AD59" s="41">
        <v>1000</v>
      </c>
      <c r="AE59" s="42">
        <f t="shared" si="5"/>
        <v>-5.0001215009777448E-9</v>
      </c>
      <c r="AF59" s="43">
        <f t="shared" si="6"/>
        <v>5.0049782605725977E-8</v>
      </c>
      <c r="AG59" s="39">
        <f t="shared" si="7"/>
        <v>2.0098117432207689</v>
      </c>
      <c r="AH59" s="41">
        <v>1000000000000</v>
      </c>
      <c r="AI59" s="46">
        <f t="shared" si="8"/>
        <v>70.678207887330089</v>
      </c>
      <c r="AJ59" s="46">
        <f t="shared" si="9"/>
        <v>1.285256220206761</v>
      </c>
      <c r="AK59" s="44">
        <f t="shared" si="10"/>
        <v>2.5701700911657399</v>
      </c>
      <c r="AL59" s="44">
        <f t="shared" si="11"/>
        <v>1591.5</v>
      </c>
    </row>
    <row r="60" spans="1:38" x14ac:dyDescent="0.25">
      <c r="A60" t="s">
        <v>92</v>
      </c>
      <c r="B60">
        <v>1591.5</v>
      </c>
      <c r="C60" t="s">
        <v>40</v>
      </c>
      <c r="D60">
        <v>130053</v>
      </c>
      <c r="E60">
        <v>1378</v>
      </c>
      <c r="F60">
        <v>1591.7</v>
      </c>
      <c r="G60">
        <v>19.62</v>
      </c>
      <c r="H60">
        <v>0.2</v>
      </c>
      <c r="I60">
        <v>10</v>
      </c>
      <c r="J60">
        <v>0</v>
      </c>
      <c r="K60">
        <v>1E-4</v>
      </c>
      <c r="L60">
        <v>10</v>
      </c>
      <c r="M60">
        <v>0</v>
      </c>
      <c r="N60">
        <v>6.9999999999999994E-5</v>
      </c>
      <c r="O60">
        <v>10</v>
      </c>
      <c r="P60">
        <v>8.0230722689598292E-11</v>
      </c>
      <c r="Q60">
        <v>1.285251798343024E-12</v>
      </c>
      <c r="R60">
        <v>2.570117520147944</v>
      </c>
      <c r="S60">
        <v>-1.100026730215087E-11</v>
      </c>
      <c r="T60">
        <v>5.172627189885636E-11</v>
      </c>
      <c r="U60">
        <v>2.0113254023581679</v>
      </c>
      <c r="V60">
        <v>-1.371121759130873E-5</v>
      </c>
      <c r="W60">
        <v>6.4474108741299866E-5</v>
      </c>
      <c r="X60">
        <v>2.0113246522037329</v>
      </c>
      <c r="Y60">
        <v>2.9872716038322309E-15</v>
      </c>
      <c r="Z60">
        <v>3.7823457142488682E-11</v>
      </c>
      <c r="AA60" s="39">
        <f t="shared" si="2"/>
        <v>430.24269928928948</v>
      </c>
      <c r="AB60" s="39">
        <f t="shared" si="3"/>
        <v>1.3675712324231213</v>
      </c>
      <c r="AC60" s="40" t="str">
        <f t="shared" si="4"/>
        <v>E81591.5</v>
      </c>
      <c r="AD60" s="41">
        <v>1000</v>
      </c>
      <c r="AE60" s="42">
        <f t="shared" si="5"/>
        <v>-1.100026730215087E-8</v>
      </c>
      <c r="AF60" s="43">
        <f t="shared" si="6"/>
        <v>5.1726271898856362E-8</v>
      </c>
      <c r="AG60" s="39">
        <f t="shared" si="7"/>
        <v>2.0113254023581679</v>
      </c>
      <c r="AH60" s="41">
        <v>1000000000000</v>
      </c>
      <c r="AI60" s="46">
        <f t="shared" si="8"/>
        <v>80.230722689598295</v>
      </c>
      <c r="AJ60" s="46">
        <f t="shared" si="9"/>
        <v>1.2852517983430241</v>
      </c>
      <c r="AK60" s="44">
        <f t="shared" si="10"/>
        <v>2.570117520147944</v>
      </c>
      <c r="AL60" s="44">
        <f t="shared" si="11"/>
        <v>1591.5</v>
      </c>
    </row>
    <row r="61" spans="1:38" x14ac:dyDescent="0.25">
      <c r="A61" t="s">
        <v>93</v>
      </c>
      <c r="B61">
        <v>1591.5</v>
      </c>
      <c r="C61" t="s">
        <v>40</v>
      </c>
      <c r="D61">
        <v>140171</v>
      </c>
      <c r="E61">
        <v>1372</v>
      </c>
      <c r="F61">
        <v>1591.7</v>
      </c>
      <c r="G61">
        <v>19.600000000000001</v>
      </c>
      <c r="H61">
        <v>0.2</v>
      </c>
      <c r="I61">
        <v>10</v>
      </c>
      <c r="J61">
        <v>0</v>
      </c>
      <c r="K61">
        <v>1E-4</v>
      </c>
      <c r="L61">
        <v>10</v>
      </c>
      <c r="M61">
        <v>0</v>
      </c>
      <c r="N61">
        <v>6.9999999999999994E-5</v>
      </c>
      <c r="O61">
        <v>10</v>
      </c>
      <c r="P61">
        <v>9.035032741887796E-11</v>
      </c>
      <c r="Q61">
        <v>1.2852444316017939E-12</v>
      </c>
      <c r="R61">
        <v>2.5700298836069462</v>
      </c>
      <c r="S61">
        <v>-1.7000413103323591E-11</v>
      </c>
      <c r="T61">
        <v>5.370621301485626E-11</v>
      </c>
      <c r="U61">
        <v>2.0144546811041741</v>
      </c>
      <c r="V61">
        <v>-1.8816690111032668E-5</v>
      </c>
      <c r="W61">
        <v>5.9444365538241029E-5</v>
      </c>
      <c r="X61">
        <v>2.0144532849301031</v>
      </c>
      <c r="Y61">
        <v>3.2099029078763839E-15</v>
      </c>
      <c r="Z61">
        <v>4.0556008908938953E-11</v>
      </c>
      <c r="AA61" s="39">
        <f t="shared" si="2"/>
        <v>400.39978419536976</v>
      </c>
      <c r="AB61" s="39">
        <f t="shared" si="3"/>
        <v>1.3242479834601986</v>
      </c>
      <c r="AC61" s="40" t="str">
        <f t="shared" si="4"/>
        <v>E91591.5</v>
      </c>
      <c r="AD61" s="41">
        <v>1000</v>
      </c>
      <c r="AE61" s="42">
        <f t="shared" si="5"/>
        <v>-1.700041310332359E-8</v>
      </c>
      <c r="AF61" s="43">
        <f t="shared" si="6"/>
        <v>5.3706213014856259E-8</v>
      </c>
      <c r="AG61" s="39">
        <f t="shared" si="7"/>
        <v>2.0144546811041741</v>
      </c>
      <c r="AH61" s="41">
        <v>1000000000000</v>
      </c>
      <c r="AI61" s="46">
        <f t="shared" si="8"/>
        <v>90.350327418877953</v>
      </c>
      <c r="AJ61" s="46">
        <f t="shared" si="9"/>
        <v>1.2852444316017939</v>
      </c>
      <c r="AK61" s="44">
        <f t="shared" si="10"/>
        <v>2.5700298836069462</v>
      </c>
      <c r="AL61" s="44">
        <f t="shared" si="11"/>
        <v>1591.5</v>
      </c>
    </row>
    <row r="62" spans="1:38" x14ac:dyDescent="0.25">
      <c r="A62" t="s">
        <v>94</v>
      </c>
      <c r="B62">
        <v>1591.5</v>
      </c>
      <c r="C62" t="s">
        <v>40</v>
      </c>
      <c r="D62">
        <v>150009</v>
      </c>
      <c r="E62">
        <v>1360</v>
      </c>
      <c r="F62">
        <v>1591.7</v>
      </c>
      <c r="G62">
        <v>19.61</v>
      </c>
      <c r="H62">
        <v>0.2</v>
      </c>
      <c r="I62">
        <v>10</v>
      </c>
      <c r="J62">
        <v>0</v>
      </c>
      <c r="K62">
        <v>1E-4</v>
      </c>
      <c r="L62">
        <v>10</v>
      </c>
      <c r="M62">
        <v>0</v>
      </c>
      <c r="N62">
        <v>6.9999999999999994E-5</v>
      </c>
      <c r="O62">
        <v>10</v>
      </c>
      <c r="P62">
        <v>1.001898877397569E-10</v>
      </c>
      <c r="Q62">
        <v>1.2852390401573449E-12</v>
      </c>
      <c r="R62">
        <v>2.5699657089075312</v>
      </c>
      <c r="S62">
        <v>-2.9000704705670051E-11</v>
      </c>
      <c r="T62">
        <v>5.5817341354681829E-11</v>
      </c>
      <c r="U62">
        <v>2.0188494042414771</v>
      </c>
      <c r="V62">
        <v>-2.8946639328884121E-5</v>
      </c>
      <c r="W62">
        <v>5.5713954925571492E-5</v>
      </c>
      <c r="X62">
        <v>2.0188460791663458</v>
      </c>
      <c r="Y62">
        <v>3.4263732349357212E-15</v>
      </c>
      <c r="Z62">
        <v>4.3212941531822692E-11</v>
      </c>
      <c r="AA62" s="39">
        <f t="shared" si="2"/>
        <v>375.10187946044238</v>
      </c>
      <c r="AB62" s="39">
        <f t="shared" si="3"/>
        <v>1.2916811347724861</v>
      </c>
      <c r="AC62" s="40" t="str">
        <f t="shared" si="4"/>
        <v>E101591.5</v>
      </c>
      <c r="AD62" s="41">
        <v>1000</v>
      </c>
      <c r="AE62" s="42">
        <f t="shared" si="5"/>
        <v>-2.9000704705670051E-8</v>
      </c>
      <c r="AF62" s="43">
        <f t="shared" si="6"/>
        <v>5.5817341354681827E-8</v>
      </c>
      <c r="AG62" s="39">
        <f t="shared" si="7"/>
        <v>2.0188494042414771</v>
      </c>
      <c r="AH62" s="41">
        <v>1000000000000</v>
      </c>
      <c r="AI62" s="46">
        <f t="shared" si="8"/>
        <v>100.1898877397569</v>
      </c>
      <c r="AJ62" s="46">
        <f t="shared" si="9"/>
        <v>1.285239040157345</v>
      </c>
      <c r="AK62" s="44">
        <f t="shared" si="10"/>
        <v>2.5699657089075312</v>
      </c>
      <c r="AL62" s="44">
        <f t="shared" si="11"/>
        <v>1591.5</v>
      </c>
    </row>
    <row r="63" spans="1:38" x14ac:dyDescent="0.25">
      <c r="A63" t="s">
        <v>95</v>
      </c>
      <c r="B63">
        <v>1591.5</v>
      </c>
      <c r="C63" t="s">
        <v>40</v>
      </c>
      <c r="D63">
        <v>875</v>
      </c>
      <c r="E63">
        <v>9</v>
      </c>
      <c r="F63">
        <v>1591.6</v>
      </c>
      <c r="G63">
        <v>19.61</v>
      </c>
      <c r="H63">
        <v>0.2</v>
      </c>
      <c r="I63">
        <v>10</v>
      </c>
      <c r="J63">
        <v>0</v>
      </c>
      <c r="K63">
        <v>1E-4</v>
      </c>
      <c r="L63">
        <v>10</v>
      </c>
      <c r="M63">
        <v>0</v>
      </c>
      <c r="N63">
        <v>6.9999999999999994E-5</v>
      </c>
      <c r="O63">
        <v>10</v>
      </c>
      <c r="P63">
        <v>8.7513877625219417E-13</v>
      </c>
      <c r="Q63">
        <v>3.2297241195390169E-15</v>
      </c>
      <c r="R63">
        <v>2.0890511759720409</v>
      </c>
      <c r="S63">
        <v>9.000218701759602E-12</v>
      </c>
      <c r="T63">
        <v>3.227601808820833E-11</v>
      </c>
      <c r="U63">
        <v>2.0894408994787148</v>
      </c>
      <c r="V63">
        <v>1.4491276657340151E-16</v>
      </c>
      <c r="W63">
        <v>2.9363807656907079E-12</v>
      </c>
      <c r="AA63" s="39" t="e">
        <f t="shared" si="2"/>
        <v>#DIV/0!</v>
      </c>
      <c r="AB63" s="39" t="e">
        <f t="shared" si="3"/>
        <v>#DIV/0!</v>
      </c>
      <c r="AC63" s="40" t="str">
        <f t="shared" si="4"/>
        <v>CuZero1591.5</v>
      </c>
      <c r="AD63" s="41">
        <v>1000</v>
      </c>
      <c r="AE63" s="42">
        <f t="shared" si="5"/>
        <v>9.0002187017596015E-9</v>
      </c>
      <c r="AF63" s="43">
        <f t="shared" si="6"/>
        <v>3.2276018088208327E-8</v>
      </c>
      <c r="AG63" s="39">
        <f t="shared" si="7"/>
        <v>2.0894408994787148</v>
      </c>
      <c r="AH63" s="41">
        <v>1000000000000</v>
      </c>
      <c r="AI63" s="46">
        <f t="shared" si="8"/>
        <v>0.87513877625219416</v>
      </c>
      <c r="AJ63" s="46">
        <f t="shared" si="9"/>
        <v>3.2297241195390169E-3</v>
      </c>
      <c r="AK63" s="44">
        <f t="shared" si="10"/>
        <v>2.0890511759720409</v>
      </c>
      <c r="AL63" s="44">
        <f t="shared" si="11"/>
        <v>1591.5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CF07-B500-463C-BB3C-22F0A0BCF3A6}">
  <dimension ref="A1:D1538"/>
  <sheetViews>
    <sheetView topLeftCell="A127" workbookViewId="0">
      <selection activeCell="G32" sqref="G32"/>
    </sheetView>
  </sheetViews>
  <sheetFormatPr defaultRowHeight="15" x14ac:dyDescent="0.25"/>
  <cols>
    <col min="1" max="1" width="12" customWidth="1"/>
  </cols>
  <sheetData>
    <row r="1" spans="1:4" x14ac:dyDescent="0.25">
      <c r="A1" t="s">
        <v>137</v>
      </c>
      <c r="B1" t="s">
        <v>138</v>
      </c>
    </row>
    <row r="2" spans="1:4" x14ac:dyDescent="0.25">
      <c r="A2" s="13">
        <v>44116</v>
      </c>
      <c r="B2" s="45">
        <v>0.66524305555555563</v>
      </c>
    </row>
    <row r="3" spans="1:4" x14ac:dyDescent="0.25">
      <c r="A3" s="37">
        <v>-2.1E-7</v>
      </c>
      <c r="B3" s="37">
        <v>3.0499999999999999E-5</v>
      </c>
      <c r="C3">
        <v>1591.5</v>
      </c>
      <c r="D3">
        <v>15</v>
      </c>
    </row>
    <row r="4" spans="1:4" x14ac:dyDescent="0.25">
      <c r="A4" s="37">
        <v>-1.9999999999999999E-7</v>
      </c>
      <c r="B4" s="37">
        <v>2.9E-5</v>
      </c>
      <c r="C4">
        <v>1591.5</v>
      </c>
      <c r="D4">
        <v>15</v>
      </c>
    </row>
    <row r="5" spans="1:4" x14ac:dyDescent="0.25">
      <c r="A5" s="37">
        <v>-1.9999999999999999E-7</v>
      </c>
      <c r="B5" s="37">
        <v>2.4499999999999999E-5</v>
      </c>
      <c r="C5">
        <v>1591.5</v>
      </c>
      <c r="D5">
        <v>15</v>
      </c>
    </row>
    <row r="6" spans="1:4" x14ac:dyDescent="0.25">
      <c r="A6" s="37">
        <v>-2.1E-7</v>
      </c>
      <c r="B6" s="37">
        <v>2.7500000000000001E-5</v>
      </c>
      <c r="C6">
        <v>1591.5</v>
      </c>
      <c r="D6">
        <v>15</v>
      </c>
    </row>
    <row r="7" spans="1:4" x14ac:dyDescent="0.25">
      <c r="A7" s="37">
        <v>-1.9999999999999999E-7</v>
      </c>
      <c r="B7" s="37">
        <v>2.5999999999999998E-5</v>
      </c>
      <c r="C7">
        <v>1591.5</v>
      </c>
      <c r="D7">
        <v>15</v>
      </c>
    </row>
    <row r="8" spans="1:4" x14ac:dyDescent="0.25">
      <c r="A8" s="37">
        <v>1.1000000000000001E-7</v>
      </c>
      <c r="B8" s="37">
        <v>2.9E-5</v>
      </c>
      <c r="C8">
        <v>1591.5</v>
      </c>
      <c r="D8">
        <v>15</v>
      </c>
    </row>
    <row r="9" spans="1:4" x14ac:dyDescent="0.25">
      <c r="A9" s="37">
        <v>-9.9999999999999995E-8</v>
      </c>
      <c r="B9" s="37">
        <v>2.9E-5</v>
      </c>
      <c r="C9">
        <v>1591.5</v>
      </c>
      <c r="D9">
        <v>15</v>
      </c>
    </row>
    <row r="10" spans="1:4" x14ac:dyDescent="0.25">
      <c r="A10" s="37">
        <v>9.9999999999999995E-8</v>
      </c>
      <c r="B10" s="37">
        <v>2.7500000000000001E-5</v>
      </c>
      <c r="C10">
        <v>1591.5</v>
      </c>
      <c r="D10">
        <v>15</v>
      </c>
    </row>
    <row r="11" spans="1:4" x14ac:dyDescent="0.25">
      <c r="A11" s="37">
        <v>-1.9999999999999999E-7</v>
      </c>
      <c r="B11" s="37">
        <v>2.9E-5</v>
      </c>
      <c r="C11">
        <v>1591.5</v>
      </c>
      <c r="D11">
        <v>15</v>
      </c>
    </row>
    <row r="12" spans="1:4" x14ac:dyDescent="0.25">
      <c r="A12" s="37">
        <v>9.9999999999999995E-8</v>
      </c>
      <c r="B12" s="37">
        <v>2.7500000000000001E-5</v>
      </c>
      <c r="C12">
        <v>1591.5</v>
      </c>
      <c r="D12">
        <v>15</v>
      </c>
    </row>
    <row r="13" spans="1:4" x14ac:dyDescent="0.25">
      <c r="A13" s="37">
        <v>-3.4999999999999998E-7</v>
      </c>
      <c r="B13" s="37">
        <v>2.3E-5</v>
      </c>
      <c r="C13">
        <v>1591.5</v>
      </c>
      <c r="D13">
        <v>15</v>
      </c>
    </row>
    <row r="14" spans="1:4" x14ac:dyDescent="0.25">
      <c r="A14" s="37">
        <v>-3.4999999999999998E-7</v>
      </c>
      <c r="B14" s="37">
        <v>2.7500000000000001E-5</v>
      </c>
      <c r="C14">
        <v>1591.5</v>
      </c>
      <c r="D14">
        <v>15</v>
      </c>
    </row>
    <row r="15" spans="1:4" x14ac:dyDescent="0.25">
      <c r="A15" s="37">
        <v>-9.9999999999999995E-8</v>
      </c>
      <c r="B15" s="37">
        <v>2.9E-5</v>
      </c>
      <c r="C15">
        <v>1591.5</v>
      </c>
      <c r="D15">
        <v>15</v>
      </c>
    </row>
    <row r="16" spans="1:4" x14ac:dyDescent="0.25">
      <c r="A16" s="37">
        <v>-9.9999999999999995E-8</v>
      </c>
      <c r="B16" s="37">
        <v>2.7500000000000001E-5</v>
      </c>
      <c r="C16">
        <v>1591.5</v>
      </c>
      <c r="D16">
        <v>15</v>
      </c>
    </row>
    <row r="17" spans="1:4" x14ac:dyDescent="0.25">
      <c r="A17" s="37">
        <v>-9.9999999999999995E-8</v>
      </c>
      <c r="B17" s="37">
        <v>2.4499999999999999E-5</v>
      </c>
      <c r="C17">
        <v>1591.5</v>
      </c>
      <c r="D17">
        <v>15</v>
      </c>
    </row>
    <row r="18" spans="1:4" x14ac:dyDescent="0.25">
      <c r="A18" s="37">
        <v>9.9999999999999995E-8</v>
      </c>
      <c r="B18" s="37">
        <v>2.5999999999999998E-5</v>
      </c>
      <c r="C18">
        <v>1591.5</v>
      </c>
      <c r="D18">
        <v>15</v>
      </c>
    </row>
    <row r="19" spans="1:4" x14ac:dyDescent="0.25">
      <c r="A19" s="37">
        <v>-2.1E-7</v>
      </c>
      <c r="B19" s="37">
        <v>2.7500000000000001E-5</v>
      </c>
      <c r="C19">
        <v>1591.5</v>
      </c>
      <c r="D19">
        <v>15</v>
      </c>
    </row>
    <row r="20" spans="1:4" x14ac:dyDescent="0.25">
      <c r="A20" s="37">
        <v>-2.1E-7</v>
      </c>
      <c r="B20" s="37">
        <v>2.9E-5</v>
      </c>
      <c r="C20">
        <v>1591.5</v>
      </c>
      <c r="D20">
        <v>15</v>
      </c>
    </row>
    <row r="21" spans="1:4" x14ac:dyDescent="0.25">
      <c r="A21" s="37">
        <v>-2.1E-7</v>
      </c>
      <c r="B21" s="37">
        <v>2.5999999999999998E-5</v>
      </c>
      <c r="C21">
        <v>1591.5</v>
      </c>
      <c r="D21">
        <v>15</v>
      </c>
    </row>
    <row r="22" spans="1:4" x14ac:dyDescent="0.25">
      <c r="A22" s="37">
        <v>-9.9999999999999995E-8</v>
      </c>
      <c r="B22" s="37">
        <v>2.4499999999999999E-5</v>
      </c>
      <c r="C22">
        <v>1591.5</v>
      </c>
      <c r="D22">
        <v>15</v>
      </c>
    </row>
    <row r="23" spans="1:4" x14ac:dyDescent="0.25">
      <c r="A23" t="s">
        <v>139</v>
      </c>
      <c r="B23" t="s">
        <v>140</v>
      </c>
      <c r="C23" t="s">
        <v>141</v>
      </c>
      <c r="D23" t="s">
        <v>142</v>
      </c>
    </row>
    <row r="24" spans="1:4" x14ac:dyDescent="0.25">
      <c r="A24" t="s">
        <v>143</v>
      </c>
      <c r="B24" t="s">
        <v>144</v>
      </c>
      <c r="C24" t="s">
        <v>145</v>
      </c>
      <c r="D24" t="s">
        <v>146</v>
      </c>
    </row>
    <row r="25" spans="1:4" x14ac:dyDescent="0.25">
      <c r="A25" s="37">
        <v>-1.3199999999999999E-7</v>
      </c>
      <c r="B25" s="37">
        <v>1.36E-7</v>
      </c>
      <c r="C25" s="37">
        <v>2.72E-5</v>
      </c>
      <c r="D25" s="37">
        <v>1.9300000000000002E-6</v>
      </c>
    </row>
    <row r="26" spans="1:4" x14ac:dyDescent="0.25">
      <c r="A26" t="s">
        <v>147</v>
      </c>
      <c r="B26" t="s">
        <v>148</v>
      </c>
      <c r="C26" t="s">
        <v>149</v>
      </c>
      <c r="D26" t="s">
        <v>150</v>
      </c>
    </row>
    <row r="27" spans="1:4" x14ac:dyDescent="0.25">
      <c r="A27" t="s">
        <v>137</v>
      </c>
      <c r="B27" t="s">
        <v>151</v>
      </c>
    </row>
    <row r="28" spans="1:4" x14ac:dyDescent="0.25">
      <c r="A28" s="13">
        <v>44116</v>
      </c>
      <c r="B28" s="45">
        <v>0.67121527777777779</v>
      </c>
    </row>
    <row r="29" spans="1:4" x14ac:dyDescent="0.25">
      <c r="A29">
        <v>9.9999746199999997</v>
      </c>
      <c r="B29">
        <v>-1.2320000000000001E-4</v>
      </c>
      <c r="C29">
        <v>1591.5</v>
      </c>
      <c r="D29">
        <v>15</v>
      </c>
    </row>
    <row r="30" spans="1:4" x14ac:dyDescent="0.25">
      <c r="A30">
        <v>9.9999741600000007</v>
      </c>
      <c r="B30">
        <v>-1.1900000000000001E-4</v>
      </c>
      <c r="C30">
        <v>1591.5</v>
      </c>
      <c r="D30">
        <v>15</v>
      </c>
    </row>
    <row r="31" spans="1:4" x14ac:dyDescent="0.25">
      <c r="A31">
        <v>9.9999743100000007</v>
      </c>
      <c r="B31">
        <v>-1.217E-4</v>
      </c>
      <c r="C31">
        <v>1591.5</v>
      </c>
      <c r="D31">
        <v>15</v>
      </c>
    </row>
    <row r="32" spans="1:4" x14ac:dyDescent="0.25">
      <c r="A32">
        <v>9.9999744600000007</v>
      </c>
      <c r="B32">
        <v>-1.2320000000000001E-4</v>
      </c>
      <c r="C32">
        <v>1591.5</v>
      </c>
      <c r="D32">
        <v>15</v>
      </c>
    </row>
    <row r="33" spans="1:4" x14ac:dyDescent="0.25">
      <c r="A33">
        <v>9.9999746300000005</v>
      </c>
      <c r="B33">
        <v>-1.247E-4</v>
      </c>
      <c r="C33">
        <v>1591.5</v>
      </c>
      <c r="D33">
        <v>15</v>
      </c>
    </row>
    <row r="34" spans="1:4" x14ac:dyDescent="0.25">
      <c r="A34">
        <v>9.9999741800000006</v>
      </c>
      <c r="B34">
        <v>-1.247E-4</v>
      </c>
      <c r="C34">
        <v>1591.5</v>
      </c>
      <c r="D34">
        <v>15</v>
      </c>
    </row>
    <row r="35" spans="1:4" x14ac:dyDescent="0.25">
      <c r="A35">
        <v>9.9999744800000006</v>
      </c>
      <c r="B35">
        <v>-1.262E-4</v>
      </c>
      <c r="C35">
        <v>1591.5</v>
      </c>
      <c r="D35">
        <v>15</v>
      </c>
    </row>
    <row r="36" spans="1:4" x14ac:dyDescent="0.25">
      <c r="A36">
        <v>9.9999741800000006</v>
      </c>
      <c r="B36">
        <v>-1.217E-4</v>
      </c>
      <c r="C36">
        <v>1591.5</v>
      </c>
      <c r="D36">
        <v>15</v>
      </c>
    </row>
    <row r="37" spans="1:4" x14ac:dyDescent="0.25">
      <c r="A37">
        <v>9.9999744600000007</v>
      </c>
      <c r="B37">
        <v>-1.2019999999999999E-4</v>
      </c>
      <c r="C37">
        <v>1591.5</v>
      </c>
      <c r="D37">
        <v>15</v>
      </c>
    </row>
    <row r="38" spans="1:4" x14ac:dyDescent="0.25">
      <c r="A38">
        <v>9.9999744800000006</v>
      </c>
      <c r="B38">
        <v>-1.2019999999999999E-4</v>
      </c>
      <c r="C38">
        <v>1591.5</v>
      </c>
      <c r="D38">
        <v>15</v>
      </c>
    </row>
    <row r="39" spans="1:4" x14ac:dyDescent="0.25">
      <c r="A39">
        <v>9.9999749300000005</v>
      </c>
      <c r="B39">
        <v>-1.2320000000000001E-4</v>
      </c>
      <c r="C39">
        <v>1591.5</v>
      </c>
      <c r="D39">
        <v>15</v>
      </c>
    </row>
    <row r="40" spans="1:4" x14ac:dyDescent="0.25">
      <c r="A40">
        <v>9.9999743300000006</v>
      </c>
      <c r="B40">
        <v>-1.2320000000000001E-4</v>
      </c>
      <c r="C40">
        <v>1591.5</v>
      </c>
      <c r="D40">
        <v>15</v>
      </c>
    </row>
    <row r="41" spans="1:4" x14ac:dyDescent="0.25">
      <c r="A41">
        <v>9.9999746300000005</v>
      </c>
      <c r="B41">
        <v>-1.2320000000000001E-4</v>
      </c>
      <c r="C41">
        <v>1591.5</v>
      </c>
      <c r="D41">
        <v>15</v>
      </c>
    </row>
    <row r="42" spans="1:4" x14ac:dyDescent="0.25">
      <c r="A42">
        <v>9.9999744800000006</v>
      </c>
      <c r="B42">
        <v>-1.217E-4</v>
      </c>
      <c r="C42">
        <v>1591.5</v>
      </c>
      <c r="D42">
        <v>15</v>
      </c>
    </row>
    <row r="43" spans="1:4" x14ac:dyDescent="0.25">
      <c r="A43">
        <v>9.9999746199999997</v>
      </c>
      <c r="B43">
        <v>-1.2320000000000001E-4</v>
      </c>
      <c r="C43">
        <v>1591.5</v>
      </c>
      <c r="D43">
        <v>15</v>
      </c>
    </row>
    <row r="44" spans="1:4" x14ac:dyDescent="0.25">
      <c r="A44">
        <v>9.9999744699999997</v>
      </c>
      <c r="B44">
        <v>-1.217E-4</v>
      </c>
      <c r="C44">
        <v>1591.5</v>
      </c>
      <c r="D44">
        <v>15</v>
      </c>
    </row>
    <row r="45" spans="1:4" x14ac:dyDescent="0.25">
      <c r="A45">
        <v>9.9999744800000006</v>
      </c>
      <c r="B45">
        <v>-1.262E-4</v>
      </c>
      <c r="C45">
        <v>1591.5</v>
      </c>
      <c r="D45">
        <v>15</v>
      </c>
    </row>
    <row r="46" spans="1:4" x14ac:dyDescent="0.25">
      <c r="A46">
        <v>9.9999743300000006</v>
      </c>
      <c r="B46">
        <v>-1.2320000000000001E-4</v>
      </c>
      <c r="C46">
        <v>1591.5</v>
      </c>
      <c r="D46">
        <v>15</v>
      </c>
    </row>
    <row r="47" spans="1:4" x14ac:dyDescent="0.25">
      <c r="A47">
        <v>9.9999743300000006</v>
      </c>
      <c r="B47">
        <v>-1.247E-4</v>
      </c>
      <c r="C47">
        <v>1591.5</v>
      </c>
      <c r="D47">
        <v>15</v>
      </c>
    </row>
    <row r="48" spans="1:4" x14ac:dyDescent="0.25">
      <c r="A48">
        <v>9.9999744800000006</v>
      </c>
      <c r="B48">
        <v>-1.187E-4</v>
      </c>
      <c r="C48">
        <v>1591.5</v>
      </c>
      <c r="D48">
        <v>15</v>
      </c>
    </row>
    <row r="49" spans="1:4" x14ac:dyDescent="0.25">
      <c r="A49" t="s">
        <v>139</v>
      </c>
      <c r="B49" t="s">
        <v>140</v>
      </c>
      <c r="C49" t="s">
        <v>141</v>
      </c>
      <c r="D49" t="s">
        <v>142</v>
      </c>
    </row>
    <row r="50" spans="1:4" x14ac:dyDescent="0.25">
      <c r="A50" t="s">
        <v>143</v>
      </c>
      <c r="B50" t="s">
        <v>144</v>
      </c>
      <c r="C50" t="s">
        <v>145</v>
      </c>
      <c r="D50" t="s">
        <v>146</v>
      </c>
    </row>
    <row r="51" spans="1:4" x14ac:dyDescent="0.25">
      <c r="A51">
        <v>9.999974452</v>
      </c>
      <c r="B51" s="37">
        <v>1.8E-7</v>
      </c>
      <c r="C51">
        <v>-1.2269000000000001E-4</v>
      </c>
      <c r="D51" s="37">
        <v>2.0499999999999999E-6</v>
      </c>
    </row>
    <row r="52" spans="1:4" x14ac:dyDescent="0.25">
      <c r="A52" t="s">
        <v>147</v>
      </c>
      <c r="B52" t="s">
        <v>148</v>
      </c>
      <c r="C52" t="s">
        <v>149</v>
      </c>
      <c r="D52" t="s">
        <v>150</v>
      </c>
    </row>
    <row r="53" spans="1:4" x14ac:dyDescent="0.25">
      <c r="A53" t="s">
        <v>137</v>
      </c>
      <c r="B53" t="s">
        <v>152</v>
      </c>
    </row>
    <row r="54" spans="1:4" x14ac:dyDescent="0.25">
      <c r="A54" s="13">
        <v>44116</v>
      </c>
      <c r="B54" s="45">
        <v>0.67336805555555557</v>
      </c>
    </row>
    <row r="55" spans="1:4" x14ac:dyDescent="0.25">
      <c r="A55">
        <v>9.9999770199999993</v>
      </c>
      <c r="B55" s="37">
        <v>-6.6099999999999994E-5</v>
      </c>
      <c r="C55">
        <v>1591.5</v>
      </c>
      <c r="D55">
        <v>15</v>
      </c>
    </row>
    <row r="56" spans="1:4" x14ac:dyDescent="0.25">
      <c r="A56">
        <v>9.9999761199999995</v>
      </c>
      <c r="B56" s="37">
        <v>-6.4599999999999998E-5</v>
      </c>
      <c r="C56">
        <v>1591.5</v>
      </c>
      <c r="D56">
        <v>15</v>
      </c>
    </row>
    <row r="57" spans="1:4" x14ac:dyDescent="0.25">
      <c r="A57">
        <v>9.9999771699999993</v>
      </c>
      <c r="B57" s="37">
        <v>-6.6099999999999994E-5</v>
      </c>
      <c r="C57">
        <v>1591.5</v>
      </c>
      <c r="D57">
        <v>15</v>
      </c>
    </row>
    <row r="58" spans="1:4" x14ac:dyDescent="0.25">
      <c r="A58">
        <v>9.9999765699999994</v>
      </c>
      <c r="B58" s="37">
        <v>-6.7600000000000003E-5</v>
      </c>
      <c r="C58">
        <v>1591.5</v>
      </c>
      <c r="D58">
        <v>15</v>
      </c>
    </row>
    <row r="59" spans="1:4" x14ac:dyDescent="0.25">
      <c r="A59">
        <v>9.9999770199999993</v>
      </c>
      <c r="B59" s="37">
        <v>-6.4599999999999998E-5</v>
      </c>
      <c r="C59">
        <v>1591.5</v>
      </c>
      <c r="D59">
        <v>15</v>
      </c>
    </row>
    <row r="60" spans="1:4" x14ac:dyDescent="0.25">
      <c r="A60">
        <v>9.9999764199999994</v>
      </c>
      <c r="B60" s="37">
        <v>-6.7600000000000003E-5</v>
      </c>
      <c r="C60">
        <v>1591.5</v>
      </c>
      <c r="D60">
        <v>15</v>
      </c>
    </row>
    <row r="61" spans="1:4" x14ac:dyDescent="0.25">
      <c r="A61">
        <v>9.9999767199999994</v>
      </c>
      <c r="B61" s="37">
        <v>-6.7600000000000003E-5</v>
      </c>
      <c r="C61">
        <v>1591.5</v>
      </c>
      <c r="D61">
        <v>15</v>
      </c>
    </row>
    <row r="62" spans="1:4" x14ac:dyDescent="0.25">
      <c r="A62">
        <v>9.9999765699999994</v>
      </c>
      <c r="B62" s="37">
        <v>-6.6099999999999994E-5</v>
      </c>
      <c r="C62">
        <v>1591.5</v>
      </c>
      <c r="D62">
        <v>15</v>
      </c>
    </row>
    <row r="63" spans="1:4" x14ac:dyDescent="0.25">
      <c r="A63">
        <v>9.9999767199999994</v>
      </c>
      <c r="B63" s="37">
        <v>-6.6099999999999994E-5</v>
      </c>
      <c r="C63">
        <v>1591.5</v>
      </c>
      <c r="D63">
        <v>15</v>
      </c>
    </row>
    <row r="64" spans="1:4" x14ac:dyDescent="0.25">
      <c r="A64">
        <v>9.9999771699999993</v>
      </c>
      <c r="B64" s="37">
        <v>-6.4599999999999998E-5</v>
      </c>
      <c r="C64">
        <v>1591.5</v>
      </c>
      <c r="D64">
        <v>15</v>
      </c>
    </row>
    <row r="65" spans="1:4" x14ac:dyDescent="0.25">
      <c r="A65">
        <v>9.9999767199999994</v>
      </c>
      <c r="B65" s="37">
        <v>-6.6099999999999994E-5</v>
      </c>
      <c r="C65">
        <v>1591.5</v>
      </c>
      <c r="D65">
        <v>15</v>
      </c>
    </row>
    <row r="66" spans="1:4" x14ac:dyDescent="0.25">
      <c r="A66">
        <v>9.9999765699999994</v>
      </c>
      <c r="B66" s="37">
        <v>-5.8600000000000001E-5</v>
      </c>
      <c r="C66">
        <v>1591.5</v>
      </c>
      <c r="D66">
        <v>15</v>
      </c>
    </row>
    <row r="67" spans="1:4" x14ac:dyDescent="0.25">
      <c r="A67">
        <v>9.9999767199999994</v>
      </c>
      <c r="B67" s="37">
        <v>-6.6099999999999994E-5</v>
      </c>
      <c r="C67">
        <v>1591.5</v>
      </c>
      <c r="D67">
        <v>15</v>
      </c>
    </row>
    <row r="68" spans="1:4" x14ac:dyDescent="0.25">
      <c r="A68">
        <v>9.9999765699999994</v>
      </c>
      <c r="B68" s="37">
        <v>-6.7600000000000003E-5</v>
      </c>
      <c r="C68">
        <v>1591.5</v>
      </c>
      <c r="D68">
        <v>15</v>
      </c>
    </row>
    <row r="69" spans="1:4" x14ac:dyDescent="0.25">
      <c r="A69">
        <v>9.9999768699999994</v>
      </c>
      <c r="B69" s="37">
        <v>-7.0599999999999995E-5</v>
      </c>
      <c r="C69">
        <v>1591.5</v>
      </c>
      <c r="D69">
        <v>15</v>
      </c>
    </row>
    <row r="70" spans="1:4" x14ac:dyDescent="0.25">
      <c r="A70">
        <v>9.9999767199999994</v>
      </c>
      <c r="B70" s="37">
        <v>-6.6099999999999994E-5</v>
      </c>
      <c r="C70">
        <v>1591.5</v>
      </c>
      <c r="D70">
        <v>15</v>
      </c>
    </row>
    <row r="71" spans="1:4" x14ac:dyDescent="0.25">
      <c r="A71">
        <v>9.9999770199999993</v>
      </c>
      <c r="B71" s="37">
        <v>-6.4599999999999998E-5</v>
      </c>
      <c r="C71">
        <v>1591.5</v>
      </c>
      <c r="D71">
        <v>15</v>
      </c>
    </row>
    <row r="72" spans="1:4" x14ac:dyDescent="0.25">
      <c r="A72">
        <v>9.9999770199999993</v>
      </c>
      <c r="B72" s="37">
        <v>-6.7600000000000003E-5</v>
      </c>
      <c r="C72">
        <v>1591.5</v>
      </c>
      <c r="D72">
        <v>15</v>
      </c>
    </row>
    <row r="73" spans="1:4" x14ac:dyDescent="0.25">
      <c r="A73">
        <v>9.9999764199999994</v>
      </c>
      <c r="B73" s="37">
        <v>-6.7600000000000003E-5</v>
      </c>
      <c r="C73">
        <v>1591.5</v>
      </c>
      <c r="D73">
        <v>15</v>
      </c>
    </row>
    <row r="74" spans="1:4" x14ac:dyDescent="0.25">
      <c r="A74">
        <v>9.9999767199999994</v>
      </c>
      <c r="B74" s="37">
        <v>-6.6099999999999994E-5</v>
      </c>
      <c r="C74">
        <v>1591.5</v>
      </c>
      <c r="D74">
        <v>15</v>
      </c>
    </row>
    <row r="75" spans="1:4" x14ac:dyDescent="0.25">
      <c r="A75" t="s">
        <v>139</v>
      </c>
      <c r="B75" t="s">
        <v>140</v>
      </c>
      <c r="C75" t="s">
        <v>141</v>
      </c>
      <c r="D75" t="s">
        <v>142</v>
      </c>
    </row>
    <row r="76" spans="1:4" x14ac:dyDescent="0.25">
      <c r="A76" t="s">
        <v>143</v>
      </c>
      <c r="B76" t="s">
        <v>144</v>
      </c>
      <c r="C76" t="s">
        <v>145</v>
      </c>
      <c r="D76" t="s">
        <v>146</v>
      </c>
    </row>
    <row r="77" spans="1:4" x14ac:dyDescent="0.25">
      <c r="A77">
        <v>9.9999767429999995</v>
      </c>
      <c r="B77" s="37">
        <v>2.65E-7</v>
      </c>
      <c r="C77" s="37">
        <v>-6.6099999999999994E-5</v>
      </c>
      <c r="D77" s="37">
        <v>2.2199999999999999E-6</v>
      </c>
    </row>
    <row r="78" spans="1:4" x14ac:dyDescent="0.25">
      <c r="A78" t="s">
        <v>147</v>
      </c>
      <c r="B78" t="s">
        <v>148</v>
      </c>
      <c r="C78" t="s">
        <v>149</v>
      </c>
      <c r="D78" t="s">
        <v>150</v>
      </c>
    </row>
    <row r="79" spans="1:4" x14ac:dyDescent="0.25">
      <c r="A79" t="s">
        <v>137</v>
      </c>
      <c r="B79" t="s">
        <v>153</v>
      </c>
    </row>
    <row r="80" spans="1:4" x14ac:dyDescent="0.25">
      <c r="A80" s="13">
        <v>44116</v>
      </c>
      <c r="B80" s="45">
        <v>0.67586805555555562</v>
      </c>
    </row>
    <row r="81" spans="1:4" x14ac:dyDescent="0.25">
      <c r="A81" t="s">
        <v>137</v>
      </c>
      <c r="B81" t="s">
        <v>153</v>
      </c>
    </row>
    <row r="82" spans="1:4" x14ac:dyDescent="0.25">
      <c r="A82" s="13">
        <v>44116</v>
      </c>
      <c r="B82" s="45">
        <v>0.67631944444444436</v>
      </c>
    </row>
    <row r="83" spans="1:4" x14ac:dyDescent="0.25">
      <c r="A83">
        <v>99.999816999999993</v>
      </c>
      <c r="B83">
        <v>1.639E-3</v>
      </c>
      <c r="C83">
        <v>1591.5</v>
      </c>
      <c r="D83">
        <v>15</v>
      </c>
    </row>
    <row r="84" spans="1:4" x14ac:dyDescent="0.25">
      <c r="A84">
        <v>99.999817300000004</v>
      </c>
      <c r="B84">
        <v>1.635E-3</v>
      </c>
      <c r="C84">
        <v>1591.5</v>
      </c>
      <c r="D84">
        <v>15</v>
      </c>
    </row>
    <row r="85" spans="1:4" x14ac:dyDescent="0.25">
      <c r="A85">
        <v>99.999816899999999</v>
      </c>
      <c r="B85">
        <v>1.639E-3</v>
      </c>
      <c r="C85">
        <v>1591.5</v>
      </c>
      <c r="D85">
        <v>15</v>
      </c>
    </row>
    <row r="86" spans="1:4" x14ac:dyDescent="0.25">
      <c r="A86">
        <v>99.999817399999998</v>
      </c>
      <c r="B86">
        <v>1.637E-3</v>
      </c>
      <c r="C86">
        <v>1591.5</v>
      </c>
      <c r="D86">
        <v>15</v>
      </c>
    </row>
    <row r="87" spans="1:4" x14ac:dyDescent="0.25">
      <c r="A87">
        <v>99.999816999999993</v>
      </c>
      <c r="B87">
        <v>1.635E-3</v>
      </c>
      <c r="C87">
        <v>1591.5</v>
      </c>
      <c r="D87">
        <v>15</v>
      </c>
    </row>
    <row r="88" spans="1:4" x14ac:dyDescent="0.25">
      <c r="A88">
        <v>99.999816999999993</v>
      </c>
      <c r="B88">
        <v>1.639E-3</v>
      </c>
      <c r="C88">
        <v>1591.5</v>
      </c>
      <c r="D88">
        <v>15</v>
      </c>
    </row>
    <row r="89" spans="1:4" x14ac:dyDescent="0.25">
      <c r="A89">
        <v>99.999816899999999</v>
      </c>
      <c r="B89">
        <v>1.6360000000000001E-3</v>
      </c>
      <c r="C89">
        <v>1591.5</v>
      </c>
      <c r="D89">
        <v>15</v>
      </c>
    </row>
    <row r="90" spans="1:4" x14ac:dyDescent="0.25">
      <c r="A90">
        <v>99.999817300000004</v>
      </c>
      <c r="B90">
        <v>1.635E-3</v>
      </c>
      <c r="C90">
        <v>1591.5</v>
      </c>
      <c r="D90">
        <v>15</v>
      </c>
    </row>
    <row r="91" spans="1:4" x14ac:dyDescent="0.25">
      <c r="A91">
        <v>99.999816999999993</v>
      </c>
      <c r="B91">
        <v>1.637E-3</v>
      </c>
      <c r="C91">
        <v>1591.5</v>
      </c>
      <c r="D91">
        <v>15</v>
      </c>
    </row>
    <row r="92" spans="1:4" x14ac:dyDescent="0.25">
      <c r="A92">
        <v>99.999816899999999</v>
      </c>
      <c r="B92">
        <v>1.639E-3</v>
      </c>
      <c r="C92">
        <v>1591.5</v>
      </c>
      <c r="D92">
        <v>15</v>
      </c>
    </row>
    <row r="93" spans="1:4" x14ac:dyDescent="0.25">
      <c r="A93">
        <v>99.999817199999995</v>
      </c>
      <c r="B93">
        <v>1.6360000000000001E-3</v>
      </c>
      <c r="C93">
        <v>1591.5</v>
      </c>
      <c r="D93">
        <v>15</v>
      </c>
    </row>
    <row r="94" spans="1:4" x14ac:dyDescent="0.25">
      <c r="A94">
        <v>99.999817199999995</v>
      </c>
      <c r="B94">
        <v>1.634E-3</v>
      </c>
      <c r="C94">
        <v>1591.5</v>
      </c>
      <c r="D94">
        <v>15</v>
      </c>
    </row>
    <row r="95" spans="1:4" x14ac:dyDescent="0.25">
      <c r="A95">
        <v>99.999816999999993</v>
      </c>
      <c r="B95">
        <v>1.6360000000000001E-3</v>
      </c>
      <c r="C95">
        <v>1591.5</v>
      </c>
      <c r="D95">
        <v>15</v>
      </c>
    </row>
    <row r="96" spans="1:4" x14ac:dyDescent="0.25">
      <c r="A96">
        <v>99.999817199999995</v>
      </c>
      <c r="B96">
        <v>1.6360000000000001E-3</v>
      </c>
      <c r="C96">
        <v>1591.5</v>
      </c>
      <c r="D96">
        <v>15</v>
      </c>
    </row>
    <row r="97" spans="1:4" x14ac:dyDescent="0.25">
      <c r="A97">
        <v>99.999816899999999</v>
      </c>
      <c r="B97">
        <v>1.637E-3</v>
      </c>
      <c r="C97">
        <v>1591.5</v>
      </c>
      <c r="D97">
        <v>15</v>
      </c>
    </row>
    <row r="98" spans="1:4" x14ac:dyDescent="0.25">
      <c r="A98">
        <v>99.999816999999993</v>
      </c>
      <c r="B98">
        <v>1.637E-3</v>
      </c>
      <c r="C98">
        <v>1591.5</v>
      </c>
      <c r="D98">
        <v>15</v>
      </c>
    </row>
    <row r="99" spans="1:4" x14ac:dyDescent="0.25">
      <c r="A99">
        <v>99.999816999999993</v>
      </c>
      <c r="B99">
        <v>1.6360000000000001E-3</v>
      </c>
      <c r="C99">
        <v>1591.5</v>
      </c>
      <c r="D99">
        <v>15</v>
      </c>
    </row>
    <row r="100" spans="1:4" x14ac:dyDescent="0.25">
      <c r="A100">
        <v>99.999816999999993</v>
      </c>
      <c r="B100">
        <v>1.637E-3</v>
      </c>
      <c r="C100">
        <v>1591.5</v>
      </c>
      <c r="D100">
        <v>15</v>
      </c>
    </row>
    <row r="101" spans="1:4" x14ac:dyDescent="0.25">
      <c r="A101">
        <v>99.999816699999997</v>
      </c>
      <c r="B101">
        <v>1.639E-3</v>
      </c>
      <c r="C101">
        <v>1591.5</v>
      </c>
      <c r="D101">
        <v>15</v>
      </c>
    </row>
    <row r="102" spans="1:4" x14ac:dyDescent="0.25">
      <c r="A102">
        <v>99.999816899999999</v>
      </c>
      <c r="B102">
        <v>1.639E-3</v>
      </c>
      <c r="C102">
        <v>1591.5</v>
      </c>
      <c r="D102">
        <v>15</v>
      </c>
    </row>
    <row r="103" spans="1:4" x14ac:dyDescent="0.25">
      <c r="A103" t="s">
        <v>139</v>
      </c>
      <c r="B103" t="s">
        <v>140</v>
      </c>
      <c r="C103" t="s">
        <v>141</v>
      </c>
      <c r="D103" t="s">
        <v>142</v>
      </c>
    </row>
    <row r="104" spans="1:4" x14ac:dyDescent="0.25">
      <c r="A104" t="s">
        <v>143</v>
      </c>
      <c r="B104" t="s">
        <v>144</v>
      </c>
      <c r="C104" t="s">
        <v>145</v>
      </c>
      <c r="D104" t="s">
        <v>146</v>
      </c>
    </row>
    <row r="105" spans="1:4" x14ac:dyDescent="0.25">
      <c r="A105">
        <v>99.999817039999996</v>
      </c>
      <c r="B105" s="37">
        <v>1.6899999999999999E-7</v>
      </c>
      <c r="C105">
        <v>1.6368999999999999E-3</v>
      </c>
      <c r="D105" s="37">
        <v>1.5799999999999999E-6</v>
      </c>
    </row>
    <row r="106" spans="1:4" x14ac:dyDescent="0.25">
      <c r="A106" t="s">
        <v>147</v>
      </c>
      <c r="B106" t="s">
        <v>148</v>
      </c>
      <c r="C106" t="s">
        <v>149</v>
      </c>
      <c r="D106" t="s">
        <v>150</v>
      </c>
    </row>
    <row r="107" spans="1:4" x14ac:dyDescent="0.25">
      <c r="A107" t="s">
        <v>137</v>
      </c>
      <c r="B107" t="s">
        <v>154</v>
      </c>
    </row>
    <row r="108" spans="1:4" x14ac:dyDescent="0.25">
      <c r="A108" s="13">
        <v>44116</v>
      </c>
      <c r="B108" s="45">
        <v>0.67837962962962972</v>
      </c>
    </row>
    <row r="109" spans="1:4" x14ac:dyDescent="0.25">
      <c r="A109">
        <v>99.999806199999995</v>
      </c>
      <c r="B109">
        <v>2.0799999999999998E-3</v>
      </c>
      <c r="C109">
        <v>1591.5</v>
      </c>
      <c r="D109">
        <v>15</v>
      </c>
    </row>
    <row r="110" spans="1:4" x14ac:dyDescent="0.25">
      <c r="A110">
        <v>99.999806500000005</v>
      </c>
      <c r="B110">
        <v>2.0820000000000001E-3</v>
      </c>
      <c r="C110">
        <v>1591.5</v>
      </c>
      <c r="D110">
        <v>15</v>
      </c>
    </row>
    <row r="111" spans="1:4" x14ac:dyDescent="0.25">
      <c r="A111">
        <v>99.999806100000001</v>
      </c>
      <c r="B111">
        <v>2.0790000000000001E-3</v>
      </c>
      <c r="C111">
        <v>1591.5</v>
      </c>
      <c r="D111">
        <v>15</v>
      </c>
    </row>
    <row r="112" spans="1:4" x14ac:dyDescent="0.25">
      <c r="A112">
        <v>99.999806800000002</v>
      </c>
      <c r="B112">
        <v>2.0799999999999998E-3</v>
      </c>
      <c r="C112">
        <v>1591.5</v>
      </c>
      <c r="D112">
        <v>15</v>
      </c>
    </row>
    <row r="113" spans="1:4" x14ac:dyDescent="0.25">
      <c r="A113">
        <v>99.999806399999997</v>
      </c>
      <c r="B113">
        <v>2.0799999999999998E-3</v>
      </c>
      <c r="C113">
        <v>1591.5</v>
      </c>
      <c r="D113">
        <v>15</v>
      </c>
    </row>
    <row r="114" spans="1:4" x14ac:dyDescent="0.25">
      <c r="A114">
        <v>99.999807000000004</v>
      </c>
      <c r="B114">
        <v>2.0790000000000001E-3</v>
      </c>
      <c r="C114">
        <v>1591.5</v>
      </c>
      <c r="D114">
        <v>15</v>
      </c>
    </row>
    <row r="115" spans="1:4" x14ac:dyDescent="0.25">
      <c r="A115">
        <v>99.999806199999995</v>
      </c>
      <c r="B115">
        <v>2.085E-3</v>
      </c>
      <c r="C115">
        <v>1591.5</v>
      </c>
      <c r="D115">
        <v>15</v>
      </c>
    </row>
    <row r="116" spans="1:4" x14ac:dyDescent="0.25">
      <c r="A116">
        <v>99.999806399999997</v>
      </c>
      <c r="B116">
        <v>2.0790000000000001E-3</v>
      </c>
      <c r="C116">
        <v>1591.5</v>
      </c>
      <c r="D116">
        <v>15</v>
      </c>
    </row>
    <row r="117" spans="1:4" x14ac:dyDescent="0.25">
      <c r="A117">
        <v>99.999806399999997</v>
      </c>
      <c r="B117">
        <v>2.0769999999999999E-3</v>
      </c>
      <c r="C117">
        <v>1591.5</v>
      </c>
      <c r="D117">
        <v>15</v>
      </c>
    </row>
    <row r="118" spans="1:4" x14ac:dyDescent="0.25">
      <c r="A118">
        <v>99.999806500000005</v>
      </c>
      <c r="B118">
        <v>2.0830000000000002E-3</v>
      </c>
      <c r="C118">
        <v>1591.5</v>
      </c>
      <c r="D118">
        <v>15</v>
      </c>
    </row>
    <row r="119" spans="1:4" x14ac:dyDescent="0.25">
      <c r="A119">
        <v>99.999806199999995</v>
      </c>
      <c r="B119">
        <v>2.0830000000000002E-3</v>
      </c>
      <c r="C119">
        <v>1591.5</v>
      </c>
      <c r="D119">
        <v>15</v>
      </c>
    </row>
    <row r="120" spans="1:4" x14ac:dyDescent="0.25">
      <c r="A120">
        <v>99.999806500000005</v>
      </c>
      <c r="B120">
        <v>2.0820000000000001E-3</v>
      </c>
      <c r="C120">
        <v>1591.5</v>
      </c>
      <c r="D120">
        <v>15</v>
      </c>
    </row>
    <row r="121" spans="1:4" x14ac:dyDescent="0.25">
      <c r="A121">
        <v>99.999806100000001</v>
      </c>
      <c r="B121">
        <v>2.0830000000000002E-3</v>
      </c>
      <c r="C121">
        <v>1591.5</v>
      </c>
      <c r="D121">
        <v>15</v>
      </c>
    </row>
    <row r="122" spans="1:4" x14ac:dyDescent="0.25">
      <c r="A122">
        <v>99.999806100000001</v>
      </c>
      <c r="B122">
        <v>2.0799999999999998E-3</v>
      </c>
      <c r="C122">
        <v>1591.5</v>
      </c>
      <c r="D122">
        <v>15</v>
      </c>
    </row>
    <row r="123" spans="1:4" x14ac:dyDescent="0.25">
      <c r="A123">
        <v>99.999806100000001</v>
      </c>
      <c r="B123">
        <v>2.0799999999999998E-3</v>
      </c>
      <c r="C123">
        <v>1591.5</v>
      </c>
      <c r="D123">
        <v>15</v>
      </c>
    </row>
    <row r="124" spans="1:4" x14ac:dyDescent="0.25">
      <c r="A124">
        <v>99.999806199999995</v>
      </c>
      <c r="B124">
        <v>2.085E-3</v>
      </c>
      <c r="C124">
        <v>1591.5</v>
      </c>
      <c r="D124">
        <v>15</v>
      </c>
    </row>
    <row r="125" spans="1:4" x14ac:dyDescent="0.25">
      <c r="A125">
        <v>99.999806500000005</v>
      </c>
      <c r="B125">
        <v>2.0790000000000001E-3</v>
      </c>
      <c r="C125">
        <v>1591.5</v>
      </c>
      <c r="D125">
        <v>15</v>
      </c>
    </row>
    <row r="126" spans="1:4" x14ac:dyDescent="0.25">
      <c r="A126">
        <v>99.999806500000005</v>
      </c>
      <c r="B126">
        <v>2.0790000000000001E-3</v>
      </c>
      <c r="C126">
        <v>1591.5</v>
      </c>
      <c r="D126">
        <v>15</v>
      </c>
    </row>
    <row r="127" spans="1:4" x14ac:dyDescent="0.25">
      <c r="A127">
        <v>99.999806199999995</v>
      </c>
      <c r="B127">
        <v>2.0820000000000001E-3</v>
      </c>
      <c r="C127">
        <v>1591.5</v>
      </c>
      <c r="D127">
        <v>15</v>
      </c>
    </row>
    <row r="128" spans="1:4" x14ac:dyDescent="0.25">
      <c r="A128">
        <v>99.999806199999995</v>
      </c>
      <c r="B128">
        <v>2.0820000000000001E-3</v>
      </c>
      <c r="C128">
        <v>1591.5</v>
      </c>
      <c r="D128">
        <v>15</v>
      </c>
    </row>
    <row r="129" spans="1:4" x14ac:dyDescent="0.25">
      <c r="A129" t="s">
        <v>139</v>
      </c>
      <c r="B129" t="s">
        <v>140</v>
      </c>
      <c r="C129" t="s">
        <v>141</v>
      </c>
      <c r="D129" t="s">
        <v>142</v>
      </c>
    </row>
    <row r="130" spans="1:4" x14ac:dyDescent="0.25">
      <c r="A130" t="s">
        <v>143</v>
      </c>
      <c r="B130" t="s">
        <v>144</v>
      </c>
      <c r="C130" t="s">
        <v>145</v>
      </c>
      <c r="D130" t="s">
        <v>146</v>
      </c>
    </row>
    <row r="131" spans="1:4" x14ac:dyDescent="0.25">
      <c r="A131">
        <v>99.999806359999994</v>
      </c>
      <c r="B131" s="37">
        <v>2.3799999999999999E-7</v>
      </c>
      <c r="C131">
        <v>2.0809499999999998E-3</v>
      </c>
      <c r="D131" s="37">
        <v>2.1100000000000001E-6</v>
      </c>
    </row>
    <row r="132" spans="1:4" x14ac:dyDescent="0.25">
      <c r="A132" t="s">
        <v>147</v>
      </c>
      <c r="B132" t="s">
        <v>148</v>
      </c>
      <c r="C132" t="s">
        <v>149</v>
      </c>
      <c r="D132" t="s">
        <v>150</v>
      </c>
    </row>
    <row r="133" spans="1:4" x14ac:dyDescent="0.25">
      <c r="A133" t="s">
        <v>137</v>
      </c>
      <c r="B133" t="s">
        <v>155</v>
      </c>
    </row>
    <row r="134" spans="1:4" x14ac:dyDescent="0.25">
      <c r="A134" s="13">
        <v>44116</v>
      </c>
      <c r="B134" s="45">
        <v>0.68160879629629623</v>
      </c>
    </row>
    <row r="135" spans="1:4" x14ac:dyDescent="0.25">
      <c r="A135">
        <v>1000.03166</v>
      </c>
      <c r="B135">
        <v>0.17934</v>
      </c>
      <c r="C135">
        <v>1591.5</v>
      </c>
      <c r="D135">
        <v>1.5</v>
      </c>
    </row>
    <row r="136" spans="1:4" x14ac:dyDescent="0.25">
      <c r="A136">
        <v>1000.03167</v>
      </c>
      <c r="B136">
        <v>0.17946999999999999</v>
      </c>
      <c r="C136">
        <v>1591.5</v>
      </c>
      <c r="D136">
        <v>1.5</v>
      </c>
    </row>
    <row r="137" spans="1:4" x14ac:dyDescent="0.25">
      <c r="A137">
        <v>1000.03166</v>
      </c>
      <c r="B137">
        <v>0.17931</v>
      </c>
      <c r="C137">
        <v>1591.5</v>
      </c>
      <c r="D137">
        <v>1.5</v>
      </c>
    </row>
    <row r="138" spans="1:4" x14ac:dyDescent="0.25">
      <c r="A138">
        <v>1000.03167</v>
      </c>
      <c r="B138">
        <v>0.17938999999999999</v>
      </c>
      <c r="C138">
        <v>1591.5</v>
      </c>
      <c r="D138">
        <v>1.5</v>
      </c>
    </row>
    <row r="139" spans="1:4" x14ac:dyDescent="0.25">
      <c r="A139">
        <v>1000.03167</v>
      </c>
      <c r="B139">
        <v>0.1794</v>
      </c>
      <c r="C139">
        <v>1591.5</v>
      </c>
      <c r="D139">
        <v>1.5</v>
      </c>
    </row>
    <row r="140" spans="1:4" x14ac:dyDescent="0.25">
      <c r="A140">
        <v>1000.03167</v>
      </c>
      <c r="B140">
        <v>0.17937</v>
      </c>
      <c r="C140">
        <v>1591.5</v>
      </c>
      <c r="D140">
        <v>1.5</v>
      </c>
    </row>
    <row r="141" spans="1:4" x14ac:dyDescent="0.25">
      <c r="A141">
        <v>1000.03167</v>
      </c>
      <c r="B141">
        <v>0.17924999999999999</v>
      </c>
      <c r="C141">
        <v>1591.5</v>
      </c>
      <c r="D141">
        <v>1.5</v>
      </c>
    </row>
    <row r="142" spans="1:4" x14ac:dyDescent="0.25">
      <c r="A142">
        <v>1000.0316800000001</v>
      </c>
      <c r="B142">
        <v>0.17931</v>
      </c>
      <c r="C142">
        <v>1591.5</v>
      </c>
      <c r="D142">
        <v>1.5</v>
      </c>
    </row>
    <row r="143" spans="1:4" x14ac:dyDescent="0.25">
      <c r="A143">
        <v>1000.03166</v>
      </c>
      <c r="B143">
        <v>0.17935000000000001</v>
      </c>
      <c r="C143">
        <v>1591.5</v>
      </c>
      <c r="D143">
        <v>1.5</v>
      </c>
    </row>
    <row r="144" spans="1:4" x14ac:dyDescent="0.25">
      <c r="A144">
        <v>1000.03167</v>
      </c>
      <c r="B144">
        <v>0.17938000000000001</v>
      </c>
      <c r="C144">
        <v>1591.5</v>
      </c>
      <c r="D144">
        <v>1.5</v>
      </c>
    </row>
    <row r="145" spans="1:4" x14ac:dyDescent="0.25">
      <c r="A145">
        <v>1000.03167</v>
      </c>
      <c r="B145">
        <v>0.1794</v>
      </c>
      <c r="C145">
        <v>1591.5</v>
      </c>
      <c r="D145">
        <v>1.5</v>
      </c>
    </row>
    <row r="146" spans="1:4" x14ac:dyDescent="0.25">
      <c r="A146">
        <v>1000.03167</v>
      </c>
      <c r="B146">
        <v>0.17949000000000001</v>
      </c>
      <c r="C146">
        <v>1591.5</v>
      </c>
      <c r="D146">
        <v>1.5</v>
      </c>
    </row>
    <row r="147" spans="1:4" x14ac:dyDescent="0.25">
      <c r="A147">
        <v>1000.03166</v>
      </c>
      <c r="B147">
        <v>0.17931</v>
      </c>
      <c r="C147">
        <v>1591.5</v>
      </c>
      <c r="D147">
        <v>1.5</v>
      </c>
    </row>
    <row r="148" spans="1:4" x14ac:dyDescent="0.25">
      <c r="A148">
        <v>1000.03166</v>
      </c>
      <c r="B148">
        <v>0.17934</v>
      </c>
      <c r="C148">
        <v>1591.5</v>
      </c>
      <c r="D148">
        <v>1.5</v>
      </c>
    </row>
    <row r="149" spans="1:4" x14ac:dyDescent="0.25">
      <c r="A149">
        <v>1000.03167</v>
      </c>
      <c r="B149">
        <v>0.17937</v>
      </c>
      <c r="C149">
        <v>1591.5</v>
      </c>
      <c r="D149">
        <v>1.5</v>
      </c>
    </row>
    <row r="150" spans="1:4" x14ac:dyDescent="0.25">
      <c r="A150">
        <v>1000.0316800000001</v>
      </c>
      <c r="B150">
        <v>0.17934</v>
      </c>
      <c r="C150">
        <v>1591.5</v>
      </c>
      <c r="D150">
        <v>1.5</v>
      </c>
    </row>
    <row r="151" spans="1:4" x14ac:dyDescent="0.25">
      <c r="A151">
        <v>1000.03166</v>
      </c>
      <c r="B151">
        <v>0.17931</v>
      </c>
      <c r="C151">
        <v>1591.5</v>
      </c>
      <c r="D151">
        <v>1.5</v>
      </c>
    </row>
    <row r="152" spans="1:4" x14ac:dyDescent="0.25">
      <c r="A152">
        <v>1000.03166</v>
      </c>
      <c r="B152">
        <v>0.17935000000000001</v>
      </c>
      <c r="C152">
        <v>1591.5</v>
      </c>
      <c r="D152">
        <v>1.5</v>
      </c>
    </row>
    <row r="153" spans="1:4" x14ac:dyDescent="0.25">
      <c r="A153">
        <v>1000.03167</v>
      </c>
      <c r="B153">
        <v>0.17932999999999999</v>
      </c>
      <c r="C153">
        <v>1591.5</v>
      </c>
      <c r="D153">
        <v>1.5</v>
      </c>
    </row>
    <row r="154" spans="1:4" x14ac:dyDescent="0.25">
      <c r="A154">
        <v>1000.03166</v>
      </c>
      <c r="B154">
        <v>0.17932000000000001</v>
      </c>
      <c r="C154">
        <v>1591.5</v>
      </c>
      <c r="D154">
        <v>1.5</v>
      </c>
    </row>
    <row r="155" spans="1:4" x14ac:dyDescent="0.25">
      <c r="A155" t="s">
        <v>139</v>
      </c>
      <c r="B155" t="s">
        <v>140</v>
      </c>
      <c r="C155" t="s">
        <v>141</v>
      </c>
      <c r="D155" t="s">
        <v>142</v>
      </c>
    </row>
    <row r="156" spans="1:4" x14ac:dyDescent="0.25">
      <c r="A156" t="s">
        <v>143</v>
      </c>
      <c r="B156" t="s">
        <v>144</v>
      </c>
      <c r="C156" t="s">
        <v>145</v>
      </c>
      <c r="D156" t="s">
        <v>146</v>
      </c>
    </row>
    <row r="157" spans="1:4" x14ac:dyDescent="0.25">
      <c r="A157">
        <v>1000.031667</v>
      </c>
      <c r="B157" s="37">
        <v>6.3999999999999997E-6</v>
      </c>
      <c r="C157">
        <v>0.1793565</v>
      </c>
      <c r="D157" s="37">
        <v>5.4500000000000003E-5</v>
      </c>
    </row>
    <row r="158" spans="1:4" x14ac:dyDescent="0.25">
      <c r="A158" t="s">
        <v>147</v>
      </c>
      <c r="B158" t="s">
        <v>148</v>
      </c>
      <c r="C158" t="s">
        <v>149</v>
      </c>
      <c r="D158" t="s">
        <v>150</v>
      </c>
    </row>
    <row r="159" spans="1:4" x14ac:dyDescent="0.25">
      <c r="A159" t="s">
        <v>137</v>
      </c>
      <c r="B159" t="s">
        <v>156</v>
      </c>
    </row>
    <row r="160" spans="1:4" x14ac:dyDescent="0.25">
      <c r="A160" s="13">
        <v>44116</v>
      </c>
      <c r="B160" s="45">
        <v>0.68627314814814822</v>
      </c>
    </row>
    <row r="161" spans="1:4" x14ac:dyDescent="0.25">
      <c r="A161">
        <v>1000.01645</v>
      </c>
      <c r="B161">
        <v>0.18445</v>
      </c>
      <c r="C161">
        <v>1591.5</v>
      </c>
      <c r="D161">
        <v>1.5</v>
      </c>
    </row>
    <row r="162" spans="1:4" x14ac:dyDescent="0.25">
      <c r="A162">
        <v>1000.01645</v>
      </c>
      <c r="B162">
        <v>0.1845</v>
      </c>
      <c r="C162">
        <v>1591.5</v>
      </c>
      <c r="D162">
        <v>1.5</v>
      </c>
    </row>
    <row r="163" spans="1:4" x14ac:dyDescent="0.25">
      <c r="A163">
        <v>1000.01645</v>
      </c>
      <c r="B163">
        <v>0.18445</v>
      </c>
      <c r="C163">
        <v>1591.5</v>
      </c>
      <c r="D163">
        <v>1.5</v>
      </c>
    </row>
    <row r="164" spans="1:4" x14ac:dyDescent="0.25">
      <c r="A164">
        <v>1000.01644</v>
      </c>
      <c r="B164">
        <v>0.18454999999999999</v>
      </c>
      <c r="C164">
        <v>1591.5</v>
      </c>
      <c r="D164">
        <v>1.5</v>
      </c>
    </row>
    <row r="165" spans="1:4" x14ac:dyDescent="0.25">
      <c r="A165">
        <v>1000.01645</v>
      </c>
      <c r="B165">
        <v>0.18440999999999999</v>
      </c>
      <c r="C165">
        <v>1591.5</v>
      </c>
      <c r="D165">
        <v>1.5</v>
      </c>
    </row>
    <row r="166" spans="1:4" x14ac:dyDescent="0.25">
      <c r="A166">
        <v>1000.01644</v>
      </c>
      <c r="B166">
        <v>0.1845</v>
      </c>
      <c r="C166">
        <v>1591.5</v>
      </c>
      <c r="D166">
        <v>1.5</v>
      </c>
    </row>
    <row r="167" spans="1:4" x14ac:dyDescent="0.25">
      <c r="A167">
        <v>1000.01644</v>
      </c>
      <c r="B167">
        <v>0.18443000000000001</v>
      </c>
      <c r="C167">
        <v>1591.5</v>
      </c>
      <c r="D167">
        <v>1.5</v>
      </c>
    </row>
    <row r="168" spans="1:4" x14ac:dyDescent="0.25">
      <c r="A168">
        <v>1000.01645</v>
      </c>
      <c r="B168">
        <v>0.18448999999999999</v>
      </c>
      <c r="C168">
        <v>1591.5</v>
      </c>
      <c r="D168">
        <v>1.5</v>
      </c>
    </row>
    <row r="169" spans="1:4" x14ac:dyDescent="0.25">
      <c r="A169">
        <v>1000.01645</v>
      </c>
      <c r="B169">
        <v>0.18443000000000001</v>
      </c>
      <c r="C169">
        <v>1591.5</v>
      </c>
      <c r="D169">
        <v>1.5</v>
      </c>
    </row>
    <row r="170" spans="1:4" x14ac:dyDescent="0.25">
      <c r="A170">
        <v>1000.01645</v>
      </c>
      <c r="B170">
        <v>0.18440000000000001</v>
      </c>
      <c r="C170">
        <v>1591.5</v>
      </c>
      <c r="D170">
        <v>1.5</v>
      </c>
    </row>
    <row r="171" spans="1:4" x14ac:dyDescent="0.25">
      <c r="A171">
        <v>1000.01645</v>
      </c>
      <c r="B171">
        <v>0.18440999999999999</v>
      </c>
      <c r="C171">
        <v>1591.5</v>
      </c>
      <c r="D171">
        <v>1.5</v>
      </c>
    </row>
    <row r="172" spans="1:4" x14ac:dyDescent="0.25">
      <c r="A172">
        <v>1000.01644</v>
      </c>
      <c r="B172">
        <v>0.1845</v>
      </c>
      <c r="C172">
        <v>1591.5</v>
      </c>
      <c r="D172">
        <v>1.5</v>
      </c>
    </row>
    <row r="173" spans="1:4" x14ac:dyDescent="0.25">
      <c r="A173">
        <v>1000.01645</v>
      </c>
      <c r="B173">
        <v>0.18440000000000001</v>
      </c>
      <c r="C173">
        <v>1591.5</v>
      </c>
      <c r="D173">
        <v>1.5</v>
      </c>
    </row>
    <row r="174" spans="1:4" x14ac:dyDescent="0.25">
      <c r="A174">
        <v>1000.01644</v>
      </c>
      <c r="B174">
        <v>0.18451000000000001</v>
      </c>
      <c r="C174">
        <v>1591.5</v>
      </c>
      <c r="D174">
        <v>1.5</v>
      </c>
    </row>
    <row r="175" spans="1:4" x14ac:dyDescent="0.25">
      <c r="A175">
        <v>1000.01645</v>
      </c>
      <c r="B175">
        <v>0.18440999999999999</v>
      </c>
      <c r="C175">
        <v>1591.5</v>
      </c>
      <c r="D175">
        <v>1.5</v>
      </c>
    </row>
    <row r="176" spans="1:4" x14ac:dyDescent="0.25">
      <c r="A176">
        <v>1000.01644</v>
      </c>
      <c r="B176">
        <v>0.18454000000000001</v>
      </c>
      <c r="C176">
        <v>1591.5</v>
      </c>
      <c r="D176">
        <v>1.5</v>
      </c>
    </row>
    <row r="177" spans="1:4" x14ac:dyDescent="0.25">
      <c r="A177">
        <v>1000.01644</v>
      </c>
      <c r="B177">
        <v>0.18435000000000001</v>
      </c>
      <c r="C177">
        <v>1591.5</v>
      </c>
      <c r="D177">
        <v>1.5</v>
      </c>
    </row>
    <row r="178" spans="1:4" x14ac:dyDescent="0.25">
      <c r="A178">
        <v>1000.01645</v>
      </c>
      <c r="B178">
        <v>0.18448000000000001</v>
      </c>
      <c r="C178">
        <v>1591.5</v>
      </c>
      <c r="D178">
        <v>1.5</v>
      </c>
    </row>
    <row r="179" spans="1:4" x14ac:dyDescent="0.25">
      <c r="A179">
        <v>1000.01644</v>
      </c>
      <c r="B179">
        <v>0.18435000000000001</v>
      </c>
      <c r="C179">
        <v>1591.5</v>
      </c>
      <c r="D179">
        <v>1.5</v>
      </c>
    </row>
    <row r="180" spans="1:4" x14ac:dyDescent="0.25">
      <c r="A180">
        <v>1000.01643</v>
      </c>
      <c r="B180">
        <v>0.18437999999999999</v>
      </c>
      <c r="C180">
        <v>1591.5</v>
      </c>
      <c r="D180">
        <v>1.5</v>
      </c>
    </row>
    <row r="181" spans="1:4" x14ac:dyDescent="0.25">
      <c r="A181" t="s">
        <v>139</v>
      </c>
      <c r="B181" t="s">
        <v>140</v>
      </c>
      <c r="C181" t="s">
        <v>141</v>
      </c>
      <c r="D181" t="s">
        <v>142</v>
      </c>
    </row>
    <row r="182" spans="1:4" x14ac:dyDescent="0.25">
      <c r="A182" t="s">
        <v>143</v>
      </c>
      <c r="B182" t="s">
        <v>144</v>
      </c>
      <c r="C182" t="s">
        <v>145</v>
      </c>
      <c r="D182" t="s">
        <v>146</v>
      </c>
    </row>
    <row r="183" spans="1:4" x14ac:dyDescent="0.25">
      <c r="A183">
        <v>1000.016445</v>
      </c>
      <c r="B183" s="37">
        <v>5.9200000000000001E-6</v>
      </c>
      <c r="C183">
        <v>0.184447</v>
      </c>
      <c r="D183" s="37">
        <v>5.7899999999999998E-5</v>
      </c>
    </row>
    <row r="184" spans="1:4" x14ac:dyDescent="0.25">
      <c r="A184" t="s">
        <v>147</v>
      </c>
      <c r="B184" t="s">
        <v>148</v>
      </c>
      <c r="C184" t="s">
        <v>149</v>
      </c>
      <c r="D184" t="s">
        <v>150</v>
      </c>
    </row>
    <row r="185" spans="1:4" x14ac:dyDescent="0.25">
      <c r="A185" t="s">
        <v>137</v>
      </c>
      <c r="B185" t="s">
        <v>157</v>
      </c>
    </row>
    <row r="186" spans="1:4" x14ac:dyDescent="0.25">
      <c r="A186" s="13">
        <v>44116</v>
      </c>
      <c r="B186" s="45">
        <v>0.68935185185185188</v>
      </c>
    </row>
    <row r="187" spans="1:4" x14ac:dyDescent="0.25">
      <c r="A187">
        <v>1000.14708</v>
      </c>
      <c r="B187">
        <v>0.14212</v>
      </c>
      <c r="C187">
        <v>1591.5</v>
      </c>
      <c r="D187">
        <v>1.5</v>
      </c>
    </row>
    <row r="188" spans="1:4" x14ac:dyDescent="0.25">
      <c r="A188">
        <v>1000.14706</v>
      </c>
      <c r="B188">
        <v>0.14208999999999999</v>
      </c>
      <c r="C188">
        <v>1591.5</v>
      </c>
      <c r="D188">
        <v>1.5</v>
      </c>
    </row>
    <row r="189" spans="1:4" x14ac:dyDescent="0.25">
      <c r="A189">
        <v>1000.14707</v>
      </c>
      <c r="B189">
        <v>0.14216999999999999</v>
      </c>
      <c r="C189">
        <v>1591.5</v>
      </c>
      <c r="D189">
        <v>1.5</v>
      </c>
    </row>
    <row r="190" spans="1:4" x14ac:dyDescent="0.25">
      <c r="A190">
        <v>1000.14707</v>
      </c>
      <c r="B190">
        <v>0.14216999999999999</v>
      </c>
      <c r="C190">
        <v>1591.5</v>
      </c>
      <c r="D190">
        <v>1.5</v>
      </c>
    </row>
    <row r="191" spans="1:4" x14ac:dyDescent="0.25">
      <c r="A191">
        <v>1000.14707</v>
      </c>
      <c r="B191">
        <v>0.14208000000000001</v>
      </c>
      <c r="C191">
        <v>1591.5</v>
      </c>
      <c r="D191">
        <v>1.5</v>
      </c>
    </row>
    <row r="192" spans="1:4" x14ac:dyDescent="0.25">
      <c r="A192">
        <v>1000.14707</v>
      </c>
      <c r="B192">
        <v>0.14199000000000001</v>
      </c>
      <c r="C192">
        <v>1591.5</v>
      </c>
      <c r="D192">
        <v>1.5</v>
      </c>
    </row>
    <row r="193" spans="1:4" x14ac:dyDescent="0.25">
      <c r="A193">
        <v>1000.14707</v>
      </c>
      <c r="B193">
        <v>0.14210999999999999</v>
      </c>
      <c r="C193">
        <v>1591.5</v>
      </c>
      <c r="D193">
        <v>1.5</v>
      </c>
    </row>
    <row r="194" spans="1:4" x14ac:dyDescent="0.25">
      <c r="A194">
        <v>1000.14707</v>
      </c>
      <c r="B194">
        <v>0.14202000000000001</v>
      </c>
      <c r="C194">
        <v>1591.5</v>
      </c>
      <c r="D194">
        <v>1.5</v>
      </c>
    </row>
    <row r="195" spans="1:4" x14ac:dyDescent="0.25">
      <c r="A195">
        <v>1000.14708</v>
      </c>
      <c r="B195">
        <v>0.14205000000000001</v>
      </c>
      <c r="C195">
        <v>1591.5</v>
      </c>
      <c r="D195">
        <v>1.5</v>
      </c>
    </row>
    <row r="196" spans="1:4" x14ac:dyDescent="0.25">
      <c r="A196">
        <v>1000.14707</v>
      </c>
      <c r="B196">
        <v>0.14188999999999999</v>
      </c>
      <c r="C196">
        <v>1591.5</v>
      </c>
      <c r="D196">
        <v>1.5</v>
      </c>
    </row>
    <row r="197" spans="1:4" x14ac:dyDescent="0.25">
      <c r="A197">
        <v>1000.14707</v>
      </c>
      <c r="B197">
        <v>0.14199000000000001</v>
      </c>
      <c r="C197">
        <v>1591.5</v>
      </c>
      <c r="D197">
        <v>1.5</v>
      </c>
    </row>
    <row r="198" spans="1:4" x14ac:dyDescent="0.25">
      <c r="A198">
        <v>1000.14706</v>
      </c>
      <c r="B198">
        <v>0.14194999999999999</v>
      </c>
      <c r="C198">
        <v>1591.5</v>
      </c>
      <c r="D198">
        <v>1.5</v>
      </c>
    </row>
    <row r="199" spans="1:4" x14ac:dyDescent="0.25">
      <c r="A199">
        <v>1000.14707</v>
      </c>
      <c r="B199">
        <v>0.14199999999999999</v>
      </c>
      <c r="C199">
        <v>1591.5</v>
      </c>
      <c r="D199">
        <v>1.5</v>
      </c>
    </row>
    <row r="200" spans="1:4" x14ac:dyDescent="0.25">
      <c r="A200">
        <v>1000.14708</v>
      </c>
      <c r="B200">
        <v>0.14193</v>
      </c>
      <c r="C200">
        <v>1591.5</v>
      </c>
      <c r="D200">
        <v>1.5</v>
      </c>
    </row>
    <row r="201" spans="1:4" x14ac:dyDescent="0.25">
      <c r="A201">
        <v>1000.14707</v>
      </c>
      <c r="B201">
        <v>0.14197000000000001</v>
      </c>
      <c r="C201">
        <v>1591.5</v>
      </c>
      <c r="D201">
        <v>1.5</v>
      </c>
    </row>
    <row r="202" spans="1:4" x14ac:dyDescent="0.25">
      <c r="A202">
        <v>1000.14707</v>
      </c>
      <c r="B202">
        <v>0.14194000000000001</v>
      </c>
      <c r="C202">
        <v>1591.5</v>
      </c>
      <c r="D202">
        <v>1.5</v>
      </c>
    </row>
    <row r="203" spans="1:4" x14ac:dyDescent="0.25">
      <c r="A203">
        <v>1000.14707</v>
      </c>
      <c r="B203">
        <v>0.14185</v>
      </c>
      <c r="C203">
        <v>1591.5</v>
      </c>
      <c r="D203">
        <v>1.5</v>
      </c>
    </row>
    <row r="204" spans="1:4" x14ac:dyDescent="0.25">
      <c r="A204">
        <v>1000.14708</v>
      </c>
      <c r="B204">
        <v>0.14191999999999999</v>
      </c>
      <c r="C204">
        <v>1591.5</v>
      </c>
      <c r="D204">
        <v>1.5</v>
      </c>
    </row>
    <row r="205" spans="1:4" x14ac:dyDescent="0.25">
      <c r="A205">
        <v>1000.14706</v>
      </c>
      <c r="B205">
        <v>0.1419</v>
      </c>
      <c r="C205">
        <v>1591.5</v>
      </c>
      <c r="D205">
        <v>1.5</v>
      </c>
    </row>
    <row r="206" spans="1:4" x14ac:dyDescent="0.25">
      <c r="A206">
        <v>1000.14707</v>
      </c>
      <c r="B206">
        <v>0.14183999999999999</v>
      </c>
      <c r="C206">
        <v>1591.5</v>
      </c>
      <c r="D206">
        <v>1.5</v>
      </c>
    </row>
    <row r="207" spans="1:4" x14ac:dyDescent="0.25">
      <c r="A207" t="s">
        <v>139</v>
      </c>
      <c r="B207" t="s">
        <v>140</v>
      </c>
      <c r="C207" t="s">
        <v>141</v>
      </c>
      <c r="D207" t="s">
        <v>142</v>
      </c>
    </row>
    <row r="208" spans="1:4" x14ac:dyDescent="0.25">
      <c r="A208" t="s">
        <v>143</v>
      </c>
      <c r="B208" t="s">
        <v>144</v>
      </c>
      <c r="C208" t="s">
        <v>145</v>
      </c>
      <c r="D208" t="s">
        <v>146</v>
      </c>
    </row>
    <row r="209" spans="1:4" x14ac:dyDescent="0.25">
      <c r="A209">
        <v>1000.14707</v>
      </c>
      <c r="B209" s="37">
        <v>5.8900000000000004E-6</v>
      </c>
      <c r="C209">
        <v>0.14199899999999999</v>
      </c>
      <c r="D209" s="37">
        <v>9.7600000000000001E-5</v>
      </c>
    </row>
    <row r="210" spans="1:4" x14ac:dyDescent="0.25">
      <c r="A210" t="s">
        <v>147</v>
      </c>
      <c r="B210" t="s">
        <v>148</v>
      </c>
      <c r="C210" t="s">
        <v>149</v>
      </c>
      <c r="D210" t="s">
        <v>150</v>
      </c>
    </row>
    <row r="211" spans="1:4" x14ac:dyDescent="0.25">
      <c r="A211" t="s">
        <v>137</v>
      </c>
      <c r="B211" t="s">
        <v>158</v>
      </c>
    </row>
    <row r="212" spans="1:4" x14ac:dyDescent="0.25">
      <c r="A212" s="13">
        <v>44116</v>
      </c>
      <c r="B212" s="45">
        <v>0.69458333333333344</v>
      </c>
    </row>
    <row r="213" spans="1:4" x14ac:dyDescent="0.25">
      <c r="A213">
        <v>49.220996999999997</v>
      </c>
      <c r="B213">
        <v>1.338794</v>
      </c>
      <c r="C213">
        <v>1591.5</v>
      </c>
      <c r="D213">
        <v>15</v>
      </c>
    </row>
    <row r="214" spans="1:4" x14ac:dyDescent="0.25">
      <c r="A214">
        <v>49.220997400000002</v>
      </c>
      <c r="B214">
        <v>1.338843</v>
      </c>
      <c r="C214">
        <v>1591.5</v>
      </c>
      <c r="D214">
        <v>15</v>
      </c>
    </row>
    <row r="215" spans="1:4" x14ac:dyDescent="0.25">
      <c r="A215">
        <v>49.221310000000003</v>
      </c>
      <c r="B215">
        <v>1.3365</v>
      </c>
      <c r="C215">
        <v>1591.5</v>
      </c>
      <c r="D215">
        <v>15</v>
      </c>
    </row>
    <row r="216" spans="1:4" x14ac:dyDescent="0.25">
      <c r="A216">
        <v>49.221848999999999</v>
      </c>
      <c r="B216">
        <v>1.3296600000000001</v>
      </c>
      <c r="C216">
        <v>1591.5</v>
      </c>
      <c r="D216">
        <v>15</v>
      </c>
    </row>
    <row r="217" spans="1:4" x14ac:dyDescent="0.25">
      <c r="A217">
        <v>49.220953000000002</v>
      </c>
      <c r="B217">
        <v>1.339372</v>
      </c>
      <c r="C217">
        <v>1591.5</v>
      </c>
      <c r="D217">
        <v>15</v>
      </c>
    </row>
    <row r="218" spans="1:4" x14ac:dyDescent="0.25">
      <c r="A218">
        <v>49.221963000000002</v>
      </c>
      <c r="B218">
        <v>1.3274030000000001</v>
      </c>
      <c r="C218">
        <v>1591.5</v>
      </c>
      <c r="D218">
        <v>15</v>
      </c>
    </row>
    <row r="219" spans="1:4" x14ac:dyDescent="0.25">
      <c r="A219">
        <v>49.2219829</v>
      </c>
      <c r="B219">
        <v>1.327062</v>
      </c>
      <c r="C219">
        <v>1591.5</v>
      </c>
      <c r="D219">
        <v>15</v>
      </c>
    </row>
    <row r="220" spans="1:4" x14ac:dyDescent="0.25">
      <c r="A220">
        <v>49.221989000000001</v>
      </c>
      <c r="B220">
        <v>1.3267500000000001</v>
      </c>
      <c r="C220">
        <v>1591.5</v>
      </c>
      <c r="D220">
        <v>15</v>
      </c>
    </row>
    <row r="221" spans="1:4" x14ac:dyDescent="0.25">
      <c r="A221">
        <v>49.222027799999999</v>
      </c>
      <c r="B221">
        <v>1.3260774</v>
      </c>
      <c r="C221">
        <v>1591.5</v>
      </c>
      <c r="D221">
        <v>15</v>
      </c>
    </row>
    <row r="222" spans="1:4" x14ac:dyDescent="0.25">
      <c r="A222">
        <v>49.222021900000001</v>
      </c>
      <c r="B222">
        <v>1.326195</v>
      </c>
      <c r="C222">
        <v>1591.5</v>
      </c>
      <c r="D222">
        <v>15</v>
      </c>
    </row>
    <row r="223" spans="1:4" x14ac:dyDescent="0.25">
      <c r="A223">
        <v>49.222017000000001</v>
      </c>
      <c r="B223">
        <v>1.3262400000000001</v>
      </c>
      <c r="C223">
        <v>1591.5</v>
      </c>
      <c r="D223">
        <v>15</v>
      </c>
    </row>
    <row r="224" spans="1:4" x14ac:dyDescent="0.25">
      <c r="A224">
        <v>49.222029999999997</v>
      </c>
      <c r="B224">
        <v>1.3262</v>
      </c>
      <c r="C224">
        <v>1591.5</v>
      </c>
      <c r="D224">
        <v>15</v>
      </c>
    </row>
    <row r="225" spans="1:4" x14ac:dyDescent="0.25">
      <c r="A225">
        <v>49.221924000000001</v>
      </c>
      <c r="B225">
        <v>1.32881</v>
      </c>
      <c r="C225">
        <v>1591.5</v>
      </c>
      <c r="D225">
        <v>15</v>
      </c>
    </row>
    <row r="226" spans="1:4" x14ac:dyDescent="0.25">
      <c r="A226">
        <v>49.221913299999997</v>
      </c>
      <c r="B226">
        <v>1.329124</v>
      </c>
      <c r="C226">
        <v>1591.5</v>
      </c>
      <c r="D226">
        <v>15</v>
      </c>
    </row>
    <row r="227" spans="1:4" x14ac:dyDescent="0.25">
      <c r="A227">
        <v>49.221913899999997</v>
      </c>
      <c r="B227">
        <v>1.329305</v>
      </c>
      <c r="C227">
        <v>1591.5</v>
      </c>
      <c r="D227">
        <v>15</v>
      </c>
    </row>
    <row r="228" spans="1:4" x14ac:dyDescent="0.25">
      <c r="A228">
        <v>49.221971600000003</v>
      </c>
      <c r="B228">
        <v>1.32806</v>
      </c>
      <c r="C228">
        <v>1591.5</v>
      </c>
      <c r="D228">
        <v>15</v>
      </c>
    </row>
    <row r="229" spans="1:4" x14ac:dyDescent="0.25">
      <c r="A229">
        <v>49.221462000000002</v>
      </c>
      <c r="B229">
        <v>1.3357600000000001</v>
      </c>
      <c r="C229">
        <v>1591.5</v>
      </c>
      <c r="D229">
        <v>15</v>
      </c>
    </row>
    <row r="230" spans="1:4" x14ac:dyDescent="0.25">
      <c r="A230">
        <v>49.220714999999998</v>
      </c>
      <c r="B230">
        <v>1.3411</v>
      </c>
      <c r="C230">
        <v>1591.5</v>
      </c>
      <c r="D230">
        <v>15</v>
      </c>
    </row>
    <row r="231" spans="1:4" x14ac:dyDescent="0.25">
      <c r="A231">
        <v>49.221218</v>
      </c>
      <c r="B231">
        <v>1.3380700000000001</v>
      </c>
      <c r="C231">
        <v>1591.5</v>
      </c>
      <c r="D231">
        <v>15</v>
      </c>
    </row>
    <row r="232" spans="1:4" x14ac:dyDescent="0.25">
      <c r="A232">
        <v>49.221449999999997</v>
      </c>
      <c r="B232">
        <v>1.3351</v>
      </c>
      <c r="C232">
        <v>1591.5</v>
      </c>
      <c r="D232">
        <v>15</v>
      </c>
    </row>
    <row r="233" spans="1:4" x14ac:dyDescent="0.25">
      <c r="A233" t="s">
        <v>139</v>
      </c>
      <c r="B233" t="s">
        <v>140</v>
      </c>
      <c r="C233" t="s">
        <v>141</v>
      </c>
      <c r="D233" t="s">
        <v>142</v>
      </c>
    </row>
    <row r="234" spans="1:4" x14ac:dyDescent="0.25">
      <c r="A234" t="s">
        <v>143</v>
      </c>
      <c r="B234" t="s">
        <v>144</v>
      </c>
      <c r="C234" t="s">
        <v>145</v>
      </c>
      <c r="D234" t="s">
        <v>146</v>
      </c>
    </row>
    <row r="235" spans="1:4" x14ac:dyDescent="0.25">
      <c r="A235">
        <v>49.221635290000002</v>
      </c>
      <c r="B235">
        <v>4.3740599999999999E-4</v>
      </c>
      <c r="C235">
        <v>1.3317212700000001</v>
      </c>
      <c r="D235">
        <v>5.3141860000000003E-3</v>
      </c>
    </row>
    <row r="236" spans="1:4" x14ac:dyDescent="0.25">
      <c r="A236" t="s">
        <v>147</v>
      </c>
      <c r="B236" t="s">
        <v>148</v>
      </c>
      <c r="C236" t="s">
        <v>149</v>
      </c>
      <c r="D236" t="s">
        <v>150</v>
      </c>
    </row>
    <row r="237" spans="1:4" x14ac:dyDescent="0.25">
      <c r="A237" t="s">
        <v>137</v>
      </c>
      <c r="B237" t="s">
        <v>159</v>
      </c>
    </row>
    <row r="238" spans="1:4" x14ac:dyDescent="0.25">
      <c r="A238" s="13">
        <v>44116</v>
      </c>
      <c r="B238" s="45">
        <v>0.69743055555555555</v>
      </c>
    </row>
    <row r="239" spans="1:4" x14ac:dyDescent="0.25">
      <c r="A239">
        <v>59.654328</v>
      </c>
      <c r="B239">
        <v>1.3374200000000001</v>
      </c>
      <c r="C239">
        <v>1591.5</v>
      </c>
      <c r="D239">
        <v>15</v>
      </c>
    </row>
    <row r="240" spans="1:4" x14ac:dyDescent="0.25">
      <c r="A240">
        <v>59.654328300000003</v>
      </c>
      <c r="B240">
        <v>1.337415</v>
      </c>
      <c r="C240">
        <v>1591.5</v>
      </c>
      <c r="D240">
        <v>15</v>
      </c>
    </row>
    <row r="241" spans="1:4" x14ac:dyDescent="0.25">
      <c r="A241">
        <v>59.654398</v>
      </c>
      <c r="B241">
        <v>1.3363750000000001</v>
      </c>
      <c r="C241">
        <v>1591.5</v>
      </c>
      <c r="D241">
        <v>15</v>
      </c>
    </row>
    <row r="242" spans="1:4" x14ac:dyDescent="0.25">
      <c r="A242">
        <v>59.654387</v>
      </c>
      <c r="B242">
        <v>1.33639</v>
      </c>
      <c r="C242">
        <v>1591.5</v>
      </c>
      <c r="D242">
        <v>15</v>
      </c>
    </row>
    <row r="243" spans="1:4" x14ac:dyDescent="0.25">
      <c r="A243">
        <v>59.654214000000003</v>
      </c>
      <c r="B243">
        <v>1.33945</v>
      </c>
      <c r="C243">
        <v>1591.5</v>
      </c>
      <c r="D243">
        <v>15</v>
      </c>
    </row>
    <row r="244" spans="1:4" x14ac:dyDescent="0.25">
      <c r="A244">
        <v>59.654249</v>
      </c>
      <c r="B244">
        <v>1.33894</v>
      </c>
      <c r="C244">
        <v>1591.5</v>
      </c>
      <c r="D244">
        <v>15</v>
      </c>
    </row>
    <row r="245" spans="1:4" x14ac:dyDescent="0.25">
      <c r="A245">
        <v>59.654372000000002</v>
      </c>
      <c r="B245">
        <v>1.3369899999999999</v>
      </c>
      <c r="C245">
        <v>1591.5</v>
      </c>
      <c r="D245">
        <v>15</v>
      </c>
    </row>
    <row r="246" spans="1:4" x14ac:dyDescent="0.25">
      <c r="A246">
        <v>59.654215999999998</v>
      </c>
      <c r="B246">
        <v>1.3392900000000001</v>
      </c>
      <c r="C246">
        <v>1591.5</v>
      </c>
      <c r="D246">
        <v>15</v>
      </c>
    </row>
    <row r="247" spans="1:4" x14ac:dyDescent="0.25">
      <c r="A247">
        <v>59.654097999999998</v>
      </c>
      <c r="B247">
        <v>1.340881</v>
      </c>
      <c r="C247">
        <v>1591.5</v>
      </c>
      <c r="D247">
        <v>15</v>
      </c>
    </row>
    <row r="248" spans="1:4" x14ac:dyDescent="0.25">
      <c r="A248">
        <v>59.65408</v>
      </c>
      <c r="B248">
        <v>1.3411900000000001</v>
      </c>
      <c r="C248">
        <v>1591.5</v>
      </c>
      <c r="D248">
        <v>15</v>
      </c>
    </row>
    <row r="249" spans="1:4" x14ac:dyDescent="0.25">
      <c r="A249">
        <v>59.654298699999998</v>
      </c>
      <c r="B249">
        <v>1.3383179999999999</v>
      </c>
      <c r="C249">
        <v>1591.5</v>
      </c>
      <c r="D249">
        <v>15</v>
      </c>
    </row>
    <row r="250" spans="1:4" x14ac:dyDescent="0.25">
      <c r="A250">
        <v>59.654302199999997</v>
      </c>
      <c r="B250">
        <v>1.338203</v>
      </c>
      <c r="C250">
        <v>1591.5</v>
      </c>
      <c r="D250">
        <v>15</v>
      </c>
    </row>
    <row r="251" spans="1:4" x14ac:dyDescent="0.25">
      <c r="A251">
        <v>59.654446</v>
      </c>
      <c r="B251">
        <v>1.335715</v>
      </c>
      <c r="C251">
        <v>1591.5</v>
      </c>
      <c r="D251">
        <v>15</v>
      </c>
    </row>
    <row r="252" spans="1:4" x14ac:dyDescent="0.25">
      <c r="A252">
        <v>59.654441499999997</v>
      </c>
      <c r="B252">
        <v>1.335699</v>
      </c>
      <c r="C252">
        <v>1591.5</v>
      </c>
      <c r="D252">
        <v>15</v>
      </c>
    </row>
    <row r="253" spans="1:4" x14ac:dyDescent="0.25">
      <c r="A253">
        <v>59.6544849</v>
      </c>
      <c r="B253">
        <v>1.3348640000000001</v>
      </c>
      <c r="C253">
        <v>1591.5</v>
      </c>
      <c r="D253">
        <v>15</v>
      </c>
    </row>
    <row r="254" spans="1:4" x14ac:dyDescent="0.25">
      <c r="A254">
        <v>59.6544697</v>
      </c>
      <c r="B254">
        <v>1.335302</v>
      </c>
      <c r="C254">
        <v>1591.5</v>
      </c>
      <c r="D254">
        <v>15</v>
      </c>
    </row>
    <row r="255" spans="1:4" x14ac:dyDescent="0.25">
      <c r="A255">
        <v>59.654505</v>
      </c>
      <c r="B255">
        <v>1.33453</v>
      </c>
      <c r="C255">
        <v>1591.5</v>
      </c>
      <c r="D255">
        <v>15</v>
      </c>
    </row>
    <row r="256" spans="1:4" x14ac:dyDescent="0.25">
      <c r="A256">
        <v>59.654387</v>
      </c>
      <c r="B256">
        <v>1.3370500000000001</v>
      </c>
      <c r="C256">
        <v>1591.5</v>
      </c>
      <c r="D256">
        <v>15</v>
      </c>
    </row>
    <row r="257" spans="1:4" x14ac:dyDescent="0.25">
      <c r="A257">
        <v>59.654422699999998</v>
      </c>
      <c r="B257">
        <v>1.3364849999999999</v>
      </c>
      <c r="C257">
        <v>1591.5</v>
      </c>
      <c r="D257">
        <v>15</v>
      </c>
    </row>
    <row r="258" spans="1:4" x14ac:dyDescent="0.25">
      <c r="A258">
        <v>59.653914999999998</v>
      </c>
      <c r="B258">
        <v>1.3431500000000001</v>
      </c>
      <c r="C258">
        <v>1591.5</v>
      </c>
      <c r="D258">
        <v>15</v>
      </c>
    </row>
    <row r="259" spans="1:4" x14ac:dyDescent="0.25">
      <c r="A259" t="s">
        <v>139</v>
      </c>
      <c r="B259" t="s">
        <v>140</v>
      </c>
      <c r="C259" t="s">
        <v>141</v>
      </c>
      <c r="D259" t="s">
        <v>142</v>
      </c>
    </row>
    <row r="260" spans="1:4" x14ac:dyDescent="0.25">
      <c r="A260" t="s">
        <v>143</v>
      </c>
      <c r="B260" t="s">
        <v>144</v>
      </c>
      <c r="C260" t="s">
        <v>145</v>
      </c>
      <c r="D260" t="s">
        <v>146</v>
      </c>
    </row>
    <row r="261" spans="1:4" x14ac:dyDescent="0.25">
      <c r="A261">
        <v>59.654317149999997</v>
      </c>
      <c r="B261">
        <v>1.4857999999999999E-4</v>
      </c>
      <c r="C261">
        <v>1.33768285</v>
      </c>
      <c r="D261">
        <v>2.208837E-3</v>
      </c>
    </row>
    <row r="262" spans="1:4" x14ac:dyDescent="0.25">
      <c r="A262" t="s">
        <v>147</v>
      </c>
      <c r="B262" t="s">
        <v>148</v>
      </c>
      <c r="C262" t="s">
        <v>149</v>
      </c>
      <c r="D262" t="s">
        <v>150</v>
      </c>
    </row>
    <row r="263" spans="1:4" x14ac:dyDescent="0.25">
      <c r="A263" t="s">
        <v>137</v>
      </c>
      <c r="B263" t="s">
        <v>160</v>
      </c>
    </row>
    <row r="264" spans="1:4" x14ac:dyDescent="0.25">
      <c r="A264" s="13">
        <v>44116</v>
      </c>
      <c r="B264" s="45">
        <v>0.70487268518518509</v>
      </c>
    </row>
    <row r="265" spans="1:4" x14ac:dyDescent="0.25">
      <c r="A265">
        <v>70.223572000000004</v>
      </c>
      <c r="B265">
        <v>1.37324</v>
      </c>
      <c r="C265">
        <v>1591.5</v>
      </c>
      <c r="D265">
        <v>15</v>
      </c>
    </row>
    <row r="266" spans="1:4" x14ac:dyDescent="0.25">
      <c r="A266">
        <v>70.223495999999997</v>
      </c>
      <c r="B266">
        <v>1.36846</v>
      </c>
      <c r="C266">
        <v>1591.5</v>
      </c>
      <c r="D266">
        <v>15</v>
      </c>
    </row>
    <row r="267" spans="1:4" x14ac:dyDescent="0.25">
      <c r="A267">
        <v>70.223529999999997</v>
      </c>
      <c r="B267">
        <v>1.3704000000000001</v>
      </c>
      <c r="C267">
        <v>1591.5</v>
      </c>
      <c r="D267">
        <v>15</v>
      </c>
    </row>
    <row r="268" spans="1:4" x14ac:dyDescent="0.25">
      <c r="A268">
        <v>70.223333999999994</v>
      </c>
      <c r="B268">
        <v>1.37354</v>
      </c>
      <c r="C268">
        <v>1591.5</v>
      </c>
      <c r="D268">
        <v>15</v>
      </c>
    </row>
    <row r="269" spans="1:4" x14ac:dyDescent="0.25">
      <c r="A269">
        <v>70.223464000000007</v>
      </c>
      <c r="B269">
        <v>1.36859</v>
      </c>
      <c r="C269">
        <v>1591.5</v>
      </c>
      <c r="D269">
        <v>15</v>
      </c>
    </row>
    <row r="270" spans="1:4" x14ac:dyDescent="0.25">
      <c r="A270">
        <v>70.223444999999998</v>
      </c>
      <c r="B270">
        <v>1.3678699999999999</v>
      </c>
      <c r="C270">
        <v>1591.5</v>
      </c>
      <c r="D270">
        <v>15</v>
      </c>
    </row>
    <row r="271" spans="1:4" x14ac:dyDescent="0.25">
      <c r="A271">
        <v>70.223439799999994</v>
      </c>
      <c r="B271">
        <v>1.3671230000000001</v>
      </c>
      <c r="C271">
        <v>1591.5</v>
      </c>
      <c r="D271">
        <v>15</v>
      </c>
    </row>
    <row r="272" spans="1:4" x14ac:dyDescent="0.25">
      <c r="A272">
        <v>70.223417999999995</v>
      </c>
      <c r="B272">
        <v>1.36774</v>
      </c>
      <c r="C272">
        <v>1591.5</v>
      </c>
      <c r="D272">
        <v>15</v>
      </c>
    </row>
    <row r="273" spans="1:4" x14ac:dyDescent="0.25">
      <c r="A273">
        <v>70.223419300000003</v>
      </c>
      <c r="B273">
        <v>1.36625</v>
      </c>
      <c r="C273">
        <v>1591.5</v>
      </c>
      <c r="D273">
        <v>15</v>
      </c>
    </row>
    <row r="274" spans="1:4" x14ac:dyDescent="0.25">
      <c r="A274">
        <v>70.223371999999998</v>
      </c>
      <c r="B274">
        <v>1.3666700000000001</v>
      </c>
      <c r="C274">
        <v>1591.5</v>
      </c>
      <c r="D274">
        <v>15</v>
      </c>
    </row>
    <row r="275" spans="1:4" x14ac:dyDescent="0.25">
      <c r="A275">
        <v>70.223402899999996</v>
      </c>
      <c r="B275">
        <v>1.3664449999999999</v>
      </c>
      <c r="C275">
        <v>1591.5</v>
      </c>
      <c r="D275">
        <v>15</v>
      </c>
    </row>
    <row r="276" spans="1:4" x14ac:dyDescent="0.25">
      <c r="A276">
        <v>70.223370000000003</v>
      </c>
      <c r="B276">
        <v>1.3670599999999999</v>
      </c>
      <c r="C276">
        <v>1591.5</v>
      </c>
      <c r="D276">
        <v>15</v>
      </c>
    </row>
    <row r="277" spans="1:4" x14ac:dyDescent="0.25">
      <c r="A277">
        <v>70.223360999999997</v>
      </c>
      <c r="B277">
        <v>1.3680399999999999</v>
      </c>
      <c r="C277">
        <v>1591.5</v>
      </c>
      <c r="D277">
        <v>15</v>
      </c>
    </row>
    <row r="278" spans="1:4" x14ac:dyDescent="0.25">
      <c r="A278">
        <v>70.223384999999993</v>
      </c>
      <c r="B278">
        <v>1.3670599999999999</v>
      </c>
      <c r="C278">
        <v>1591.5</v>
      </c>
      <c r="D278">
        <v>15</v>
      </c>
    </row>
    <row r="279" spans="1:4" x14ac:dyDescent="0.25">
      <c r="A279">
        <v>70.223342500000001</v>
      </c>
      <c r="B279">
        <v>1.367947</v>
      </c>
      <c r="C279">
        <v>1591.5</v>
      </c>
      <c r="D279">
        <v>15</v>
      </c>
    </row>
    <row r="280" spans="1:4" x14ac:dyDescent="0.25">
      <c r="A280">
        <v>70.223393999999999</v>
      </c>
      <c r="B280">
        <v>1.3668800000000001</v>
      </c>
      <c r="C280">
        <v>1591.5</v>
      </c>
      <c r="D280">
        <v>15</v>
      </c>
    </row>
    <row r="281" spans="1:4" x14ac:dyDescent="0.25">
      <c r="A281">
        <v>70.223375899999994</v>
      </c>
      <c r="B281">
        <v>1.371272</v>
      </c>
      <c r="C281">
        <v>1591.5</v>
      </c>
      <c r="D281">
        <v>15</v>
      </c>
    </row>
    <row r="282" spans="1:4" x14ac:dyDescent="0.25">
      <c r="A282">
        <v>70.223426000000003</v>
      </c>
      <c r="B282">
        <v>1.3695999999999999</v>
      </c>
      <c r="C282">
        <v>1591.5</v>
      </c>
      <c r="D282">
        <v>15</v>
      </c>
    </row>
    <row r="283" spans="1:4" x14ac:dyDescent="0.25">
      <c r="A283">
        <v>70.223472000000001</v>
      </c>
      <c r="B283">
        <v>1.3698399999999999</v>
      </c>
      <c r="C283">
        <v>1591.5</v>
      </c>
      <c r="D283">
        <v>15</v>
      </c>
    </row>
    <row r="284" spans="1:4" x14ac:dyDescent="0.25">
      <c r="A284">
        <v>70.223430699999994</v>
      </c>
      <c r="B284">
        <v>1.369048</v>
      </c>
      <c r="C284">
        <v>1591.5</v>
      </c>
      <c r="D284">
        <v>15</v>
      </c>
    </row>
    <row r="285" spans="1:4" x14ac:dyDescent="0.25">
      <c r="A285" t="s">
        <v>139</v>
      </c>
      <c r="B285" t="s">
        <v>140</v>
      </c>
      <c r="C285" t="s">
        <v>141</v>
      </c>
      <c r="D285" t="s">
        <v>142</v>
      </c>
    </row>
    <row r="286" spans="1:4" x14ac:dyDescent="0.25">
      <c r="A286" t="s">
        <v>143</v>
      </c>
      <c r="B286" t="s">
        <v>144</v>
      </c>
      <c r="C286" t="s">
        <v>145</v>
      </c>
      <c r="D286" t="s">
        <v>146</v>
      </c>
    </row>
    <row r="287" spans="1:4" x14ac:dyDescent="0.25">
      <c r="A287">
        <v>70.223422510000006</v>
      </c>
      <c r="B287" s="37">
        <v>6.02E-5</v>
      </c>
      <c r="C287">
        <v>1.36865375</v>
      </c>
      <c r="D287">
        <v>2.059127E-3</v>
      </c>
    </row>
    <row r="288" spans="1:4" x14ac:dyDescent="0.25">
      <c r="A288" t="s">
        <v>147</v>
      </c>
      <c r="B288" t="s">
        <v>148</v>
      </c>
      <c r="C288" t="s">
        <v>149</v>
      </c>
      <c r="D288" t="s">
        <v>150</v>
      </c>
    </row>
    <row r="289" spans="1:4" x14ac:dyDescent="0.25">
      <c r="A289" t="s">
        <v>137</v>
      </c>
      <c r="B289" t="s">
        <v>161</v>
      </c>
    </row>
    <row r="290" spans="1:4" x14ac:dyDescent="0.25">
      <c r="A290" s="13">
        <v>44116</v>
      </c>
      <c r="B290" s="45">
        <v>0.70712962962962955</v>
      </c>
    </row>
    <row r="291" spans="1:4" x14ac:dyDescent="0.25">
      <c r="A291">
        <v>80.829680699999997</v>
      </c>
      <c r="B291">
        <v>1.3378639999999999</v>
      </c>
      <c r="C291">
        <v>1591.5</v>
      </c>
      <c r="D291">
        <v>15</v>
      </c>
    </row>
    <row r="292" spans="1:4" x14ac:dyDescent="0.25">
      <c r="A292">
        <v>80.829693300000002</v>
      </c>
      <c r="B292">
        <v>1.3380479999999999</v>
      </c>
      <c r="C292">
        <v>1591.5</v>
      </c>
      <c r="D292">
        <v>15</v>
      </c>
    </row>
    <row r="293" spans="1:4" x14ac:dyDescent="0.25">
      <c r="A293">
        <v>80.829749800000002</v>
      </c>
      <c r="B293">
        <v>1.3373619999999999</v>
      </c>
      <c r="C293">
        <v>1591.5</v>
      </c>
      <c r="D293">
        <v>15</v>
      </c>
    </row>
    <row r="294" spans="1:4" x14ac:dyDescent="0.25">
      <c r="A294">
        <v>80.829769999999996</v>
      </c>
      <c r="B294">
        <v>1.3373969999999999</v>
      </c>
      <c r="C294">
        <v>1591.5</v>
      </c>
      <c r="D294">
        <v>15</v>
      </c>
    </row>
    <row r="295" spans="1:4" x14ac:dyDescent="0.25">
      <c r="A295">
        <v>80.828396600000005</v>
      </c>
      <c r="B295">
        <v>1.3509610000000001</v>
      </c>
      <c r="C295">
        <v>1591.5</v>
      </c>
      <c r="D295">
        <v>15</v>
      </c>
    </row>
    <row r="296" spans="1:4" x14ac:dyDescent="0.25">
      <c r="A296">
        <v>80.828352100000004</v>
      </c>
      <c r="B296">
        <v>1.351234</v>
      </c>
      <c r="C296">
        <v>1591.5</v>
      </c>
      <c r="D296">
        <v>15</v>
      </c>
    </row>
    <row r="297" spans="1:4" x14ac:dyDescent="0.25">
      <c r="A297">
        <v>80.828354099999999</v>
      </c>
      <c r="B297">
        <v>1.351291</v>
      </c>
      <c r="C297">
        <v>1591.5</v>
      </c>
      <c r="D297">
        <v>15</v>
      </c>
    </row>
    <row r="298" spans="1:4" x14ac:dyDescent="0.25">
      <c r="A298">
        <v>80.828400099999996</v>
      </c>
      <c r="B298">
        <v>1.35117</v>
      </c>
      <c r="C298">
        <v>1591.5</v>
      </c>
      <c r="D298">
        <v>15</v>
      </c>
    </row>
    <row r="299" spans="1:4" x14ac:dyDescent="0.25">
      <c r="A299">
        <v>80.828444399999995</v>
      </c>
      <c r="B299">
        <v>1.351013</v>
      </c>
      <c r="C299">
        <v>1591.5</v>
      </c>
      <c r="D299">
        <v>15</v>
      </c>
    </row>
    <row r="300" spans="1:4" x14ac:dyDescent="0.25">
      <c r="A300">
        <v>80.828455700000006</v>
      </c>
      <c r="B300">
        <v>1.351046</v>
      </c>
      <c r="C300">
        <v>1591.5</v>
      </c>
      <c r="D300">
        <v>15</v>
      </c>
    </row>
    <row r="301" spans="1:4" x14ac:dyDescent="0.25">
      <c r="A301">
        <v>80.828499100000002</v>
      </c>
      <c r="B301">
        <v>1.350935</v>
      </c>
      <c r="C301">
        <v>1591.5</v>
      </c>
      <c r="D301">
        <v>15</v>
      </c>
    </row>
    <row r="302" spans="1:4" x14ac:dyDescent="0.25">
      <c r="A302">
        <v>80.828462000000002</v>
      </c>
      <c r="B302">
        <v>1.3510899999999999</v>
      </c>
      <c r="C302">
        <v>1591.5</v>
      </c>
      <c r="D302">
        <v>15</v>
      </c>
    </row>
    <row r="303" spans="1:4" x14ac:dyDescent="0.25">
      <c r="A303">
        <v>80.828699700000001</v>
      </c>
      <c r="B303">
        <v>1.350133</v>
      </c>
      <c r="C303">
        <v>1591.5</v>
      </c>
      <c r="D303">
        <v>15</v>
      </c>
    </row>
    <row r="304" spans="1:4" x14ac:dyDescent="0.25">
      <c r="A304">
        <v>80.828711999999996</v>
      </c>
      <c r="B304">
        <v>1.350077</v>
      </c>
      <c r="C304">
        <v>1591.5</v>
      </c>
      <c r="D304">
        <v>15</v>
      </c>
    </row>
    <row r="305" spans="1:4" x14ac:dyDescent="0.25">
      <c r="A305">
        <v>80.828697599999998</v>
      </c>
      <c r="B305">
        <v>1.3502000000000001</v>
      </c>
      <c r="C305">
        <v>1591.5</v>
      </c>
      <c r="D305">
        <v>15</v>
      </c>
    </row>
    <row r="306" spans="1:4" x14ac:dyDescent="0.25">
      <c r="A306">
        <v>80.828715700000004</v>
      </c>
      <c r="B306">
        <v>1.350187</v>
      </c>
      <c r="C306">
        <v>1591.5</v>
      </c>
      <c r="D306">
        <v>15</v>
      </c>
    </row>
    <row r="307" spans="1:4" x14ac:dyDescent="0.25">
      <c r="A307">
        <v>80.828742399999996</v>
      </c>
      <c r="B307">
        <v>1.350144</v>
      </c>
      <c r="C307">
        <v>1591.5</v>
      </c>
      <c r="D307">
        <v>15</v>
      </c>
    </row>
    <row r="308" spans="1:4" x14ac:dyDescent="0.25">
      <c r="A308">
        <v>80.828679300000005</v>
      </c>
      <c r="B308">
        <v>1.3504887000000001</v>
      </c>
      <c r="C308">
        <v>1591.5</v>
      </c>
      <c r="D308">
        <v>15</v>
      </c>
    </row>
    <row r="309" spans="1:4" x14ac:dyDescent="0.25">
      <c r="A309">
        <v>80.828688</v>
      </c>
      <c r="B309">
        <v>1.3505119999999999</v>
      </c>
      <c r="C309">
        <v>1591.5</v>
      </c>
      <c r="D309">
        <v>15</v>
      </c>
    </row>
    <row r="310" spans="1:4" x14ac:dyDescent="0.25">
      <c r="A310">
        <v>80.828834400000005</v>
      </c>
      <c r="B310">
        <v>1.349871</v>
      </c>
      <c r="C310">
        <v>1591.5</v>
      </c>
      <c r="D310">
        <v>15</v>
      </c>
    </row>
    <row r="311" spans="1:4" x14ac:dyDescent="0.25">
      <c r="A311" t="s">
        <v>139</v>
      </c>
      <c r="B311" t="s">
        <v>140</v>
      </c>
      <c r="C311" t="s">
        <v>141</v>
      </c>
      <c r="D311" t="s">
        <v>142</v>
      </c>
    </row>
    <row r="312" spans="1:4" x14ac:dyDescent="0.25">
      <c r="A312" t="s">
        <v>143</v>
      </c>
      <c r="B312" t="s">
        <v>144</v>
      </c>
      <c r="C312" t="s">
        <v>145</v>
      </c>
      <c r="D312" t="s">
        <v>146</v>
      </c>
    </row>
    <row r="313" spans="1:4" x14ac:dyDescent="0.25">
      <c r="A313">
        <v>80.828801350000006</v>
      </c>
      <c r="B313">
        <v>4.8246699999999999E-4</v>
      </c>
      <c r="C313">
        <v>1.3480511850000001</v>
      </c>
      <c r="D313">
        <v>5.2107159999999998E-3</v>
      </c>
    </row>
    <row r="314" spans="1:4" x14ac:dyDescent="0.25">
      <c r="A314" t="s">
        <v>147</v>
      </c>
      <c r="B314" t="s">
        <v>148</v>
      </c>
      <c r="C314" t="s">
        <v>149</v>
      </c>
      <c r="D314" t="s">
        <v>150</v>
      </c>
    </row>
    <row r="315" spans="1:4" x14ac:dyDescent="0.25">
      <c r="A315" t="s">
        <v>137</v>
      </c>
      <c r="B315" t="s">
        <v>162</v>
      </c>
    </row>
    <row r="316" spans="1:4" x14ac:dyDescent="0.25">
      <c r="A316" s="13">
        <v>44116</v>
      </c>
      <c r="B316" s="45">
        <v>0.70934027777777775</v>
      </c>
    </row>
    <row r="317" spans="1:4" x14ac:dyDescent="0.25">
      <c r="A317">
        <v>90.923261800000006</v>
      </c>
      <c r="B317">
        <v>1.3517539999999999</v>
      </c>
      <c r="C317">
        <v>1591.5</v>
      </c>
      <c r="D317">
        <v>15</v>
      </c>
    </row>
    <row r="318" spans="1:4" x14ac:dyDescent="0.25">
      <c r="A318">
        <v>90.923271999999997</v>
      </c>
      <c r="B318">
        <v>1.351947</v>
      </c>
      <c r="C318">
        <v>1591.5</v>
      </c>
      <c r="D318">
        <v>15</v>
      </c>
    </row>
    <row r="319" spans="1:4" x14ac:dyDescent="0.25">
      <c r="A319">
        <v>90.923322600000006</v>
      </c>
      <c r="B319">
        <v>1.3518589999999999</v>
      </c>
      <c r="C319">
        <v>1591.5</v>
      </c>
      <c r="D319">
        <v>15</v>
      </c>
    </row>
    <row r="320" spans="1:4" x14ac:dyDescent="0.25">
      <c r="A320">
        <v>90.923655999999994</v>
      </c>
      <c r="B320">
        <v>1.34982</v>
      </c>
      <c r="C320">
        <v>1591.5</v>
      </c>
      <c r="D320">
        <v>15</v>
      </c>
    </row>
    <row r="321" spans="1:4" x14ac:dyDescent="0.25">
      <c r="A321">
        <v>90.923727700000001</v>
      </c>
      <c r="B321">
        <v>1.3495079999999999</v>
      </c>
      <c r="C321">
        <v>1591.5</v>
      </c>
      <c r="D321">
        <v>15</v>
      </c>
    </row>
    <row r="322" spans="1:4" x14ac:dyDescent="0.25">
      <c r="A322">
        <v>90.923718399999998</v>
      </c>
      <c r="B322">
        <v>1.3498049999999999</v>
      </c>
      <c r="C322">
        <v>1591.5</v>
      </c>
      <c r="D322">
        <v>15</v>
      </c>
    </row>
    <row r="323" spans="1:4" x14ac:dyDescent="0.25">
      <c r="A323">
        <v>90.9238</v>
      </c>
      <c r="B323">
        <v>1.34938</v>
      </c>
      <c r="C323">
        <v>1591.5</v>
      </c>
      <c r="D323">
        <v>15</v>
      </c>
    </row>
    <row r="324" spans="1:4" x14ac:dyDescent="0.25">
      <c r="A324">
        <v>90.923803000000007</v>
      </c>
      <c r="B324">
        <v>1.349539</v>
      </c>
      <c r="C324">
        <v>1591.5</v>
      </c>
      <c r="D324">
        <v>15</v>
      </c>
    </row>
    <row r="325" spans="1:4" x14ac:dyDescent="0.25">
      <c r="A325">
        <v>90.923774699999996</v>
      </c>
      <c r="B325">
        <v>1.3499300000000001</v>
      </c>
      <c r="C325">
        <v>1591.5</v>
      </c>
      <c r="D325">
        <v>15</v>
      </c>
    </row>
    <row r="326" spans="1:4" x14ac:dyDescent="0.25">
      <c r="A326">
        <v>90.923846999999995</v>
      </c>
      <c r="B326">
        <v>1.349523</v>
      </c>
      <c r="C326">
        <v>1591.5</v>
      </c>
      <c r="D326">
        <v>15</v>
      </c>
    </row>
    <row r="327" spans="1:4" x14ac:dyDescent="0.25">
      <c r="A327">
        <v>90.923907</v>
      </c>
      <c r="B327">
        <v>1.3492</v>
      </c>
      <c r="C327">
        <v>1591.5</v>
      </c>
      <c r="D327">
        <v>15</v>
      </c>
    </row>
    <row r="328" spans="1:4" x14ac:dyDescent="0.25">
      <c r="A328">
        <v>90.923896999999997</v>
      </c>
      <c r="B328">
        <v>1.3494900000000001</v>
      </c>
      <c r="C328">
        <v>1591.5</v>
      </c>
      <c r="D328">
        <v>15</v>
      </c>
    </row>
    <row r="329" spans="1:4" x14ac:dyDescent="0.25">
      <c r="A329">
        <v>90.923879400000004</v>
      </c>
      <c r="B329">
        <v>1.3497410000000001</v>
      </c>
      <c r="C329">
        <v>1591.5</v>
      </c>
      <c r="D329">
        <v>15</v>
      </c>
    </row>
    <row r="330" spans="1:4" x14ac:dyDescent="0.25">
      <c r="A330">
        <v>90.92389</v>
      </c>
      <c r="B330">
        <v>1.3498250000000001</v>
      </c>
      <c r="C330">
        <v>1591.5</v>
      </c>
      <c r="D330">
        <v>15</v>
      </c>
    </row>
    <row r="331" spans="1:4" x14ac:dyDescent="0.25">
      <c r="A331">
        <v>90.923916199999994</v>
      </c>
      <c r="B331">
        <v>1.349667</v>
      </c>
      <c r="C331">
        <v>1591.5</v>
      </c>
      <c r="D331">
        <v>15</v>
      </c>
    </row>
    <row r="332" spans="1:4" x14ac:dyDescent="0.25">
      <c r="A332">
        <v>90.923926600000001</v>
      </c>
      <c r="B332">
        <v>1.3497889999999999</v>
      </c>
      <c r="C332">
        <v>1591.5</v>
      </c>
      <c r="D332">
        <v>15</v>
      </c>
    </row>
    <row r="333" spans="1:4" x14ac:dyDescent="0.25">
      <c r="A333">
        <v>90.923890700000001</v>
      </c>
      <c r="B333">
        <v>1.3501749999999999</v>
      </c>
      <c r="C333">
        <v>1591.5</v>
      </c>
      <c r="D333">
        <v>15</v>
      </c>
    </row>
    <row r="334" spans="1:4" x14ac:dyDescent="0.25">
      <c r="A334">
        <v>90.923916000000006</v>
      </c>
      <c r="B334">
        <v>1.3501050000000001</v>
      </c>
      <c r="C334">
        <v>1591.5</v>
      </c>
      <c r="D334">
        <v>15</v>
      </c>
    </row>
    <row r="335" spans="1:4" x14ac:dyDescent="0.25">
      <c r="A335">
        <v>90.923963000000001</v>
      </c>
      <c r="B335">
        <v>1.34982</v>
      </c>
      <c r="C335">
        <v>1591.5</v>
      </c>
      <c r="D335">
        <v>15</v>
      </c>
    </row>
    <row r="336" spans="1:4" x14ac:dyDescent="0.25">
      <c r="A336">
        <v>90.9239891</v>
      </c>
      <c r="B336">
        <v>1.349675</v>
      </c>
      <c r="C336">
        <v>1591.5</v>
      </c>
      <c r="D336">
        <v>15</v>
      </c>
    </row>
    <row r="337" spans="1:4" x14ac:dyDescent="0.25">
      <c r="A337" t="s">
        <v>139</v>
      </c>
      <c r="B337" t="s">
        <v>140</v>
      </c>
      <c r="C337" t="s">
        <v>141</v>
      </c>
      <c r="D337" t="s">
        <v>142</v>
      </c>
    </row>
    <row r="338" spans="1:4" x14ac:dyDescent="0.25">
      <c r="A338" t="s">
        <v>143</v>
      </c>
      <c r="B338" t="s">
        <v>144</v>
      </c>
      <c r="C338" t="s">
        <v>145</v>
      </c>
      <c r="D338" t="s">
        <v>146</v>
      </c>
    </row>
    <row r="339" spans="1:4" x14ac:dyDescent="0.25">
      <c r="A339">
        <v>90.923767909999995</v>
      </c>
      <c r="B339">
        <v>2.19094E-4</v>
      </c>
      <c r="C339">
        <v>1.3500276</v>
      </c>
      <c r="D339">
        <v>7.9945899999999998E-4</v>
      </c>
    </row>
    <row r="340" spans="1:4" x14ac:dyDescent="0.25">
      <c r="A340" t="s">
        <v>147</v>
      </c>
      <c r="B340" t="s">
        <v>148</v>
      </c>
      <c r="C340" t="s">
        <v>149</v>
      </c>
      <c r="D340" t="s">
        <v>150</v>
      </c>
    </row>
    <row r="341" spans="1:4" x14ac:dyDescent="0.25">
      <c r="A341" t="s">
        <v>137</v>
      </c>
      <c r="B341" t="s">
        <v>163</v>
      </c>
    </row>
    <row r="342" spans="1:4" x14ac:dyDescent="0.25">
      <c r="A342" s="13">
        <v>44116</v>
      </c>
      <c r="B342" s="45">
        <v>0.71084490740740736</v>
      </c>
    </row>
    <row r="343" spans="1:4" x14ac:dyDescent="0.25">
      <c r="A343">
        <v>100.476511</v>
      </c>
      <c r="B343">
        <v>1.352363</v>
      </c>
      <c r="C343">
        <v>1591.5</v>
      </c>
      <c r="D343">
        <v>15</v>
      </c>
    </row>
    <row r="344" spans="1:4" x14ac:dyDescent="0.25">
      <c r="A344">
        <v>100.476561</v>
      </c>
      <c r="B344">
        <v>1.3524099999999999</v>
      </c>
      <c r="C344">
        <v>1591.5</v>
      </c>
      <c r="D344">
        <v>15</v>
      </c>
    </row>
    <row r="345" spans="1:4" x14ac:dyDescent="0.25">
      <c r="A345">
        <v>100.476555</v>
      </c>
      <c r="B345">
        <v>1.3528739999999999</v>
      </c>
      <c r="C345">
        <v>1591.5</v>
      </c>
      <c r="D345">
        <v>15</v>
      </c>
    </row>
    <row r="346" spans="1:4" x14ac:dyDescent="0.25">
      <c r="A346">
        <v>100.47726</v>
      </c>
      <c r="B346">
        <v>1.3433999999999999</v>
      </c>
      <c r="C346">
        <v>1591.5</v>
      </c>
      <c r="D346">
        <v>15</v>
      </c>
    </row>
    <row r="347" spans="1:4" x14ac:dyDescent="0.25">
      <c r="A347">
        <v>100.477372</v>
      </c>
      <c r="B347">
        <v>1.3429549999999999</v>
      </c>
      <c r="C347">
        <v>1591.5</v>
      </c>
      <c r="D347">
        <v>15</v>
      </c>
    </row>
    <row r="348" spans="1:4" x14ac:dyDescent="0.25">
      <c r="A348">
        <v>100.477417</v>
      </c>
      <c r="B348">
        <v>1.3424499999999999</v>
      </c>
      <c r="C348">
        <v>1591.5</v>
      </c>
      <c r="D348">
        <v>15</v>
      </c>
    </row>
    <row r="349" spans="1:4" x14ac:dyDescent="0.25">
      <c r="A349">
        <v>100.47743800000001</v>
      </c>
      <c r="B349">
        <v>1.3426199999999999</v>
      </c>
      <c r="C349">
        <v>1591.5</v>
      </c>
      <c r="D349">
        <v>15</v>
      </c>
    </row>
    <row r="350" spans="1:4" x14ac:dyDescent="0.25">
      <c r="A350">
        <v>100.477465</v>
      </c>
      <c r="B350">
        <v>1.3424799999999999</v>
      </c>
      <c r="C350">
        <v>1591.5</v>
      </c>
      <c r="D350">
        <v>15</v>
      </c>
    </row>
    <row r="351" spans="1:4" x14ac:dyDescent="0.25">
      <c r="A351">
        <v>100.47746600000001</v>
      </c>
      <c r="B351">
        <v>1.3429599999999999</v>
      </c>
      <c r="C351">
        <v>1591.5</v>
      </c>
      <c r="D351">
        <v>15</v>
      </c>
    </row>
    <row r="352" spans="1:4" x14ac:dyDescent="0.25">
      <c r="A352">
        <v>100.477564</v>
      </c>
      <c r="B352">
        <v>1.3408899999999999</v>
      </c>
      <c r="C352">
        <v>1591.5</v>
      </c>
      <c r="D352">
        <v>15</v>
      </c>
    </row>
    <row r="353" spans="1:4" x14ac:dyDescent="0.25">
      <c r="A353">
        <v>100.477583</v>
      </c>
      <c r="B353">
        <v>1.34074</v>
      </c>
      <c r="C353">
        <v>1591.5</v>
      </c>
      <c r="D353">
        <v>15</v>
      </c>
    </row>
    <row r="354" spans="1:4" x14ac:dyDescent="0.25">
      <c r="A354">
        <v>100.477474</v>
      </c>
      <c r="B354">
        <v>1.34392</v>
      </c>
      <c r="C354">
        <v>1591.5</v>
      </c>
      <c r="D354">
        <v>15</v>
      </c>
    </row>
    <row r="355" spans="1:4" x14ac:dyDescent="0.25">
      <c r="A355">
        <v>100.477315</v>
      </c>
      <c r="B355">
        <v>1.3470839999999999</v>
      </c>
      <c r="C355">
        <v>1591.5</v>
      </c>
      <c r="D355">
        <v>15</v>
      </c>
    </row>
    <row r="356" spans="1:4" x14ac:dyDescent="0.25">
      <c r="A356">
        <v>100.477495</v>
      </c>
      <c r="B356">
        <v>1.344268</v>
      </c>
      <c r="C356">
        <v>1591.5</v>
      </c>
      <c r="D356">
        <v>15</v>
      </c>
    </row>
    <row r="357" spans="1:4" x14ac:dyDescent="0.25">
      <c r="A357">
        <v>100.47756099999999</v>
      </c>
      <c r="B357">
        <v>1.3430500000000001</v>
      </c>
      <c r="C357">
        <v>1591.5</v>
      </c>
      <c r="D357">
        <v>15</v>
      </c>
    </row>
    <row r="358" spans="1:4" x14ac:dyDescent="0.25">
      <c r="A358">
        <v>100.477602</v>
      </c>
      <c r="B358">
        <v>1.3423799999999999</v>
      </c>
      <c r="C358">
        <v>1591.5</v>
      </c>
      <c r="D358">
        <v>15</v>
      </c>
    </row>
    <row r="359" spans="1:4" x14ac:dyDescent="0.25">
      <c r="A359">
        <v>100.47765699999999</v>
      </c>
      <c r="B359">
        <v>1.341256</v>
      </c>
      <c r="C359">
        <v>1591.5</v>
      </c>
      <c r="D359">
        <v>15</v>
      </c>
    </row>
    <row r="360" spans="1:4" x14ac:dyDescent="0.25">
      <c r="A360">
        <v>100.477667</v>
      </c>
      <c r="B360">
        <v>1.3413109999999999</v>
      </c>
      <c r="C360">
        <v>1591.5</v>
      </c>
      <c r="D360">
        <v>15</v>
      </c>
    </row>
    <row r="361" spans="1:4" x14ac:dyDescent="0.25">
      <c r="A361">
        <v>100.477687</v>
      </c>
      <c r="B361">
        <v>1.3410260000000001</v>
      </c>
      <c r="C361">
        <v>1591.5</v>
      </c>
      <c r="D361">
        <v>15</v>
      </c>
    </row>
    <row r="362" spans="1:4" x14ac:dyDescent="0.25">
      <c r="A362">
        <v>100.477699</v>
      </c>
      <c r="B362">
        <v>1.340948</v>
      </c>
      <c r="C362">
        <v>1591.5</v>
      </c>
      <c r="D362">
        <v>15</v>
      </c>
    </row>
    <row r="363" spans="1:4" x14ac:dyDescent="0.25">
      <c r="A363" t="s">
        <v>139</v>
      </c>
      <c r="B363" t="s">
        <v>140</v>
      </c>
      <c r="C363" t="s">
        <v>141</v>
      </c>
      <c r="D363" t="s">
        <v>142</v>
      </c>
    </row>
    <row r="364" spans="1:4" x14ac:dyDescent="0.25">
      <c r="A364" t="s">
        <v>143</v>
      </c>
      <c r="B364" t="s">
        <v>144</v>
      </c>
      <c r="C364" t="s">
        <v>145</v>
      </c>
      <c r="D364" t="s">
        <v>146</v>
      </c>
    </row>
    <row r="365" spans="1:4" x14ac:dyDescent="0.25">
      <c r="A365">
        <v>100.4773675</v>
      </c>
      <c r="B365">
        <v>3.6576799999999999E-4</v>
      </c>
      <c r="C365">
        <v>1.34406925</v>
      </c>
      <c r="D365">
        <v>3.8393120000000001E-3</v>
      </c>
    </row>
    <row r="366" spans="1:4" x14ac:dyDescent="0.25">
      <c r="A366" t="s">
        <v>147</v>
      </c>
      <c r="B366" t="s">
        <v>148</v>
      </c>
      <c r="C366" t="s">
        <v>149</v>
      </c>
      <c r="D366" t="s">
        <v>150</v>
      </c>
    </row>
    <row r="367" spans="1:4" x14ac:dyDescent="0.25">
      <c r="A367" t="s">
        <v>137</v>
      </c>
      <c r="B367" t="s">
        <v>164</v>
      </c>
    </row>
    <row r="368" spans="1:4" x14ac:dyDescent="0.25">
      <c r="A368" s="13">
        <v>44116</v>
      </c>
      <c r="B368" s="45">
        <v>0.71265046296296297</v>
      </c>
    </row>
    <row r="369" spans="1:4" x14ac:dyDescent="0.25">
      <c r="A369">
        <v>110.68997299999999</v>
      </c>
      <c r="B369">
        <v>1.34605</v>
      </c>
      <c r="C369">
        <v>1591.5</v>
      </c>
      <c r="D369">
        <v>15</v>
      </c>
    </row>
    <row r="370" spans="1:4" x14ac:dyDescent="0.25">
      <c r="A370">
        <v>110.69024400000001</v>
      </c>
      <c r="B370">
        <v>1.34646</v>
      </c>
      <c r="C370">
        <v>1591.5</v>
      </c>
      <c r="D370">
        <v>15</v>
      </c>
    </row>
    <row r="371" spans="1:4" x14ac:dyDescent="0.25">
      <c r="A371">
        <v>110.690444</v>
      </c>
      <c r="B371">
        <v>1.346681</v>
      </c>
      <c r="C371">
        <v>1591.5</v>
      </c>
      <c r="D371">
        <v>15</v>
      </c>
    </row>
    <row r="372" spans="1:4" x14ac:dyDescent="0.25">
      <c r="A372">
        <v>110.690611</v>
      </c>
      <c r="B372">
        <v>1.3468290000000001</v>
      </c>
      <c r="C372">
        <v>1591.5</v>
      </c>
      <c r="D372">
        <v>15</v>
      </c>
    </row>
    <row r="373" spans="1:4" x14ac:dyDescent="0.25">
      <c r="A373">
        <v>110.69071700000001</v>
      </c>
      <c r="B373">
        <v>1.3475900000000001</v>
      </c>
      <c r="C373">
        <v>1591.5</v>
      </c>
      <c r="D373">
        <v>15</v>
      </c>
    </row>
    <row r="374" spans="1:4" x14ac:dyDescent="0.25">
      <c r="A374">
        <v>110.69090300000001</v>
      </c>
      <c r="B374">
        <v>1.3456600000000001</v>
      </c>
      <c r="C374">
        <v>1591.5</v>
      </c>
      <c r="D374">
        <v>15</v>
      </c>
    </row>
    <row r="375" spans="1:4" x14ac:dyDescent="0.25">
      <c r="A375">
        <v>110.691034</v>
      </c>
      <c r="B375">
        <v>1.3449789999999999</v>
      </c>
      <c r="C375">
        <v>1591.5</v>
      </c>
      <c r="D375">
        <v>15</v>
      </c>
    </row>
    <row r="376" spans="1:4" x14ac:dyDescent="0.25">
      <c r="A376">
        <v>110.691149</v>
      </c>
      <c r="B376">
        <v>1.3443400000000001</v>
      </c>
      <c r="C376">
        <v>1591.5</v>
      </c>
      <c r="D376">
        <v>15</v>
      </c>
    </row>
    <row r="377" spans="1:4" x14ac:dyDescent="0.25">
      <c r="A377">
        <v>110.69121199999999</v>
      </c>
      <c r="B377">
        <v>1.345008</v>
      </c>
      <c r="C377">
        <v>1591.5</v>
      </c>
      <c r="D377">
        <v>15</v>
      </c>
    </row>
    <row r="378" spans="1:4" x14ac:dyDescent="0.25">
      <c r="A378">
        <v>110.691284</v>
      </c>
      <c r="B378">
        <v>1.3449819999999999</v>
      </c>
      <c r="C378">
        <v>1591.5</v>
      </c>
      <c r="D378">
        <v>15</v>
      </c>
    </row>
    <row r="379" spans="1:4" x14ac:dyDescent="0.25">
      <c r="A379">
        <v>110.69134099999999</v>
      </c>
      <c r="B379">
        <v>1.3451610000000001</v>
      </c>
      <c r="C379">
        <v>1591.5</v>
      </c>
      <c r="D379">
        <v>15</v>
      </c>
    </row>
    <row r="380" spans="1:4" x14ac:dyDescent="0.25">
      <c r="A380">
        <v>110.691402</v>
      </c>
      <c r="B380">
        <v>1.345191</v>
      </c>
      <c r="C380">
        <v>1591.5</v>
      </c>
      <c r="D380">
        <v>15</v>
      </c>
    </row>
    <row r="381" spans="1:4" x14ac:dyDescent="0.25">
      <c r="A381">
        <v>110.691451</v>
      </c>
      <c r="B381">
        <v>1.3451439999999999</v>
      </c>
      <c r="C381">
        <v>1591.5</v>
      </c>
      <c r="D381">
        <v>15</v>
      </c>
    </row>
    <row r="382" spans="1:4" x14ac:dyDescent="0.25">
      <c r="A382">
        <v>110.691495</v>
      </c>
      <c r="B382">
        <v>1.345329</v>
      </c>
      <c r="C382">
        <v>1591.5</v>
      </c>
      <c r="D382">
        <v>15</v>
      </c>
    </row>
    <row r="383" spans="1:4" x14ac:dyDescent="0.25">
      <c r="A383">
        <v>110.691532</v>
      </c>
      <c r="B383">
        <v>1.34544</v>
      </c>
      <c r="C383">
        <v>1591.5</v>
      </c>
      <c r="D383">
        <v>15</v>
      </c>
    </row>
    <row r="384" spans="1:4" x14ac:dyDescent="0.25">
      <c r="A384">
        <v>110.691582</v>
      </c>
      <c r="B384">
        <v>1.3451679999999999</v>
      </c>
      <c r="C384">
        <v>1591.5</v>
      </c>
      <c r="D384">
        <v>15</v>
      </c>
    </row>
    <row r="385" spans="1:4" x14ac:dyDescent="0.25">
      <c r="A385">
        <v>110.691627</v>
      </c>
      <c r="B385">
        <v>1.3450120000000001</v>
      </c>
      <c r="C385">
        <v>1591.5</v>
      </c>
      <c r="D385">
        <v>15</v>
      </c>
    </row>
    <row r="386" spans="1:4" x14ac:dyDescent="0.25">
      <c r="A386">
        <v>110.69166300000001</v>
      </c>
      <c r="B386">
        <v>1.344949</v>
      </c>
      <c r="C386">
        <v>1591.5</v>
      </c>
      <c r="D386">
        <v>15</v>
      </c>
    </row>
    <row r="387" spans="1:4" x14ac:dyDescent="0.25">
      <c r="A387">
        <v>110.691699</v>
      </c>
      <c r="B387">
        <v>1.344922</v>
      </c>
      <c r="C387">
        <v>1591.5</v>
      </c>
      <c r="D387">
        <v>15</v>
      </c>
    </row>
    <row r="388" spans="1:4" x14ac:dyDescent="0.25">
      <c r="A388">
        <v>110.691732</v>
      </c>
      <c r="B388">
        <v>1.3448629999999999</v>
      </c>
      <c r="C388">
        <v>1591.5</v>
      </c>
      <c r="D388">
        <v>15</v>
      </c>
    </row>
    <row r="389" spans="1:4" x14ac:dyDescent="0.25">
      <c r="A389" t="s">
        <v>139</v>
      </c>
      <c r="B389" t="s">
        <v>140</v>
      </c>
      <c r="C389" t="s">
        <v>141</v>
      </c>
      <c r="D389" t="s">
        <v>142</v>
      </c>
    </row>
    <row r="390" spans="1:4" x14ac:dyDescent="0.25">
      <c r="A390" t="s">
        <v>143</v>
      </c>
      <c r="B390" t="s">
        <v>144</v>
      </c>
      <c r="C390" t="s">
        <v>145</v>
      </c>
      <c r="D390" t="s">
        <v>146</v>
      </c>
    </row>
    <row r="391" spans="1:4" x14ac:dyDescent="0.25">
      <c r="A391">
        <v>110.6911547</v>
      </c>
      <c r="B391">
        <v>5.0256400000000005E-4</v>
      </c>
      <c r="C391">
        <v>1.3454879</v>
      </c>
      <c r="D391">
        <v>7.9577300000000005E-4</v>
      </c>
    </row>
    <row r="392" spans="1:4" x14ac:dyDescent="0.25">
      <c r="A392" t="s">
        <v>147</v>
      </c>
      <c r="B392" t="s">
        <v>148</v>
      </c>
      <c r="C392" t="s">
        <v>149</v>
      </c>
      <c r="D392" t="s">
        <v>150</v>
      </c>
    </row>
    <row r="393" spans="1:4" x14ac:dyDescent="0.25">
      <c r="A393" t="s">
        <v>137</v>
      </c>
      <c r="B393" t="s">
        <v>165</v>
      </c>
    </row>
    <row r="394" spans="1:4" x14ac:dyDescent="0.25">
      <c r="A394" s="13">
        <v>44116</v>
      </c>
      <c r="B394" s="45">
        <v>0.71574074074074068</v>
      </c>
    </row>
    <row r="395" spans="1:4" x14ac:dyDescent="0.25">
      <c r="A395">
        <v>120.507412</v>
      </c>
      <c r="B395">
        <v>1.346355</v>
      </c>
      <c r="C395">
        <v>1591.5</v>
      </c>
      <c r="D395">
        <v>15</v>
      </c>
    </row>
    <row r="396" spans="1:4" x14ac:dyDescent="0.25">
      <c r="A396">
        <v>120.507533</v>
      </c>
      <c r="B396">
        <v>1.3462989999999999</v>
      </c>
      <c r="C396">
        <v>1591.5</v>
      </c>
      <c r="D396">
        <v>15</v>
      </c>
    </row>
    <row r="397" spans="1:4" x14ac:dyDescent="0.25">
      <c r="A397">
        <v>120.50764700000001</v>
      </c>
      <c r="B397">
        <v>1.3459700000000001</v>
      </c>
      <c r="C397">
        <v>1591.5</v>
      </c>
      <c r="D397">
        <v>15</v>
      </c>
    </row>
    <row r="398" spans="1:4" x14ac:dyDescent="0.25">
      <c r="A398">
        <v>120.507733</v>
      </c>
      <c r="B398">
        <v>1.34605</v>
      </c>
      <c r="C398">
        <v>1591.5</v>
      </c>
      <c r="D398">
        <v>15</v>
      </c>
    </row>
    <row r="399" spans="1:4" x14ac:dyDescent="0.25">
      <c r="A399">
        <v>120.507812</v>
      </c>
      <c r="B399">
        <v>1.3461099999999999</v>
      </c>
      <c r="C399">
        <v>1591.5</v>
      </c>
      <c r="D399">
        <v>15</v>
      </c>
    </row>
    <row r="400" spans="1:4" x14ac:dyDescent="0.25">
      <c r="A400">
        <v>120.507886</v>
      </c>
      <c r="B400">
        <v>1.3460909999999999</v>
      </c>
      <c r="C400">
        <v>1591.5</v>
      </c>
      <c r="D400">
        <v>15</v>
      </c>
    </row>
    <row r="401" spans="1:4" x14ac:dyDescent="0.25">
      <c r="A401">
        <v>120.507948</v>
      </c>
      <c r="B401">
        <v>1.346193</v>
      </c>
      <c r="C401">
        <v>1591.5</v>
      </c>
      <c r="D401">
        <v>15</v>
      </c>
    </row>
    <row r="402" spans="1:4" x14ac:dyDescent="0.25">
      <c r="A402">
        <v>120.50801199999999</v>
      </c>
      <c r="B402">
        <v>1.3462149999999999</v>
      </c>
      <c r="C402">
        <v>1591.5</v>
      </c>
      <c r="D402">
        <v>15</v>
      </c>
    </row>
    <row r="403" spans="1:4" x14ac:dyDescent="0.25">
      <c r="A403">
        <v>120.508065</v>
      </c>
      <c r="B403">
        <v>1.3461749999999999</v>
      </c>
      <c r="C403">
        <v>1591.5</v>
      </c>
      <c r="D403">
        <v>15</v>
      </c>
    </row>
    <row r="404" spans="1:4" x14ac:dyDescent="0.25">
      <c r="A404">
        <v>120.50811899999999</v>
      </c>
      <c r="B404">
        <v>1.346071</v>
      </c>
      <c r="C404">
        <v>1591.5</v>
      </c>
      <c r="D404">
        <v>15</v>
      </c>
    </row>
    <row r="405" spans="1:4" x14ac:dyDescent="0.25">
      <c r="A405">
        <v>120.508163</v>
      </c>
      <c r="B405">
        <v>1.3461099999999999</v>
      </c>
      <c r="C405">
        <v>1591.5</v>
      </c>
      <c r="D405">
        <v>15</v>
      </c>
    </row>
    <row r="406" spans="1:4" x14ac:dyDescent="0.25">
      <c r="A406">
        <v>120.50820299999999</v>
      </c>
      <c r="B406">
        <v>1.346214</v>
      </c>
      <c r="C406">
        <v>1591.5</v>
      </c>
      <c r="D406">
        <v>15</v>
      </c>
    </row>
    <row r="407" spans="1:4" x14ac:dyDescent="0.25">
      <c r="A407">
        <v>120.508233</v>
      </c>
      <c r="B407">
        <v>1.3464020000000001</v>
      </c>
      <c r="C407">
        <v>1591.5</v>
      </c>
      <c r="D407">
        <v>15</v>
      </c>
    </row>
    <row r="408" spans="1:4" x14ac:dyDescent="0.25">
      <c r="A408">
        <v>120.508267</v>
      </c>
      <c r="B408">
        <v>1.34642</v>
      </c>
      <c r="C408">
        <v>1591.5</v>
      </c>
      <c r="D408">
        <v>15</v>
      </c>
    </row>
    <row r="409" spans="1:4" x14ac:dyDescent="0.25">
      <c r="A409">
        <v>120.508306</v>
      </c>
      <c r="B409">
        <v>1.346355</v>
      </c>
      <c r="C409">
        <v>1591.5</v>
      </c>
      <c r="D409">
        <v>15</v>
      </c>
    </row>
    <row r="410" spans="1:4" x14ac:dyDescent="0.25">
      <c r="A410">
        <v>120.508325</v>
      </c>
      <c r="B410">
        <v>1.3466899999999999</v>
      </c>
      <c r="C410">
        <v>1591.5</v>
      </c>
      <c r="D410">
        <v>15</v>
      </c>
    </row>
    <row r="411" spans="1:4" x14ac:dyDescent="0.25">
      <c r="A411">
        <v>120.508364</v>
      </c>
      <c r="B411">
        <v>1.346489</v>
      </c>
      <c r="C411">
        <v>1591.5</v>
      </c>
      <c r="D411">
        <v>15</v>
      </c>
    </row>
    <row r="412" spans="1:4" x14ac:dyDescent="0.25">
      <c r="A412">
        <v>120.508393</v>
      </c>
      <c r="B412">
        <v>1.346471</v>
      </c>
      <c r="C412">
        <v>1591.5</v>
      </c>
      <c r="D412">
        <v>15</v>
      </c>
    </row>
    <row r="413" spans="1:4" x14ac:dyDescent="0.25">
      <c r="A413">
        <v>120.50841800000001</v>
      </c>
      <c r="B413">
        <v>1.3465309999999999</v>
      </c>
      <c r="C413">
        <v>1591.5</v>
      </c>
      <c r="D413">
        <v>15</v>
      </c>
    </row>
    <row r="414" spans="1:4" x14ac:dyDescent="0.25">
      <c r="A414">
        <v>120.508444</v>
      </c>
      <c r="B414">
        <v>1.3464389999999999</v>
      </c>
      <c r="C414">
        <v>1591.5</v>
      </c>
      <c r="D414">
        <v>15</v>
      </c>
    </row>
    <row r="415" spans="1:4" x14ac:dyDescent="0.25">
      <c r="A415" t="s">
        <v>139</v>
      </c>
      <c r="B415" t="s">
        <v>140</v>
      </c>
      <c r="C415" t="s">
        <v>141</v>
      </c>
      <c r="D415" t="s">
        <v>142</v>
      </c>
    </row>
    <row r="416" spans="1:4" x14ac:dyDescent="0.25">
      <c r="A416" t="s">
        <v>143</v>
      </c>
      <c r="B416" t="s">
        <v>144</v>
      </c>
      <c r="C416" t="s">
        <v>145</v>
      </c>
      <c r="D416" t="s">
        <v>146</v>
      </c>
    </row>
    <row r="417" spans="1:4" x14ac:dyDescent="0.25">
      <c r="A417">
        <v>120.50806420000001</v>
      </c>
      <c r="B417">
        <v>2.9986900000000003E-4</v>
      </c>
      <c r="C417">
        <v>1.3462825</v>
      </c>
      <c r="D417">
        <v>1.8653300000000001E-4</v>
      </c>
    </row>
    <row r="418" spans="1:4" x14ac:dyDescent="0.25">
      <c r="A418" t="s">
        <v>147</v>
      </c>
      <c r="B418" t="s">
        <v>148</v>
      </c>
      <c r="C418" t="s">
        <v>149</v>
      </c>
      <c r="D418" t="s">
        <v>150</v>
      </c>
    </row>
    <row r="419" spans="1:4" x14ac:dyDescent="0.25">
      <c r="A419" t="s">
        <v>137</v>
      </c>
      <c r="B419" t="s">
        <v>166</v>
      </c>
    </row>
    <row r="420" spans="1:4" x14ac:dyDescent="0.25">
      <c r="A420" s="13">
        <v>44116</v>
      </c>
      <c r="B420" s="45">
        <v>0.72440972222222222</v>
      </c>
    </row>
    <row r="421" spans="1:4" x14ac:dyDescent="0.25">
      <c r="A421">
        <v>129.97389100000001</v>
      </c>
      <c r="B421">
        <v>1.353388</v>
      </c>
      <c r="C421">
        <v>1591.5</v>
      </c>
      <c r="D421">
        <v>15</v>
      </c>
    </row>
    <row r="422" spans="1:4" x14ac:dyDescent="0.25">
      <c r="A422">
        <v>129.97386399999999</v>
      </c>
      <c r="B422">
        <v>1.3539110000000001</v>
      </c>
      <c r="C422">
        <v>1591.5</v>
      </c>
      <c r="D422">
        <v>15</v>
      </c>
    </row>
    <row r="423" spans="1:4" x14ac:dyDescent="0.25">
      <c r="A423">
        <v>129.97385</v>
      </c>
      <c r="B423">
        <v>1.3541620000000001</v>
      </c>
      <c r="C423">
        <v>1591.5</v>
      </c>
      <c r="D423">
        <v>15</v>
      </c>
    </row>
    <row r="424" spans="1:4" x14ac:dyDescent="0.25">
      <c r="A424">
        <v>129.97389899999999</v>
      </c>
      <c r="B424">
        <v>1.3534600000000001</v>
      </c>
      <c r="C424">
        <v>1591.5</v>
      </c>
      <c r="D424">
        <v>15</v>
      </c>
    </row>
    <row r="425" spans="1:4" x14ac:dyDescent="0.25">
      <c r="A425">
        <v>129.97401400000001</v>
      </c>
      <c r="B425">
        <v>1.351556</v>
      </c>
      <c r="C425">
        <v>1591.5</v>
      </c>
      <c r="D425">
        <v>15</v>
      </c>
    </row>
    <row r="426" spans="1:4" x14ac:dyDescent="0.25">
      <c r="A426">
        <v>129.97401500000001</v>
      </c>
      <c r="B426">
        <v>1.35158</v>
      </c>
      <c r="C426">
        <v>1591.5</v>
      </c>
      <c r="D426">
        <v>15</v>
      </c>
    </row>
    <row r="427" spans="1:4" x14ac:dyDescent="0.25">
      <c r="A427">
        <v>129.97397799999999</v>
      </c>
      <c r="B427">
        <v>1.3522430000000001</v>
      </c>
      <c r="C427">
        <v>1591.5</v>
      </c>
      <c r="D427">
        <v>15</v>
      </c>
    </row>
    <row r="428" spans="1:4" x14ac:dyDescent="0.25">
      <c r="A428">
        <v>129.97395599999999</v>
      </c>
      <c r="B428">
        <v>1.3527210000000001</v>
      </c>
      <c r="C428">
        <v>1591.5</v>
      </c>
      <c r="D428">
        <v>15</v>
      </c>
    </row>
    <row r="429" spans="1:4" x14ac:dyDescent="0.25">
      <c r="A429">
        <v>129.97394700000001</v>
      </c>
      <c r="B429">
        <v>1.3529100000000001</v>
      </c>
      <c r="C429">
        <v>1591.5</v>
      </c>
      <c r="D429">
        <v>15</v>
      </c>
    </row>
    <row r="430" spans="1:4" x14ac:dyDescent="0.25">
      <c r="A430">
        <v>129.97394700000001</v>
      </c>
      <c r="B430">
        <v>1.3528899999999999</v>
      </c>
      <c r="C430">
        <v>1591.5</v>
      </c>
      <c r="D430">
        <v>15</v>
      </c>
    </row>
    <row r="431" spans="1:4" x14ac:dyDescent="0.25">
      <c r="A431">
        <v>129.973929</v>
      </c>
      <c r="B431">
        <v>1.353199</v>
      </c>
      <c r="C431">
        <v>1591.5</v>
      </c>
      <c r="D431">
        <v>15</v>
      </c>
    </row>
    <row r="432" spans="1:4" x14ac:dyDescent="0.25">
      <c r="A432">
        <v>129.97401300000001</v>
      </c>
      <c r="B432">
        <v>1.351696</v>
      </c>
      <c r="C432">
        <v>1591.5</v>
      </c>
      <c r="D432">
        <v>15</v>
      </c>
    </row>
    <row r="433" spans="1:4" x14ac:dyDescent="0.25">
      <c r="A433">
        <v>129.97399999999999</v>
      </c>
      <c r="B433">
        <v>1.351979</v>
      </c>
      <c r="C433">
        <v>1591.5</v>
      </c>
      <c r="D433">
        <v>15</v>
      </c>
    </row>
    <row r="434" spans="1:4" x14ac:dyDescent="0.25">
      <c r="A434">
        <v>129.97399799999999</v>
      </c>
      <c r="B434">
        <v>1.3520000000000001</v>
      </c>
      <c r="C434">
        <v>1591.5</v>
      </c>
      <c r="D434">
        <v>15</v>
      </c>
    </row>
    <row r="435" spans="1:4" x14ac:dyDescent="0.25">
      <c r="A435">
        <v>129.97397900000001</v>
      </c>
      <c r="B435">
        <v>1.35242</v>
      </c>
      <c r="C435">
        <v>1591.5</v>
      </c>
      <c r="D435">
        <v>15</v>
      </c>
    </row>
    <row r="436" spans="1:4" x14ac:dyDescent="0.25">
      <c r="A436">
        <v>129.97403700000001</v>
      </c>
      <c r="B436">
        <v>1.3513489999999999</v>
      </c>
      <c r="C436">
        <v>1591.5</v>
      </c>
      <c r="D436">
        <v>15</v>
      </c>
    </row>
    <row r="437" spans="1:4" x14ac:dyDescent="0.25">
      <c r="A437">
        <v>129.97401199999999</v>
      </c>
      <c r="B437">
        <v>1.35199</v>
      </c>
      <c r="C437">
        <v>1591.5</v>
      </c>
      <c r="D437">
        <v>15</v>
      </c>
    </row>
    <row r="438" spans="1:4" x14ac:dyDescent="0.25">
      <c r="A438">
        <v>129.97399300000001</v>
      </c>
      <c r="B438">
        <v>1.3523000000000001</v>
      </c>
      <c r="C438">
        <v>1591.5</v>
      </c>
      <c r="D438">
        <v>15</v>
      </c>
    </row>
    <row r="439" spans="1:4" x14ac:dyDescent="0.25">
      <c r="A439">
        <v>129.97405499999999</v>
      </c>
      <c r="B439">
        <v>1.35118</v>
      </c>
      <c r="C439">
        <v>1591.5</v>
      </c>
      <c r="D439">
        <v>15</v>
      </c>
    </row>
    <row r="440" spans="1:4" x14ac:dyDescent="0.25">
      <c r="A440">
        <v>129.97400099999999</v>
      </c>
      <c r="B440">
        <v>1.35226</v>
      </c>
      <c r="C440">
        <v>1591.5</v>
      </c>
      <c r="D440">
        <v>15</v>
      </c>
    </row>
    <row r="441" spans="1:4" x14ac:dyDescent="0.25">
      <c r="A441" t="s">
        <v>139</v>
      </c>
      <c r="B441" t="s">
        <v>140</v>
      </c>
      <c r="C441" t="s">
        <v>141</v>
      </c>
      <c r="D441" t="s">
        <v>142</v>
      </c>
    </row>
    <row r="442" spans="1:4" x14ac:dyDescent="0.25">
      <c r="A442" t="s">
        <v>143</v>
      </c>
      <c r="B442" t="s">
        <v>144</v>
      </c>
      <c r="C442" t="s">
        <v>145</v>
      </c>
      <c r="D442" t="s">
        <v>146</v>
      </c>
    </row>
    <row r="443" spans="1:4" x14ac:dyDescent="0.25">
      <c r="A443">
        <v>129.97396889999999</v>
      </c>
      <c r="B443" s="37">
        <v>5.5899999999999997E-5</v>
      </c>
      <c r="C443">
        <v>1.3524597</v>
      </c>
      <c r="D443">
        <v>8.2738199999999999E-4</v>
      </c>
    </row>
    <row r="444" spans="1:4" x14ac:dyDescent="0.25">
      <c r="A444" t="s">
        <v>147</v>
      </c>
      <c r="B444" t="s">
        <v>148</v>
      </c>
      <c r="C444" t="s">
        <v>149</v>
      </c>
      <c r="D444" t="s">
        <v>150</v>
      </c>
    </row>
    <row r="445" spans="1:4" x14ac:dyDescent="0.25">
      <c r="A445" t="s">
        <v>137</v>
      </c>
      <c r="B445" t="s">
        <v>167</v>
      </c>
    </row>
    <row r="446" spans="1:4" x14ac:dyDescent="0.25">
      <c r="A446" s="13">
        <v>44116</v>
      </c>
      <c r="B446" s="45">
        <v>0.72593750000000001</v>
      </c>
    </row>
    <row r="447" spans="1:4" x14ac:dyDescent="0.25">
      <c r="A447">
        <v>139.7372</v>
      </c>
      <c r="B447">
        <v>1.3529899999999999</v>
      </c>
      <c r="C447">
        <v>1591.5</v>
      </c>
      <c r="D447">
        <v>7.5</v>
      </c>
    </row>
    <row r="448" spans="1:4" x14ac:dyDescent="0.25">
      <c r="A448">
        <v>139.73755399999999</v>
      </c>
      <c r="B448">
        <v>1.35267</v>
      </c>
      <c r="C448">
        <v>1591.5</v>
      </c>
      <c r="D448">
        <v>7.5</v>
      </c>
    </row>
    <row r="449" spans="1:4" x14ac:dyDescent="0.25">
      <c r="A449">
        <v>139.737753</v>
      </c>
      <c r="B449">
        <v>1.35354</v>
      </c>
      <c r="C449">
        <v>1591.5</v>
      </c>
      <c r="D449">
        <v>7.5</v>
      </c>
    </row>
    <row r="450" spans="1:4" x14ac:dyDescent="0.25">
      <c r="A450">
        <v>139.738066</v>
      </c>
      <c r="B450">
        <v>1.351415</v>
      </c>
      <c r="C450">
        <v>1591.5</v>
      </c>
      <c r="D450">
        <v>7.5</v>
      </c>
    </row>
    <row r="451" spans="1:4" x14ac:dyDescent="0.25">
      <c r="A451">
        <v>139.738238</v>
      </c>
      <c r="B451">
        <v>1.351138</v>
      </c>
      <c r="C451">
        <v>1591.5</v>
      </c>
      <c r="D451">
        <v>7.5</v>
      </c>
    </row>
    <row r="452" spans="1:4" x14ac:dyDescent="0.25">
      <c r="A452">
        <v>139.73837</v>
      </c>
      <c r="B452">
        <v>1.351162</v>
      </c>
      <c r="C452">
        <v>1591.5</v>
      </c>
      <c r="D452">
        <v>7.5</v>
      </c>
    </row>
    <row r="453" spans="1:4" x14ac:dyDescent="0.25">
      <c r="A453">
        <v>139.73843199999999</v>
      </c>
      <c r="B453">
        <v>1.35225</v>
      </c>
      <c r="C453">
        <v>1591.5</v>
      </c>
      <c r="D453">
        <v>7.5</v>
      </c>
    </row>
    <row r="454" spans="1:4" x14ac:dyDescent="0.25">
      <c r="A454">
        <v>139.738575</v>
      </c>
      <c r="B454">
        <v>1.351337</v>
      </c>
      <c r="C454">
        <v>1591.5</v>
      </c>
      <c r="D454">
        <v>7.5</v>
      </c>
    </row>
    <row r="455" spans="1:4" x14ac:dyDescent="0.25">
      <c r="A455">
        <v>139.73866000000001</v>
      </c>
      <c r="B455">
        <v>1.3514930000000001</v>
      </c>
      <c r="C455">
        <v>1591.5</v>
      </c>
      <c r="D455">
        <v>7.5</v>
      </c>
    </row>
    <row r="456" spans="1:4" x14ac:dyDescent="0.25">
      <c r="A456">
        <v>139.73870099999999</v>
      </c>
      <c r="B456">
        <v>1.3520760000000001</v>
      </c>
      <c r="C456">
        <v>1591.5</v>
      </c>
      <c r="D456">
        <v>7.5</v>
      </c>
    </row>
    <row r="457" spans="1:4" x14ac:dyDescent="0.25">
      <c r="A457">
        <v>139.73873399999999</v>
      </c>
      <c r="B457">
        <v>1.3528500000000001</v>
      </c>
      <c r="C457">
        <v>1591.5</v>
      </c>
      <c r="D457">
        <v>7.5</v>
      </c>
    </row>
    <row r="458" spans="1:4" x14ac:dyDescent="0.25">
      <c r="A458">
        <v>139.73879299999999</v>
      </c>
      <c r="B458">
        <v>1.35293</v>
      </c>
      <c r="C458">
        <v>1591.5</v>
      </c>
      <c r="D458">
        <v>7.5</v>
      </c>
    </row>
    <row r="459" spans="1:4" x14ac:dyDescent="0.25">
      <c r="A459">
        <v>139.738855</v>
      </c>
      <c r="B459">
        <v>1.35277</v>
      </c>
      <c r="C459">
        <v>1591.5</v>
      </c>
      <c r="D459">
        <v>7.5</v>
      </c>
    </row>
    <row r="460" spans="1:4" x14ac:dyDescent="0.25">
      <c r="A460">
        <v>139.738979</v>
      </c>
      <c r="B460">
        <v>1.3514539999999999</v>
      </c>
      <c r="C460">
        <v>1591.5</v>
      </c>
      <c r="D460">
        <v>7.5</v>
      </c>
    </row>
    <row r="461" spans="1:4" x14ac:dyDescent="0.25">
      <c r="A461">
        <v>139.73897099999999</v>
      </c>
      <c r="B461">
        <v>1.3524400000000001</v>
      </c>
      <c r="C461">
        <v>1591.5</v>
      </c>
      <c r="D461">
        <v>7.5</v>
      </c>
    </row>
    <row r="462" spans="1:4" x14ac:dyDescent="0.25">
      <c r="A462">
        <v>139.739035</v>
      </c>
      <c r="B462">
        <v>1.3520920000000001</v>
      </c>
      <c r="C462">
        <v>1591.5</v>
      </c>
      <c r="D462">
        <v>7.5</v>
      </c>
    </row>
    <row r="463" spans="1:4" x14ac:dyDescent="0.25">
      <c r="A463">
        <v>139.73911000000001</v>
      </c>
      <c r="B463">
        <v>1.3514699999999999</v>
      </c>
      <c r="C463">
        <v>1591.5</v>
      </c>
      <c r="D463">
        <v>7.5</v>
      </c>
    </row>
    <row r="464" spans="1:4" x14ac:dyDescent="0.25">
      <c r="A464">
        <v>139.73911000000001</v>
      </c>
      <c r="B464">
        <v>1.3522559999999999</v>
      </c>
      <c r="C464">
        <v>1591.5</v>
      </c>
      <c r="D464">
        <v>7.5</v>
      </c>
    </row>
    <row r="465" spans="1:4" x14ac:dyDescent="0.25">
      <c r="A465">
        <v>139.73915199999999</v>
      </c>
      <c r="B465">
        <v>1.3521939999999999</v>
      </c>
      <c r="C465">
        <v>1591.5</v>
      </c>
      <c r="D465">
        <v>7.5</v>
      </c>
    </row>
    <row r="466" spans="1:4" x14ac:dyDescent="0.25">
      <c r="A466">
        <v>139.73921899999999</v>
      </c>
      <c r="B466">
        <v>1.3515809999999999</v>
      </c>
      <c r="C466">
        <v>1591.5</v>
      </c>
      <c r="D466">
        <v>7.5</v>
      </c>
    </row>
    <row r="467" spans="1:4" x14ac:dyDescent="0.25">
      <c r="A467" t="s">
        <v>139</v>
      </c>
      <c r="B467" t="s">
        <v>140</v>
      </c>
      <c r="C467" t="s">
        <v>141</v>
      </c>
      <c r="D467" t="s">
        <v>142</v>
      </c>
    </row>
    <row r="468" spans="1:4" x14ac:dyDescent="0.25">
      <c r="A468" t="s">
        <v>143</v>
      </c>
      <c r="B468" t="s">
        <v>144</v>
      </c>
      <c r="C468" t="s">
        <v>145</v>
      </c>
      <c r="D468" t="s">
        <v>146</v>
      </c>
    </row>
    <row r="469" spans="1:4" x14ac:dyDescent="0.25">
      <c r="A469">
        <v>139.7385754</v>
      </c>
      <c r="B469">
        <v>5.5090499999999997E-4</v>
      </c>
      <c r="C469">
        <v>1.3521053999999999</v>
      </c>
      <c r="D469">
        <v>6.8450499999999997E-4</v>
      </c>
    </row>
    <row r="470" spans="1:4" x14ac:dyDescent="0.25">
      <c r="A470" t="s">
        <v>147</v>
      </c>
      <c r="B470" t="s">
        <v>148</v>
      </c>
      <c r="C470" t="s">
        <v>149</v>
      </c>
      <c r="D470" t="s">
        <v>150</v>
      </c>
    </row>
    <row r="471" spans="1:4" x14ac:dyDescent="0.25">
      <c r="A471" t="s">
        <v>137</v>
      </c>
      <c r="B471" t="s">
        <v>168</v>
      </c>
    </row>
    <row r="472" spans="1:4" x14ac:dyDescent="0.25">
      <c r="A472" s="13">
        <v>44116</v>
      </c>
      <c r="B472" s="45">
        <v>0.72778935185185178</v>
      </c>
    </row>
    <row r="473" spans="1:4" x14ac:dyDescent="0.25">
      <c r="A473">
        <v>149.57608200000001</v>
      </c>
      <c r="B473">
        <v>1.35599</v>
      </c>
      <c r="C473">
        <v>1591.5</v>
      </c>
      <c r="D473">
        <v>7.5</v>
      </c>
    </row>
    <row r="474" spans="1:4" x14ac:dyDescent="0.25">
      <c r="A474">
        <v>149.57632000000001</v>
      </c>
      <c r="B474">
        <v>1.3541700000000001</v>
      </c>
      <c r="C474">
        <v>1591.5</v>
      </c>
      <c r="D474">
        <v>7.5</v>
      </c>
    </row>
    <row r="475" spans="1:4" x14ac:dyDescent="0.25">
      <c r="A475">
        <v>149.576436</v>
      </c>
      <c r="B475">
        <v>1.353799</v>
      </c>
      <c r="C475">
        <v>1591.5</v>
      </c>
      <c r="D475">
        <v>7.5</v>
      </c>
    </row>
    <row r="476" spans="1:4" x14ac:dyDescent="0.25">
      <c r="A476">
        <v>149.576381</v>
      </c>
      <c r="B476">
        <v>1.355844</v>
      </c>
      <c r="C476">
        <v>1591.5</v>
      </c>
      <c r="D476">
        <v>7.5</v>
      </c>
    </row>
    <row r="477" spans="1:4" x14ac:dyDescent="0.25">
      <c r="A477">
        <v>149.576459</v>
      </c>
      <c r="B477">
        <v>1.3557090000000001</v>
      </c>
      <c r="C477">
        <v>1591.5</v>
      </c>
      <c r="D477">
        <v>7.5</v>
      </c>
    </row>
    <row r="478" spans="1:4" x14ac:dyDescent="0.25">
      <c r="A478">
        <v>149.57655299999999</v>
      </c>
      <c r="B478">
        <v>1.35524</v>
      </c>
      <c r="C478">
        <v>1591.5</v>
      </c>
      <c r="D478">
        <v>7.5</v>
      </c>
    </row>
    <row r="479" spans="1:4" x14ac:dyDescent="0.25">
      <c r="A479">
        <v>149.576514</v>
      </c>
      <c r="B479">
        <v>1.3565</v>
      </c>
      <c r="C479">
        <v>1591.5</v>
      </c>
      <c r="D479">
        <v>7.5</v>
      </c>
    </row>
    <row r="480" spans="1:4" x14ac:dyDescent="0.25">
      <c r="A480">
        <v>149.57655800000001</v>
      </c>
      <c r="B480">
        <v>1.3566100000000001</v>
      </c>
      <c r="C480">
        <v>1591.5</v>
      </c>
      <c r="D480">
        <v>7.5</v>
      </c>
    </row>
    <row r="481" spans="1:4" x14ac:dyDescent="0.25">
      <c r="A481">
        <v>149.57665800000001</v>
      </c>
      <c r="B481">
        <v>1.3559300000000001</v>
      </c>
      <c r="C481">
        <v>1591.5</v>
      </c>
      <c r="D481">
        <v>7.5</v>
      </c>
    </row>
    <row r="482" spans="1:4" x14ac:dyDescent="0.25">
      <c r="A482">
        <v>149.57680099999999</v>
      </c>
      <c r="B482">
        <v>1.3544799999999999</v>
      </c>
      <c r="C482">
        <v>1591.5</v>
      </c>
      <c r="D482">
        <v>7.5</v>
      </c>
    </row>
    <row r="483" spans="1:4" x14ac:dyDescent="0.25">
      <c r="A483">
        <v>149.576809</v>
      </c>
      <c r="B483">
        <v>1.3549640000000001</v>
      </c>
      <c r="C483">
        <v>1591.5</v>
      </c>
      <c r="D483">
        <v>7.5</v>
      </c>
    </row>
    <row r="484" spans="1:4" x14ac:dyDescent="0.25">
      <c r="A484">
        <v>149.57685000000001</v>
      </c>
      <c r="B484">
        <v>1.3548819999999999</v>
      </c>
      <c r="C484">
        <v>1591.5</v>
      </c>
      <c r="D484">
        <v>7.5</v>
      </c>
    </row>
    <row r="485" spans="1:4" x14ac:dyDescent="0.25">
      <c r="A485">
        <v>149.57687899999999</v>
      </c>
      <c r="B485">
        <v>1.355016</v>
      </c>
      <c r="C485">
        <v>1591.5</v>
      </c>
      <c r="D485">
        <v>7.5</v>
      </c>
    </row>
    <row r="486" spans="1:4" x14ac:dyDescent="0.25">
      <c r="A486">
        <v>149.57684699999999</v>
      </c>
      <c r="B486">
        <v>1.3556999999999999</v>
      </c>
      <c r="C486">
        <v>1591.5</v>
      </c>
      <c r="D486">
        <v>7.5</v>
      </c>
    </row>
    <row r="487" spans="1:4" x14ac:dyDescent="0.25">
      <c r="A487">
        <v>149.576854</v>
      </c>
      <c r="B487">
        <v>1.356123</v>
      </c>
      <c r="C487">
        <v>1591.5</v>
      </c>
      <c r="D487">
        <v>7.5</v>
      </c>
    </row>
    <row r="488" spans="1:4" x14ac:dyDescent="0.25">
      <c r="A488">
        <v>149.57685000000001</v>
      </c>
      <c r="B488">
        <v>1.35649</v>
      </c>
      <c r="C488">
        <v>1591.5</v>
      </c>
      <c r="D488">
        <v>7.5</v>
      </c>
    </row>
    <row r="489" spans="1:4" x14ac:dyDescent="0.25">
      <c r="A489">
        <v>149.576899</v>
      </c>
      <c r="B489">
        <v>1.35619</v>
      </c>
      <c r="C489">
        <v>1591.5</v>
      </c>
      <c r="D489">
        <v>7.5</v>
      </c>
    </row>
    <row r="490" spans="1:4" x14ac:dyDescent="0.25">
      <c r="A490">
        <v>149.57696999999999</v>
      </c>
      <c r="B490">
        <v>1.35554</v>
      </c>
      <c r="C490">
        <v>1591.5</v>
      </c>
      <c r="D490">
        <v>7.5</v>
      </c>
    </row>
    <row r="491" spans="1:4" x14ac:dyDescent="0.25">
      <c r="A491">
        <v>149.57699099999999</v>
      </c>
      <c r="B491">
        <v>1.3555680000000001</v>
      </c>
      <c r="C491">
        <v>1591.5</v>
      </c>
      <c r="D491">
        <v>7.5</v>
      </c>
    </row>
    <row r="492" spans="1:4" x14ac:dyDescent="0.25">
      <c r="A492">
        <v>149.57700500000001</v>
      </c>
      <c r="B492">
        <v>1.3555900000000001</v>
      </c>
      <c r="C492">
        <v>1591.5</v>
      </c>
      <c r="D492">
        <v>7.5</v>
      </c>
    </row>
    <row r="493" spans="1:4" x14ac:dyDescent="0.25">
      <c r="A493" t="s">
        <v>139</v>
      </c>
      <c r="B493" t="s">
        <v>140</v>
      </c>
      <c r="C493" t="s">
        <v>141</v>
      </c>
      <c r="D493" t="s">
        <v>142</v>
      </c>
    </row>
    <row r="494" spans="1:4" x14ac:dyDescent="0.25">
      <c r="A494" t="s">
        <v>143</v>
      </c>
      <c r="B494" t="s">
        <v>144</v>
      </c>
      <c r="C494" t="s">
        <v>145</v>
      </c>
      <c r="D494" t="s">
        <v>146</v>
      </c>
    </row>
    <row r="495" spans="1:4" x14ac:dyDescent="0.25">
      <c r="A495">
        <v>149.57668580000001</v>
      </c>
      <c r="B495">
        <v>2.5145700000000002E-4</v>
      </c>
      <c r="C495">
        <v>1.35551675</v>
      </c>
      <c r="D495">
        <v>7.5451800000000003E-4</v>
      </c>
    </row>
    <row r="496" spans="1:4" x14ac:dyDescent="0.25">
      <c r="A496" t="s">
        <v>147</v>
      </c>
      <c r="B496" t="s">
        <v>148</v>
      </c>
      <c r="C496" t="s">
        <v>149</v>
      </c>
      <c r="D496" t="s">
        <v>150</v>
      </c>
    </row>
    <row r="497" spans="1:4" x14ac:dyDescent="0.25">
      <c r="A497" t="s">
        <v>137</v>
      </c>
      <c r="B497" t="s">
        <v>169</v>
      </c>
    </row>
    <row r="498" spans="1:4" x14ac:dyDescent="0.25">
      <c r="A498" s="13">
        <v>44116</v>
      </c>
      <c r="B498" s="45">
        <v>0.73033564814814822</v>
      </c>
    </row>
    <row r="499" spans="1:4" x14ac:dyDescent="0.25">
      <c r="A499">
        <v>145.88813999999999</v>
      </c>
      <c r="B499">
        <v>1.6341000000000001</v>
      </c>
      <c r="C499">
        <v>1591.5</v>
      </c>
      <c r="D499">
        <v>7.5</v>
      </c>
    </row>
    <row r="500" spans="1:4" x14ac:dyDescent="0.25">
      <c r="A500">
        <v>145.88843</v>
      </c>
      <c r="B500">
        <v>1.6282000000000001</v>
      </c>
      <c r="C500">
        <v>1591.5</v>
      </c>
      <c r="D500">
        <v>7.5</v>
      </c>
    </row>
    <row r="501" spans="1:4" x14ac:dyDescent="0.25">
      <c r="A501">
        <v>145.88819000000001</v>
      </c>
      <c r="B501">
        <v>1.6363000000000001</v>
      </c>
      <c r="C501">
        <v>1591.5</v>
      </c>
      <c r="D501">
        <v>7.5</v>
      </c>
    </row>
    <row r="502" spans="1:4" x14ac:dyDescent="0.25">
      <c r="A502">
        <v>145.88840999999999</v>
      </c>
      <c r="B502">
        <v>1.629</v>
      </c>
      <c r="C502">
        <v>1591.5</v>
      </c>
      <c r="D502">
        <v>7.5</v>
      </c>
    </row>
    <row r="503" spans="1:4" x14ac:dyDescent="0.25">
      <c r="A503">
        <v>145.88806500000001</v>
      </c>
      <c r="B503">
        <v>1.63924</v>
      </c>
      <c r="C503">
        <v>1591.5</v>
      </c>
      <c r="D503">
        <v>7.5</v>
      </c>
    </row>
    <row r="504" spans="1:4" x14ac:dyDescent="0.25">
      <c r="A504">
        <v>145.88863000000001</v>
      </c>
      <c r="B504">
        <v>1.623</v>
      </c>
      <c r="C504">
        <v>1591.5</v>
      </c>
      <c r="D504">
        <v>7.5</v>
      </c>
    </row>
    <row r="505" spans="1:4" x14ac:dyDescent="0.25">
      <c r="A505">
        <v>145.888296</v>
      </c>
      <c r="B505">
        <v>1.63215</v>
      </c>
      <c r="C505">
        <v>1591.5</v>
      </c>
      <c r="D505">
        <v>7.5</v>
      </c>
    </row>
    <row r="506" spans="1:4" x14ac:dyDescent="0.25">
      <c r="A506">
        <v>145.88835</v>
      </c>
      <c r="B506">
        <v>1.6312</v>
      </c>
      <c r="C506">
        <v>1591.5</v>
      </c>
      <c r="D506">
        <v>7.5</v>
      </c>
    </row>
    <row r="507" spans="1:4" x14ac:dyDescent="0.25">
      <c r="A507">
        <v>145.88804999999999</v>
      </c>
      <c r="B507">
        <v>1.6409</v>
      </c>
      <c r="C507">
        <v>1591.5</v>
      </c>
      <c r="D507">
        <v>7.5</v>
      </c>
    </row>
    <row r="508" spans="1:4" x14ac:dyDescent="0.25">
      <c r="A508">
        <v>145.88853</v>
      </c>
      <c r="B508">
        <v>1.6256999999999999</v>
      </c>
      <c r="C508">
        <v>1591.5</v>
      </c>
      <c r="D508">
        <v>7.5</v>
      </c>
    </row>
    <row r="509" spans="1:4" x14ac:dyDescent="0.25">
      <c r="A509">
        <v>145.88907</v>
      </c>
      <c r="B509">
        <v>1.6074999999999999</v>
      </c>
      <c r="C509">
        <v>1591.5</v>
      </c>
      <c r="D509">
        <v>7.5</v>
      </c>
    </row>
    <row r="510" spans="1:4" x14ac:dyDescent="0.25">
      <c r="A510">
        <v>145.88902999999999</v>
      </c>
      <c r="B510">
        <v>1.6085</v>
      </c>
      <c r="C510">
        <v>1591.5</v>
      </c>
      <c r="D510">
        <v>7.5</v>
      </c>
    </row>
    <row r="511" spans="1:4" x14ac:dyDescent="0.25">
      <c r="A511">
        <v>145.88901999999999</v>
      </c>
      <c r="B511">
        <v>1.6093999999999999</v>
      </c>
      <c r="C511">
        <v>1591.5</v>
      </c>
      <c r="D511">
        <v>7.5</v>
      </c>
    </row>
    <row r="512" spans="1:4" x14ac:dyDescent="0.25">
      <c r="A512">
        <v>145.88905</v>
      </c>
      <c r="B512">
        <v>1.6081399999999999</v>
      </c>
      <c r="C512">
        <v>1591.5</v>
      </c>
      <c r="D512">
        <v>7.5</v>
      </c>
    </row>
    <row r="513" spans="1:4" x14ac:dyDescent="0.25">
      <c r="A513">
        <v>145.88932</v>
      </c>
      <c r="B513">
        <v>1.5986</v>
      </c>
      <c r="C513">
        <v>1591.5</v>
      </c>
      <c r="D513">
        <v>7.5</v>
      </c>
    </row>
    <row r="514" spans="1:4" x14ac:dyDescent="0.25">
      <c r="A514">
        <v>145.889354</v>
      </c>
      <c r="B514">
        <v>1.59666</v>
      </c>
      <c r="C514">
        <v>1591.5</v>
      </c>
      <c r="D514">
        <v>7.5</v>
      </c>
    </row>
    <row r="515" spans="1:4" x14ac:dyDescent="0.25">
      <c r="A515">
        <v>145.88920300000001</v>
      </c>
      <c r="B515">
        <v>1.6013999999999999</v>
      </c>
      <c r="C515">
        <v>1591.5</v>
      </c>
      <c r="D515">
        <v>7.5</v>
      </c>
    </row>
    <row r="516" spans="1:4" x14ac:dyDescent="0.25">
      <c r="A516">
        <v>145.88914</v>
      </c>
      <c r="B516">
        <v>1.6060000000000001</v>
      </c>
      <c r="C516">
        <v>1591.5</v>
      </c>
      <c r="D516">
        <v>7.5</v>
      </c>
    </row>
    <row r="517" spans="1:4" x14ac:dyDescent="0.25">
      <c r="A517">
        <v>145.88929999999999</v>
      </c>
      <c r="B517">
        <v>1.5992</v>
      </c>
      <c r="C517">
        <v>1591.5</v>
      </c>
      <c r="D517">
        <v>7.5</v>
      </c>
    </row>
    <row r="518" spans="1:4" x14ac:dyDescent="0.25">
      <c r="A518">
        <v>145.88939300000001</v>
      </c>
      <c r="B518">
        <v>1.59615</v>
      </c>
      <c r="C518">
        <v>1591.5</v>
      </c>
      <c r="D518">
        <v>7.5</v>
      </c>
    </row>
    <row r="519" spans="1:4" x14ac:dyDescent="0.25">
      <c r="A519" t="s">
        <v>139</v>
      </c>
      <c r="B519" t="s">
        <v>140</v>
      </c>
      <c r="C519" t="s">
        <v>141</v>
      </c>
      <c r="D519" t="s">
        <v>142</v>
      </c>
    </row>
    <row r="520" spans="1:4" x14ac:dyDescent="0.25">
      <c r="A520" t="s">
        <v>143</v>
      </c>
      <c r="B520" t="s">
        <v>144</v>
      </c>
      <c r="C520" t="s">
        <v>145</v>
      </c>
      <c r="D520" t="s">
        <v>146</v>
      </c>
    </row>
    <row r="521" spans="1:4" x14ac:dyDescent="0.25">
      <c r="A521">
        <v>145.88874849999999</v>
      </c>
      <c r="B521">
        <v>4.6895999999999998E-4</v>
      </c>
      <c r="C521">
        <v>1.617567</v>
      </c>
      <c r="D521">
        <v>1.5335494999999999E-2</v>
      </c>
    </row>
    <row r="522" spans="1:4" x14ac:dyDescent="0.25">
      <c r="A522" t="s">
        <v>147</v>
      </c>
      <c r="B522" t="s">
        <v>148</v>
      </c>
      <c r="C522" t="s">
        <v>149</v>
      </c>
      <c r="D522" t="s">
        <v>150</v>
      </c>
    </row>
    <row r="523" spans="1:4" x14ac:dyDescent="0.25">
      <c r="A523" t="s">
        <v>137</v>
      </c>
      <c r="B523" t="s">
        <v>170</v>
      </c>
    </row>
    <row r="524" spans="1:4" x14ac:dyDescent="0.25">
      <c r="A524" s="13">
        <v>44116</v>
      </c>
      <c r="B524" s="45">
        <v>0.73214120370370372</v>
      </c>
    </row>
    <row r="525" spans="1:4" x14ac:dyDescent="0.25">
      <c r="A525">
        <v>244.934991</v>
      </c>
      <c r="B525">
        <v>1.4323509999999999</v>
      </c>
      <c r="C525">
        <v>1591.5</v>
      </c>
      <c r="D525">
        <v>7.5</v>
      </c>
    </row>
    <row r="526" spans="1:4" x14ac:dyDescent="0.25">
      <c r="A526">
        <v>244.93499800000001</v>
      </c>
      <c r="B526">
        <v>1.432226</v>
      </c>
      <c r="C526">
        <v>1591.5</v>
      </c>
      <c r="D526">
        <v>7.5</v>
      </c>
    </row>
    <row r="527" spans="1:4" x14ac:dyDescent="0.25">
      <c r="A527">
        <v>244.935012</v>
      </c>
      <c r="B527">
        <v>1.432037</v>
      </c>
      <c r="C527">
        <v>1591.5</v>
      </c>
      <c r="D527">
        <v>7.5</v>
      </c>
    </row>
    <row r="528" spans="1:4" x14ac:dyDescent="0.25">
      <c r="A528">
        <v>244.93505999999999</v>
      </c>
      <c r="B528">
        <v>1.431262</v>
      </c>
      <c r="C528">
        <v>1591.5</v>
      </c>
      <c r="D528">
        <v>7.5</v>
      </c>
    </row>
    <row r="529" spans="1:4" x14ac:dyDescent="0.25">
      <c r="A529">
        <v>244.93503899999999</v>
      </c>
      <c r="B529">
        <v>1.43167</v>
      </c>
      <c r="C529">
        <v>1591.5</v>
      </c>
      <c r="D529">
        <v>7.5</v>
      </c>
    </row>
    <row r="530" spans="1:4" x14ac:dyDescent="0.25">
      <c r="A530">
        <v>244.93504300000001</v>
      </c>
      <c r="B530">
        <v>1.4316500000000001</v>
      </c>
      <c r="C530">
        <v>1591.5</v>
      </c>
      <c r="D530">
        <v>7.5</v>
      </c>
    </row>
    <row r="531" spans="1:4" x14ac:dyDescent="0.25">
      <c r="A531">
        <v>244.935045</v>
      </c>
      <c r="B531">
        <v>1.4316800000000001</v>
      </c>
      <c r="C531">
        <v>1591.5</v>
      </c>
      <c r="D531">
        <v>7.5</v>
      </c>
    </row>
    <row r="532" spans="1:4" x14ac:dyDescent="0.25">
      <c r="A532">
        <v>244.934977</v>
      </c>
      <c r="B532">
        <v>1.43279</v>
      </c>
      <c r="C532">
        <v>1591.5</v>
      </c>
      <c r="D532">
        <v>7.5</v>
      </c>
    </row>
    <row r="533" spans="1:4" x14ac:dyDescent="0.25">
      <c r="A533">
        <v>244.93482800000001</v>
      </c>
      <c r="B533">
        <v>1.434839</v>
      </c>
      <c r="C533">
        <v>1591.5</v>
      </c>
      <c r="D533">
        <v>7.5</v>
      </c>
    </row>
    <row r="534" spans="1:4" x14ac:dyDescent="0.25">
      <c r="A534">
        <v>244.934822</v>
      </c>
      <c r="B534">
        <v>1.4349099999999999</v>
      </c>
      <c r="C534">
        <v>1591.5</v>
      </c>
      <c r="D534">
        <v>7.5</v>
      </c>
    </row>
    <row r="535" spans="1:4" x14ac:dyDescent="0.25">
      <c r="A535">
        <v>244.934811</v>
      </c>
      <c r="B535">
        <v>1.4350799999999999</v>
      </c>
      <c r="C535">
        <v>1591.5</v>
      </c>
      <c r="D535">
        <v>7.5</v>
      </c>
    </row>
    <row r="536" spans="1:4" x14ac:dyDescent="0.25">
      <c r="A536">
        <v>244.934842</v>
      </c>
      <c r="B536">
        <v>1.4347099999999999</v>
      </c>
      <c r="C536">
        <v>1591.5</v>
      </c>
      <c r="D536">
        <v>7.5</v>
      </c>
    </row>
    <row r="537" spans="1:4" x14ac:dyDescent="0.25">
      <c r="A537">
        <v>244.934809</v>
      </c>
      <c r="B537">
        <v>1.4351400000000001</v>
      </c>
      <c r="C537">
        <v>1591.5</v>
      </c>
      <c r="D537">
        <v>7.5</v>
      </c>
    </row>
    <row r="538" spans="1:4" x14ac:dyDescent="0.25">
      <c r="A538">
        <v>244.93477899999999</v>
      </c>
      <c r="B538">
        <v>1.4355169999999999</v>
      </c>
      <c r="C538">
        <v>1591.5</v>
      </c>
      <c r="D538">
        <v>7.5</v>
      </c>
    </row>
    <row r="539" spans="1:4" x14ac:dyDescent="0.25">
      <c r="A539">
        <v>244.93481299999999</v>
      </c>
      <c r="B539">
        <v>1.4351100000000001</v>
      </c>
      <c r="C539">
        <v>1591.5</v>
      </c>
      <c r="D539">
        <v>7.5</v>
      </c>
    </row>
    <row r="540" spans="1:4" x14ac:dyDescent="0.25">
      <c r="A540">
        <v>244.934811</v>
      </c>
      <c r="B540">
        <v>1.4352100000000001</v>
      </c>
      <c r="C540">
        <v>1591.5</v>
      </c>
      <c r="D540">
        <v>7.5</v>
      </c>
    </row>
    <row r="541" spans="1:4" x14ac:dyDescent="0.25">
      <c r="A541">
        <v>244.93482499999999</v>
      </c>
      <c r="B541">
        <v>1.435012</v>
      </c>
      <c r="C541">
        <v>1591.5</v>
      </c>
      <c r="D541">
        <v>7.5</v>
      </c>
    </row>
    <row r="542" spans="1:4" x14ac:dyDescent="0.25">
      <c r="A542">
        <v>244.934775</v>
      </c>
      <c r="B542">
        <v>1.4356260000000001</v>
      </c>
      <c r="C542">
        <v>1591.5</v>
      </c>
      <c r="D542">
        <v>7.5</v>
      </c>
    </row>
    <row r="543" spans="1:4" x14ac:dyDescent="0.25">
      <c r="A543">
        <v>244.934831</v>
      </c>
      <c r="B543">
        <v>1.4349700000000001</v>
      </c>
      <c r="C543">
        <v>1591.5</v>
      </c>
      <c r="D543">
        <v>7.5</v>
      </c>
    </row>
    <row r="544" spans="1:4" x14ac:dyDescent="0.25">
      <c r="A544">
        <v>244.93477300000001</v>
      </c>
      <c r="B544">
        <v>1.4355899999999999</v>
      </c>
      <c r="C544">
        <v>1591.5</v>
      </c>
      <c r="D544">
        <v>7.5</v>
      </c>
    </row>
    <row r="545" spans="1:4" x14ac:dyDescent="0.25">
      <c r="A545" t="s">
        <v>139</v>
      </c>
      <c r="B545" t="s">
        <v>140</v>
      </c>
      <c r="C545" t="s">
        <v>141</v>
      </c>
      <c r="D545" t="s">
        <v>142</v>
      </c>
    </row>
    <row r="546" spans="1:4" x14ac:dyDescent="0.25">
      <c r="A546" t="s">
        <v>143</v>
      </c>
      <c r="B546" t="s">
        <v>144</v>
      </c>
      <c r="C546" t="s">
        <v>145</v>
      </c>
      <c r="D546" t="s">
        <v>146</v>
      </c>
    </row>
    <row r="547" spans="1:4" x14ac:dyDescent="0.25">
      <c r="A547">
        <v>244.9348942</v>
      </c>
      <c r="B547">
        <v>1.0611E-4</v>
      </c>
      <c r="C547">
        <v>1.4338690000000001</v>
      </c>
      <c r="D547">
        <v>1.6016800000000001E-3</v>
      </c>
    </row>
    <row r="548" spans="1:4" x14ac:dyDescent="0.25">
      <c r="A548" t="s">
        <v>147</v>
      </c>
      <c r="B548" t="s">
        <v>148</v>
      </c>
      <c r="C548" t="s">
        <v>149</v>
      </c>
      <c r="D548" t="s">
        <v>150</v>
      </c>
    </row>
    <row r="549" spans="1:4" x14ac:dyDescent="0.25">
      <c r="A549" t="s">
        <v>137</v>
      </c>
      <c r="B549" t="s">
        <v>171</v>
      </c>
    </row>
    <row r="550" spans="1:4" x14ac:dyDescent="0.25">
      <c r="A550" s="13">
        <v>44116</v>
      </c>
      <c r="B550" s="45">
        <v>0.73375000000000001</v>
      </c>
    </row>
    <row r="551" spans="1:4" x14ac:dyDescent="0.25">
      <c r="A551">
        <v>341.47981700000003</v>
      </c>
      <c r="B551">
        <v>1.516956</v>
      </c>
      <c r="C551">
        <v>1591.5</v>
      </c>
      <c r="D551">
        <v>3</v>
      </c>
    </row>
    <row r="552" spans="1:4" x14ac:dyDescent="0.25">
      <c r="A552">
        <v>341.47987799999999</v>
      </c>
      <c r="B552">
        <v>1.51603</v>
      </c>
      <c r="C552">
        <v>1591.5</v>
      </c>
      <c r="D552">
        <v>3</v>
      </c>
    </row>
    <row r="553" spans="1:4" x14ac:dyDescent="0.25">
      <c r="A553">
        <v>341.480074</v>
      </c>
      <c r="B553">
        <v>1.5131330000000001</v>
      </c>
      <c r="C553">
        <v>1591.5</v>
      </c>
      <c r="D553">
        <v>3</v>
      </c>
    </row>
    <row r="554" spans="1:4" x14ac:dyDescent="0.25">
      <c r="A554">
        <v>341.48004800000001</v>
      </c>
      <c r="B554">
        <v>1.51328</v>
      </c>
      <c r="C554">
        <v>1591.5</v>
      </c>
      <c r="D554">
        <v>3</v>
      </c>
    </row>
    <row r="555" spans="1:4" x14ac:dyDescent="0.25">
      <c r="A555">
        <v>341.47983900000003</v>
      </c>
      <c r="B555">
        <v>1.516078</v>
      </c>
      <c r="C555">
        <v>1591.5</v>
      </c>
      <c r="D555">
        <v>3</v>
      </c>
    </row>
    <row r="556" spans="1:4" x14ac:dyDescent="0.25">
      <c r="A556">
        <v>341.48001900000003</v>
      </c>
      <c r="B556">
        <v>1.5135000000000001</v>
      </c>
      <c r="C556">
        <v>1591.5</v>
      </c>
      <c r="D556">
        <v>3</v>
      </c>
    </row>
    <row r="557" spans="1:4" x14ac:dyDescent="0.25">
      <c r="A557">
        <v>341.48002100000002</v>
      </c>
      <c r="B557">
        <v>1.5133799999999999</v>
      </c>
      <c r="C557">
        <v>1591.5</v>
      </c>
      <c r="D557">
        <v>3</v>
      </c>
    </row>
    <row r="558" spans="1:4" x14ac:dyDescent="0.25">
      <c r="A558">
        <v>341.48002500000001</v>
      </c>
      <c r="B558">
        <v>1.5132829999999999</v>
      </c>
      <c r="C558">
        <v>1591.5</v>
      </c>
      <c r="D558">
        <v>3</v>
      </c>
    </row>
    <row r="559" spans="1:4" x14ac:dyDescent="0.25">
      <c r="A559">
        <v>341.48002200000002</v>
      </c>
      <c r="B559">
        <v>1.5133000000000001</v>
      </c>
      <c r="C559">
        <v>1591.5</v>
      </c>
      <c r="D559">
        <v>3</v>
      </c>
    </row>
    <row r="560" spans="1:4" x14ac:dyDescent="0.25">
      <c r="A560">
        <v>341.48001699999998</v>
      </c>
      <c r="B560">
        <v>1.5133300000000001</v>
      </c>
      <c r="C560">
        <v>1591.5</v>
      </c>
      <c r="D560">
        <v>3</v>
      </c>
    </row>
    <row r="561" spans="1:4" x14ac:dyDescent="0.25">
      <c r="A561">
        <v>341.47982500000001</v>
      </c>
      <c r="B561">
        <v>1.515943</v>
      </c>
      <c r="C561">
        <v>1591.5</v>
      </c>
      <c r="D561">
        <v>3</v>
      </c>
    </row>
    <row r="562" spans="1:4" x14ac:dyDescent="0.25">
      <c r="A562">
        <v>341.48001199999999</v>
      </c>
      <c r="B562">
        <v>1.51325</v>
      </c>
      <c r="C562">
        <v>1591.5</v>
      </c>
      <c r="D562">
        <v>3</v>
      </c>
    </row>
    <row r="563" spans="1:4" x14ac:dyDescent="0.25">
      <c r="A563">
        <v>341.47999600000003</v>
      </c>
      <c r="B563">
        <v>1.5134110000000001</v>
      </c>
      <c r="C563">
        <v>1591.5</v>
      </c>
      <c r="D563">
        <v>3</v>
      </c>
    </row>
    <row r="564" spans="1:4" x14ac:dyDescent="0.25">
      <c r="A564">
        <v>341.48001099999999</v>
      </c>
      <c r="B564">
        <v>1.5131330000000001</v>
      </c>
      <c r="C564">
        <v>1591.5</v>
      </c>
      <c r="D564">
        <v>3</v>
      </c>
    </row>
    <row r="565" spans="1:4" x14ac:dyDescent="0.25">
      <c r="A565">
        <v>341.47997500000002</v>
      </c>
      <c r="B565">
        <v>1.51383</v>
      </c>
      <c r="C565">
        <v>1591.5</v>
      </c>
      <c r="D565">
        <v>3</v>
      </c>
    </row>
    <row r="566" spans="1:4" x14ac:dyDescent="0.25">
      <c r="A566">
        <v>341.47988299999997</v>
      </c>
      <c r="B566">
        <v>1.5150300000000001</v>
      </c>
      <c r="C566">
        <v>1591.5</v>
      </c>
      <c r="D566">
        <v>3</v>
      </c>
    </row>
    <row r="567" spans="1:4" x14ac:dyDescent="0.25">
      <c r="A567">
        <v>341.478928</v>
      </c>
      <c r="B567">
        <v>1.52302</v>
      </c>
      <c r="C567">
        <v>1591.5</v>
      </c>
      <c r="D567">
        <v>3</v>
      </c>
    </row>
    <row r="568" spans="1:4" x14ac:dyDescent="0.25">
      <c r="A568">
        <v>341.47895699999998</v>
      </c>
      <c r="B568">
        <v>1.5228699999999999</v>
      </c>
      <c r="C568">
        <v>1591.5</v>
      </c>
      <c r="D568">
        <v>3</v>
      </c>
    </row>
    <row r="569" spans="1:4" x14ac:dyDescent="0.25">
      <c r="A569">
        <v>341.47958199999999</v>
      </c>
      <c r="B569">
        <v>1.5184</v>
      </c>
      <c r="C569">
        <v>1591.5</v>
      </c>
      <c r="D569">
        <v>3</v>
      </c>
    </row>
    <row r="570" spans="1:4" x14ac:dyDescent="0.25">
      <c r="A570">
        <v>341.47966500000001</v>
      </c>
      <c r="B570">
        <v>1.5175799999999999</v>
      </c>
      <c r="C570">
        <v>1591.5</v>
      </c>
      <c r="D570">
        <v>3</v>
      </c>
    </row>
    <row r="571" spans="1:4" x14ac:dyDescent="0.25">
      <c r="A571" t="s">
        <v>139</v>
      </c>
      <c r="B571" t="s">
        <v>140</v>
      </c>
      <c r="C571" t="s">
        <v>141</v>
      </c>
      <c r="D571" t="s">
        <v>142</v>
      </c>
    </row>
    <row r="572" spans="1:4" x14ac:dyDescent="0.25">
      <c r="A572" t="s">
        <v>143</v>
      </c>
      <c r="B572" t="s">
        <v>144</v>
      </c>
      <c r="C572" t="s">
        <v>145</v>
      </c>
      <c r="D572" t="s">
        <v>146</v>
      </c>
    </row>
    <row r="573" spans="1:4" x14ac:dyDescent="0.25">
      <c r="A573">
        <v>341.47982969999998</v>
      </c>
      <c r="B573">
        <v>3.2198099999999999E-4</v>
      </c>
      <c r="C573">
        <v>1.5154368499999999</v>
      </c>
      <c r="D573">
        <v>2.9831480000000001E-3</v>
      </c>
    </row>
    <row r="574" spans="1:4" x14ac:dyDescent="0.25">
      <c r="A574" t="s">
        <v>147</v>
      </c>
      <c r="B574" t="s">
        <v>148</v>
      </c>
      <c r="C574" t="s">
        <v>149</v>
      </c>
      <c r="D574" t="s">
        <v>150</v>
      </c>
    </row>
    <row r="575" spans="1:4" x14ac:dyDescent="0.25">
      <c r="A575" t="s">
        <v>137</v>
      </c>
      <c r="B575" t="s">
        <v>172</v>
      </c>
    </row>
    <row r="576" spans="1:4" x14ac:dyDescent="0.25">
      <c r="A576" s="13">
        <v>44116</v>
      </c>
      <c r="B576" s="45">
        <v>0.73528935185185185</v>
      </c>
    </row>
    <row r="577" spans="1:4" x14ac:dyDescent="0.25">
      <c r="A577">
        <v>441.262519</v>
      </c>
      <c r="B577">
        <v>1.54043</v>
      </c>
      <c r="C577">
        <v>1591.5</v>
      </c>
      <c r="D577">
        <v>3</v>
      </c>
    </row>
    <row r="578" spans="1:4" x14ac:dyDescent="0.25">
      <c r="A578">
        <v>441.26251999999999</v>
      </c>
      <c r="B578">
        <v>1.5404</v>
      </c>
      <c r="C578">
        <v>1591.5</v>
      </c>
      <c r="D578">
        <v>3</v>
      </c>
    </row>
    <row r="579" spans="1:4" x14ac:dyDescent="0.25">
      <c r="A579">
        <v>441.26270699999998</v>
      </c>
      <c r="B579">
        <v>1.5385599999999999</v>
      </c>
      <c r="C579">
        <v>1591.5</v>
      </c>
      <c r="D579">
        <v>3</v>
      </c>
    </row>
    <row r="580" spans="1:4" x14ac:dyDescent="0.25">
      <c r="A580">
        <v>441.262587</v>
      </c>
      <c r="B580">
        <v>1.53982</v>
      </c>
      <c r="C580">
        <v>1591.5</v>
      </c>
      <c r="D580">
        <v>3</v>
      </c>
    </row>
    <row r="581" spans="1:4" x14ac:dyDescent="0.25">
      <c r="A581">
        <v>441.26259099999999</v>
      </c>
      <c r="B581">
        <v>1.5397400000000001</v>
      </c>
      <c r="C581">
        <v>1591.5</v>
      </c>
      <c r="D581">
        <v>3</v>
      </c>
    </row>
    <row r="582" spans="1:4" x14ac:dyDescent="0.25">
      <c r="A582">
        <v>441.26262100000002</v>
      </c>
      <c r="B582">
        <v>1.53949</v>
      </c>
      <c r="C582">
        <v>1591.5</v>
      </c>
      <c r="D582">
        <v>3</v>
      </c>
    </row>
    <row r="583" spans="1:4" x14ac:dyDescent="0.25">
      <c r="A583">
        <v>441.26263399999999</v>
      </c>
      <c r="B583">
        <v>1.5394000000000001</v>
      </c>
      <c r="C583">
        <v>1591.5</v>
      </c>
      <c r="D583">
        <v>3</v>
      </c>
    </row>
    <row r="584" spans="1:4" x14ac:dyDescent="0.25">
      <c r="A584">
        <v>441.26267000000001</v>
      </c>
      <c r="B584">
        <v>1.53908</v>
      </c>
      <c r="C584">
        <v>1591.5</v>
      </c>
      <c r="D584">
        <v>3</v>
      </c>
    </row>
    <row r="585" spans="1:4" x14ac:dyDescent="0.25">
      <c r="A585">
        <v>441.26267899999999</v>
      </c>
      <c r="B585">
        <v>1.53891</v>
      </c>
      <c r="C585">
        <v>1591.5</v>
      </c>
      <c r="D585">
        <v>3</v>
      </c>
    </row>
    <row r="586" spans="1:4" x14ac:dyDescent="0.25">
      <c r="A586">
        <v>441.26262000000003</v>
      </c>
      <c r="B586">
        <v>1.53952</v>
      </c>
      <c r="C586">
        <v>1591.5</v>
      </c>
      <c r="D586">
        <v>3</v>
      </c>
    </row>
    <row r="587" spans="1:4" x14ac:dyDescent="0.25">
      <c r="A587">
        <v>441.26260500000001</v>
      </c>
      <c r="B587">
        <v>1.539696</v>
      </c>
      <c r="C587">
        <v>1591.5</v>
      </c>
      <c r="D587">
        <v>3</v>
      </c>
    </row>
    <row r="588" spans="1:4" x14ac:dyDescent="0.25">
      <c r="A588">
        <v>441.26230399999997</v>
      </c>
      <c r="B588">
        <v>1.54216</v>
      </c>
      <c r="C588">
        <v>1591.5</v>
      </c>
      <c r="D588">
        <v>3</v>
      </c>
    </row>
    <row r="589" spans="1:4" x14ac:dyDescent="0.25">
      <c r="A589">
        <v>441.262474</v>
      </c>
      <c r="B589">
        <v>1.5409649999999999</v>
      </c>
      <c r="C589">
        <v>1591.5</v>
      </c>
      <c r="D589">
        <v>3</v>
      </c>
    </row>
    <row r="590" spans="1:4" x14ac:dyDescent="0.25">
      <c r="A590">
        <v>441.26231899999999</v>
      </c>
      <c r="B590">
        <v>1.5420769999999999</v>
      </c>
      <c r="C590">
        <v>1591.5</v>
      </c>
      <c r="D590">
        <v>3</v>
      </c>
    </row>
    <row r="591" spans="1:4" x14ac:dyDescent="0.25">
      <c r="A591">
        <v>441.26255800000001</v>
      </c>
      <c r="B591">
        <v>1.5398700000000001</v>
      </c>
      <c r="C591">
        <v>1591.5</v>
      </c>
      <c r="D591">
        <v>3</v>
      </c>
    </row>
    <row r="592" spans="1:4" x14ac:dyDescent="0.25">
      <c r="A592">
        <v>441.26221500000003</v>
      </c>
      <c r="B592">
        <v>1.5428599999999999</v>
      </c>
      <c r="C592">
        <v>1591.5</v>
      </c>
      <c r="D592">
        <v>3</v>
      </c>
    </row>
    <row r="593" spans="1:4" x14ac:dyDescent="0.25">
      <c r="A593">
        <v>441.26231999999999</v>
      </c>
      <c r="B593">
        <v>1.5423</v>
      </c>
      <c r="C593">
        <v>1591.5</v>
      </c>
      <c r="D593">
        <v>3</v>
      </c>
    </row>
    <row r="594" spans="1:4" x14ac:dyDescent="0.25">
      <c r="A594">
        <v>441.26226800000001</v>
      </c>
      <c r="B594">
        <v>1.542475</v>
      </c>
      <c r="C594">
        <v>1591.5</v>
      </c>
      <c r="D594">
        <v>3</v>
      </c>
    </row>
    <row r="595" spans="1:4" x14ac:dyDescent="0.25">
      <c r="A595">
        <v>441.26243599999998</v>
      </c>
      <c r="B595">
        <v>1.5412360000000001</v>
      </c>
      <c r="C595">
        <v>1591.5</v>
      </c>
      <c r="D595">
        <v>3</v>
      </c>
    </row>
    <row r="596" spans="1:4" x14ac:dyDescent="0.25">
      <c r="A596">
        <v>441.262426</v>
      </c>
      <c r="B596">
        <v>1.541326</v>
      </c>
      <c r="C596">
        <v>1591.5</v>
      </c>
      <c r="D596">
        <v>3</v>
      </c>
    </row>
    <row r="597" spans="1:4" x14ac:dyDescent="0.25">
      <c r="A597" t="s">
        <v>139</v>
      </c>
      <c r="B597" t="s">
        <v>140</v>
      </c>
      <c r="C597" t="s">
        <v>141</v>
      </c>
      <c r="D597" t="s">
        <v>142</v>
      </c>
    </row>
    <row r="598" spans="1:4" x14ac:dyDescent="0.25">
      <c r="A598" t="s">
        <v>143</v>
      </c>
      <c r="B598" t="s">
        <v>144</v>
      </c>
      <c r="C598" t="s">
        <v>145</v>
      </c>
      <c r="D598" t="s">
        <v>146</v>
      </c>
    </row>
    <row r="599" spans="1:4" x14ac:dyDescent="0.25">
      <c r="A599">
        <v>441.26250370000002</v>
      </c>
      <c r="B599">
        <v>1.4669600000000001E-4</v>
      </c>
      <c r="C599">
        <v>1.54051575</v>
      </c>
      <c r="D599">
        <v>1.2842280000000001E-3</v>
      </c>
    </row>
    <row r="600" spans="1:4" x14ac:dyDescent="0.25">
      <c r="A600" t="s">
        <v>147</v>
      </c>
      <c r="B600" t="s">
        <v>148</v>
      </c>
      <c r="C600" t="s">
        <v>149</v>
      </c>
      <c r="D600" t="s">
        <v>150</v>
      </c>
    </row>
    <row r="601" spans="1:4" x14ac:dyDescent="0.25">
      <c r="A601" t="s">
        <v>137</v>
      </c>
      <c r="B601" t="s">
        <v>173</v>
      </c>
    </row>
    <row r="602" spans="1:4" x14ac:dyDescent="0.25">
      <c r="A602" s="13">
        <v>44116</v>
      </c>
      <c r="B602" s="45">
        <v>0.73663194444444446</v>
      </c>
    </row>
    <row r="603" spans="1:4" x14ac:dyDescent="0.25">
      <c r="A603">
        <v>537.76615500000003</v>
      </c>
      <c r="B603">
        <v>1.6208800000000001</v>
      </c>
      <c r="C603">
        <v>1591.5</v>
      </c>
      <c r="D603">
        <v>3</v>
      </c>
    </row>
    <row r="604" spans="1:4" x14ac:dyDescent="0.25">
      <c r="A604">
        <v>537.76601000000005</v>
      </c>
      <c r="B604">
        <v>1.6220300000000001</v>
      </c>
      <c r="C604">
        <v>1591.5</v>
      </c>
      <c r="D604">
        <v>3</v>
      </c>
    </row>
    <row r="605" spans="1:4" x14ac:dyDescent="0.25">
      <c r="A605">
        <v>537.76607999999999</v>
      </c>
      <c r="B605">
        <v>1.6213599999999999</v>
      </c>
      <c r="C605">
        <v>1591.5</v>
      </c>
      <c r="D605">
        <v>3</v>
      </c>
    </row>
    <row r="606" spans="1:4" x14ac:dyDescent="0.25">
      <c r="A606">
        <v>537.76609499999995</v>
      </c>
      <c r="B606">
        <v>1.6211599999999999</v>
      </c>
      <c r="C606">
        <v>1591.5</v>
      </c>
      <c r="D606">
        <v>3</v>
      </c>
    </row>
    <row r="607" spans="1:4" x14ac:dyDescent="0.25">
      <c r="A607">
        <v>537.76610200000005</v>
      </c>
      <c r="B607">
        <v>1.62103</v>
      </c>
      <c r="C607">
        <v>1591.5</v>
      </c>
      <c r="D607">
        <v>3</v>
      </c>
    </row>
    <row r="608" spans="1:4" x14ac:dyDescent="0.25">
      <c r="A608">
        <v>537.76615500000003</v>
      </c>
      <c r="B608">
        <v>1.6204400000000001</v>
      </c>
      <c r="C608">
        <v>1591.5</v>
      </c>
      <c r="D608">
        <v>3</v>
      </c>
    </row>
    <row r="609" spans="1:4" x14ac:dyDescent="0.25">
      <c r="A609">
        <v>537.76618199999996</v>
      </c>
      <c r="B609">
        <v>1.620182</v>
      </c>
      <c r="C609">
        <v>1591.5</v>
      </c>
      <c r="D609">
        <v>3</v>
      </c>
    </row>
    <row r="610" spans="1:4" x14ac:dyDescent="0.25">
      <c r="A610">
        <v>537.76621</v>
      </c>
      <c r="B610">
        <v>1.61988</v>
      </c>
      <c r="C610">
        <v>1591.5</v>
      </c>
      <c r="D610">
        <v>3</v>
      </c>
    </row>
    <row r="611" spans="1:4" x14ac:dyDescent="0.25">
      <c r="A611">
        <v>537.76609199999996</v>
      </c>
      <c r="B611">
        <v>1.6211</v>
      </c>
      <c r="C611">
        <v>1591.5</v>
      </c>
      <c r="D611">
        <v>3</v>
      </c>
    </row>
    <row r="612" spans="1:4" x14ac:dyDescent="0.25">
      <c r="A612">
        <v>537.76611000000003</v>
      </c>
      <c r="B612">
        <v>1.620941</v>
      </c>
      <c r="C612">
        <v>1591.5</v>
      </c>
      <c r="D612">
        <v>3</v>
      </c>
    </row>
    <row r="613" spans="1:4" x14ac:dyDescent="0.25">
      <c r="A613">
        <v>537.76610000000005</v>
      </c>
      <c r="B613">
        <v>1.6211199999999999</v>
      </c>
      <c r="C613">
        <v>1591.5</v>
      </c>
      <c r="D613">
        <v>3</v>
      </c>
    </row>
    <row r="614" spans="1:4" x14ac:dyDescent="0.25">
      <c r="A614">
        <v>537.76608099999999</v>
      </c>
      <c r="B614">
        <v>1.6214</v>
      </c>
      <c r="C614">
        <v>1591.5</v>
      </c>
      <c r="D614">
        <v>3</v>
      </c>
    </row>
    <row r="615" spans="1:4" x14ac:dyDescent="0.25">
      <c r="A615">
        <v>537.76610500000004</v>
      </c>
      <c r="B615">
        <v>1.6211960000000001</v>
      </c>
      <c r="C615">
        <v>1591.5</v>
      </c>
      <c r="D615">
        <v>3</v>
      </c>
    </row>
    <row r="616" spans="1:4" x14ac:dyDescent="0.25">
      <c r="A616">
        <v>537.76609800000006</v>
      </c>
      <c r="B616">
        <v>1.6212409999999999</v>
      </c>
      <c r="C616">
        <v>1591.5</v>
      </c>
      <c r="D616">
        <v>3</v>
      </c>
    </row>
    <row r="617" spans="1:4" x14ac:dyDescent="0.25">
      <c r="A617">
        <v>537.76610400000004</v>
      </c>
      <c r="B617">
        <v>1.6211800000000001</v>
      </c>
      <c r="C617">
        <v>1591.5</v>
      </c>
      <c r="D617">
        <v>3</v>
      </c>
    </row>
    <row r="618" spans="1:4" x14ac:dyDescent="0.25">
      <c r="A618">
        <v>537.76603799999998</v>
      </c>
      <c r="B618">
        <v>1.621729</v>
      </c>
      <c r="C618">
        <v>1591.5</v>
      </c>
      <c r="D618">
        <v>3</v>
      </c>
    </row>
    <row r="619" spans="1:4" x14ac:dyDescent="0.25">
      <c r="A619">
        <v>537.76606700000002</v>
      </c>
      <c r="B619">
        <v>1.62147</v>
      </c>
      <c r="C619">
        <v>1591.5</v>
      </c>
      <c r="D619">
        <v>3</v>
      </c>
    </row>
    <row r="620" spans="1:4" x14ac:dyDescent="0.25">
      <c r="A620">
        <v>537.76629000000003</v>
      </c>
      <c r="B620">
        <v>1.6190899999999999</v>
      </c>
      <c r="C620">
        <v>1591.5</v>
      </c>
      <c r="D620">
        <v>3</v>
      </c>
    </row>
    <row r="621" spans="1:4" x14ac:dyDescent="0.25">
      <c r="A621">
        <v>537.76621</v>
      </c>
      <c r="B621">
        <v>1.620174</v>
      </c>
      <c r="C621">
        <v>1591.5</v>
      </c>
      <c r="D621">
        <v>3</v>
      </c>
    </row>
    <row r="622" spans="1:4" x14ac:dyDescent="0.25">
      <c r="A622">
        <v>537.76620000000003</v>
      </c>
      <c r="B622">
        <v>1.6202700000000001</v>
      </c>
      <c r="C622">
        <v>1591.5</v>
      </c>
      <c r="D622">
        <v>3</v>
      </c>
    </row>
    <row r="623" spans="1:4" x14ac:dyDescent="0.25">
      <c r="A623" t="s">
        <v>139</v>
      </c>
      <c r="B623" t="s">
        <v>140</v>
      </c>
      <c r="C623" t="s">
        <v>141</v>
      </c>
      <c r="D623" t="s">
        <v>142</v>
      </c>
    </row>
    <row r="624" spans="1:4" x14ac:dyDescent="0.25">
      <c r="A624" t="s">
        <v>143</v>
      </c>
      <c r="B624" t="s">
        <v>144</v>
      </c>
      <c r="C624" t="s">
        <v>145</v>
      </c>
      <c r="D624" t="s">
        <v>146</v>
      </c>
    </row>
    <row r="625" spans="1:4" x14ac:dyDescent="0.25">
      <c r="A625">
        <v>537.76612420000004</v>
      </c>
      <c r="B625" s="37">
        <v>6.5300000000000002E-5</v>
      </c>
      <c r="C625">
        <v>1.62089365</v>
      </c>
      <c r="D625">
        <v>6.7730000000000004E-4</v>
      </c>
    </row>
    <row r="626" spans="1:4" x14ac:dyDescent="0.25">
      <c r="A626" t="s">
        <v>147</v>
      </c>
      <c r="B626" t="s">
        <v>148</v>
      </c>
      <c r="C626" t="s">
        <v>149</v>
      </c>
      <c r="D626" t="s">
        <v>150</v>
      </c>
    </row>
    <row r="627" spans="1:4" x14ac:dyDescent="0.25">
      <c r="A627" t="s">
        <v>137</v>
      </c>
      <c r="B627" t="s">
        <v>174</v>
      </c>
    </row>
    <row r="628" spans="1:4" x14ac:dyDescent="0.25">
      <c r="A628" s="13">
        <v>44116</v>
      </c>
      <c r="B628" s="45">
        <v>0.73827546296296298</v>
      </c>
    </row>
    <row r="629" spans="1:4" x14ac:dyDescent="0.25">
      <c r="A629">
        <v>640.70430899999997</v>
      </c>
      <c r="B629">
        <v>1.6658999999999999</v>
      </c>
      <c r="C629">
        <v>1591.5</v>
      </c>
      <c r="D629">
        <v>3</v>
      </c>
    </row>
    <row r="630" spans="1:4" x14ac:dyDescent="0.25">
      <c r="A630">
        <v>640.704252</v>
      </c>
      <c r="B630">
        <v>1.6661520000000001</v>
      </c>
      <c r="C630">
        <v>1591.5</v>
      </c>
      <c r="D630">
        <v>3</v>
      </c>
    </row>
    <row r="631" spans="1:4" x14ac:dyDescent="0.25">
      <c r="A631">
        <v>640.70422499999995</v>
      </c>
      <c r="B631">
        <v>1.6662870000000001</v>
      </c>
      <c r="C631">
        <v>1591.5</v>
      </c>
      <c r="D631">
        <v>3</v>
      </c>
    </row>
    <row r="632" spans="1:4" x14ac:dyDescent="0.25">
      <c r="A632">
        <v>640.70409199999995</v>
      </c>
      <c r="B632">
        <v>1.667181</v>
      </c>
      <c r="C632">
        <v>1591.5</v>
      </c>
      <c r="D632">
        <v>3</v>
      </c>
    </row>
    <row r="633" spans="1:4" x14ac:dyDescent="0.25">
      <c r="A633">
        <v>640.70420799999999</v>
      </c>
      <c r="B633">
        <v>1.66614</v>
      </c>
      <c r="C633">
        <v>1591.5</v>
      </c>
      <c r="D633">
        <v>3</v>
      </c>
    </row>
    <row r="634" spans="1:4" x14ac:dyDescent="0.25">
      <c r="A634">
        <v>640.70417199999997</v>
      </c>
      <c r="B634">
        <v>1.6664000000000001</v>
      </c>
      <c r="C634">
        <v>1591.5</v>
      </c>
      <c r="D634">
        <v>3</v>
      </c>
    </row>
    <row r="635" spans="1:4" x14ac:dyDescent="0.25">
      <c r="A635">
        <v>640.70423000000005</v>
      </c>
      <c r="B635">
        <v>1.66587</v>
      </c>
      <c r="C635">
        <v>1591.5</v>
      </c>
      <c r="D635">
        <v>3</v>
      </c>
    </row>
    <row r="636" spans="1:4" x14ac:dyDescent="0.25">
      <c r="A636">
        <v>640.70417699999996</v>
      </c>
      <c r="B636">
        <v>1.6661999999999999</v>
      </c>
      <c r="C636">
        <v>1591.5</v>
      </c>
      <c r="D636">
        <v>3</v>
      </c>
    </row>
    <row r="637" spans="1:4" x14ac:dyDescent="0.25">
      <c r="A637">
        <v>640.70417399999997</v>
      </c>
      <c r="B637">
        <v>1.6660239999999999</v>
      </c>
      <c r="C637">
        <v>1591.5</v>
      </c>
      <c r="D637">
        <v>3</v>
      </c>
    </row>
    <row r="638" spans="1:4" x14ac:dyDescent="0.25">
      <c r="A638">
        <v>640.70415200000002</v>
      </c>
      <c r="B638">
        <v>1.6661600000000001</v>
      </c>
      <c r="C638">
        <v>1591.5</v>
      </c>
      <c r="D638">
        <v>3</v>
      </c>
    </row>
    <row r="639" spans="1:4" x14ac:dyDescent="0.25">
      <c r="A639">
        <v>640.70410000000004</v>
      </c>
      <c r="B639">
        <v>1.66649</v>
      </c>
      <c r="C639">
        <v>1591.5</v>
      </c>
      <c r="D639">
        <v>3</v>
      </c>
    </row>
    <row r="640" spans="1:4" x14ac:dyDescent="0.25">
      <c r="A640">
        <v>640.70407699999998</v>
      </c>
      <c r="B640">
        <v>1.666595</v>
      </c>
      <c r="C640">
        <v>1591.5</v>
      </c>
      <c r="D640">
        <v>3</v>
      </c>
    </row>
    <row r="641" spans="1:4" x14ac:dyDescent="0.25">
      <c r="A641">
        <v>640.70405600000004</v>
      </c>
      <c r="B641">
        <v>1.6666700000000001</v>
      </c>
      <c r="C641">
        <v>1591.5</v>
      </c>
      <c r="D641">
        <v>3</v>
      </c>
    </row>
    <row r="642" spans="1:4" x14ac:dyDescent="0.25">
      <c r="A642">
        <v>640.70405700000003</v>
      </c>
      <c r="B642">
        <v>1.66656</v>
      </c>
      <c r="C642">
        <v>1591.5</v>
      </c>
      <c r="D642">
        <v>3</v>
      </c>
    </row>
    <row r="643" spans="1:4" x14ac:dyDescent="0.25">
      <c r="A643">
        <v>640.70405300000004</v>
      </c>
      <c r="B643">
        <v>1.666498</v>
      </c>
      <c r="C643">
        <v>1591.5</v>
      </c>
      <c r="D643">
        <v>3</v>
      </c>
    </row>
    <row r="644" spans="1:4" x14ac:dyDescent="0.25">
      <c r="A644">
        <v>640.70404099999996</v>
      </c>
      <c r="B644">
        <v>1.6665430000000001</v>
      </c>
      <c r="C644">
        <v>1591.5</v>
      </c>
      <c r="D644">
        <v>3</v>
      </c>
    </row>
    <row r="645" spans="1:4" x14ac:dyDescent="0.25">
      <c r="A645">
        <v>640.70401900000002</v>
      </c>
      <c r="B645">
        <v>1.66658</v>
      </c>
      <c r="C645">
        <v>1591.5</v>
      </c>
      <c r="D645">
        <v>3</v>
      </c>
    </row>
    <row r="646" spans="1:4" x14ac:dyDescent="0.25">
      <c r="A646">
        <v>640.70398599999999</v>
      </c>
      <c r="B646">
        <v>1.6667989999999999</v>
      </c>
      <c r="C646">
        <v>1591.5</v>
      </c>
      <c r="D646">
        <v>3</v>
      </c>
    </row>
    <row r="647" spans="1:4" x14ac:dyDescent="0.25">
      <c r="A647">
        <v>640.70391199999995</v>
      </c>
      <c r="B647">
        <v>1.6673500000000001</v>
      </c>
      <c r="C647">
        <v>1591.5</v>
      </c>
      <c r="D647">
        <v>3</v>
      </c>
    </row>
    <row r="648" spans="1:4" x14ac:dyDescent="0.25">
      <c r="A648">
        <v>640.703935</v>
      </c>
      <c r="B648">
        <v>1.6672100000000001</v>
      </c>
      <c r="C648">
        <v>1591.5</v>
      </c>
      <c r="D648">
        <v>3</v>
      </c>
    </row>
    <row r="649" spans="1:4" x14ac:dyDescent="0.25">
      <c r="A649" t="s">
        <v>139</v>
      </c>
      <c r="B649" t="s">
        <v>140</v>
      </c>
      <c r="C649" t="s">
        <v>141</v>
      </c>
      <c r="D649" t="s">
        <v>142</v>
      </c>
    </row>
    <row r="650" spans="1:4" x14ac:dyDescent="0.25">
      <c r="A650" t="s">
        <v>143</v>
      </c>
      <c r="B650" t="s">
        <v>144</v>
      </c>
      <c r="C650" t="s">
        <v>145</v>
      </c>
      <c r="D650" t="s">
        <v>146</v>
      </c>
    </row>
    <row r="651" spans="1:4" x14ac:dyDescent="0.25">
      <c r="A651">
        <v>640.70411139999999</v>
      </c>
      <c r="B651">
        <v>1.0485299999999999E-4</v>
      </c>
      <c r="C651">
        <v>1.6664804499999999</v>
      </c>
      <c r="D651">
        <v>4.0725599999999999E-4</v>
      </c>
    </row>
    <row r="652" spans="1:4" x14ac:dyDescent="0.25">
      <c r="A652" t="s">
        <v>147</v>
      </c>
      <c r="B652" t="s">
        <v>148</v>
      </c>
      <c r="C652" t="s">
        <v>149</v>
      </c>
      <c r="D652" t="s">
        <v>150</v>
      </c>
    </row>
    <row r="653" spans="1:4" x14ac:dyDescent="0.25">
      <c r="A653" t="s">
        <v>137</v>
      </c>
      <c r="B653" t="s">
        <v>175</v>
      </c>
    </row>
    <row r="654" spans="1:4" x14ac:dyDescent="0.25">
      <c r="A654" s="13">
        <v>44116</v>
      </c>
      <c r="B654" s="45">
        <v>0.73990740740740746</v>
      </c>
    </row>
    <row r="655" spans="1:4" x14ac:dyDescent="0.25">
      <c r="A655">
        <v>739.80794300000002</v>
      </c>
      <c r="B655">
        <v>1.686118</v>
      </c>
      <c r="C655">
        <v>1591.5</v>
      </c>
      <c r="D655">
        <v>1.5</v>
      </c>
    </row>
    <row r="656" spans="1:4" x14ac:dyDescent="0.25">
      <c r="A656">
        <v>739.80799999999999</v>
      </c>
      <c r="B656">
        <v>1.6858200000000001</v>
      </c>
      <c r="C656">
        <v>1591.5</v>
      </c>
      <c r="D656">
        <v>1.5</v>
      </c>
    </row>
    <row r="657" spans="1:4" x14ac:dyDescent="0.25">
      <c r="A657">
        <v>739.80796799999996</v>
      </c>
      <c r="B657">
        <v>1.68598</v>
      </c>
      <c r="C657">
        <v>1591.5</v>
      </c>
      <c r="D657">
        <v>1.5</v>
      </c>
    </row>
    <row r="658" spans="1:4" x14ac:dyDescent="0.25">
      <c r="A658">
        <v>739.80795599999999</v>
      </c>
      <c r="B658">
        <v>1.6860580000000001</v>
      </c>
      <c r="C658">
        <v>1591.5</v>
      </c>
      <c r="D658">
        <v>1.5</v>
      </c>
    </row>
    <row r="659" spans="1:4" x14ac:dyDescent="0.25">
      <c r="A659">
        <v>739.80797199999995</v>
      </c>
      <c r="B659">
        <v>1.6860729999999999</v>
      </c>
      <c r="C659">
        <v>1591.5</v>
      </c>
      <c r="D659">
        <v>1.5</v>
      </c>
    </row>
    <row r="660" spans="1:4" x14ac:dyDescent="0.25">
      <c r="A660">
        <v>739.80796099999998</v>
      </c>
      <c r="B660">
        <v>1.68624</v>
      </c>
      <c r="C660">
        <v>1591.5</v>
      </c>
      <c r="D660">
        <v>1.5</v>
      </c>
    </row>
    <row r="661" spans="1:4" x14ac:dyDescent="0.25">
      <c r="A661">
        <v>739.80797299999995</v>
      </c>
      <c r="B661">
        <v>1.6861299999999999</v>
      </c>
      <c r="C661">
        <v>1591.5</v>
      </c>
      <c r="D661">
        <v>1.5</v>
      </c>
    </row>
    <row r="662" spans="1:4" x14ac:dyDescent="0.25">
      <c r="A662">
        <v>739.80810099999997</v>
      </c>
      <c r="B662">
        <v>1.6851259999999999</v>
      </c>
      <c r="C662">
        <v>1591.5</v>
      </c>
      <c r="D662">
        <v>1.5</v>
      </c>
    </row>
    <row r="663" spans="1:4" x14ac:dyDescent="0.25">
      <c r="A663">
        <v>739.80809799999997</v>
      </c>
      <c r="B663">
        <v>1.68519</v>
      </c>
      <c r="C663">
        <v>1591.5</v>
      </c>
      <c r="D663">
        <v>1.5</v>
      </c>
    </row>
    <row r="664" spans="1:4" x14ac:dyDescent="0.25">
      <c r="A664">
        <v>739.80812200000003</v>
      </c>
      <c r="B664">
        <v>1.6849400000000001</v>
      </c>
      <c r="C664">
        <v>1591.5</v>
      </c>
      <c r="D664">
        <v>1.5</v>
      </c>
    </row>
    <row r="665" spans="1:4" x14ac:dyDescent="0.25">
      <c r="A665">
        <v>739.80808000000002</v>
      </c>
      <c r="B665">
        <v>1.68526</v>
      </c>
      <c r="C665">
        <v>1591.5</v>
      </c>
      <c r="D665">
        <v>1.5</v>
      </c>
    </row>
    <row r="666" spans="1:4" x14ac:dyDescent="0.25">
      <c r="A666">
        <v>739.80809099999999</v>
      </c>
      <c r="B666">
        <v>1.6852009999999999</v>
      </c>
      <c r="C666">
        <v>1591.5</v>
      </c>
      <c r="D666">
        <v>1.5</v>
      </c>
    </row>
    <row r="667" spans="1:4" x14ac:dyDescent="0.25">
      <c r="A667">
        <v>739.80740300000002</v>
      </c>
      <c r="B667">
        <v>1.689513</v>
      </c>
      <c r="C667">
        <v>1591.5</v>
      </c>
      <c r="D667">
        <v>1.5</v>
      </c>
    </row>
    <row r="668" spans="1:4" x14ac:dyDescent="0.25">
      <c r="A668">
        <v>739.80743700000005</v>
      </c>
      <c r="B668">
        <v>1.689333</v>
      </c>
      <c r="C668">
        <v>1591.5</v>
      </c>
      <c r="D668">
        <v>1.5</v>
      </c>
    </row>
    <row r="669" spans="1:4" x14ac:dyDescent="0.25">
      <c r="A669">
        <v>739.80746999999997</v>
      </c>
      <c r="B669">
        <v>1.6892579999999999</v>
      </c>
      <c r="C669">
        <v>1591.5</v>
      </c>
      <c r="D669">
        <v>1.5</v>
      </c>
    </row>
    <row r="670" spans="1:4" x14ac:dyDescent="0.25">
      <c r="A670">
        <v>739.80742899999996</v>
      </c>
      <c r="B670">
        <v>1.6893899999999999</v>
      </c>
      <c r="C670">
        <v>1591.5</v>
      </c>
      <c r="D670">
        <v>1.5</v>
      </c>
    </row>
    <row r="671" spans="1:4" x14ac:dyDescent="0.25">
      <c r="A671">
        <v>739.80755499999998</v>
      </c>
      <c r="B671">
        <v>1.688777</v>
      </c>
      <c r="C671">
        <v>1591.5</v>
      </c>
      <c r="D671">
        <v>1.5</v>
      </c>
    </row>
    <row r="672" spans="1:4" x14ac:dyDescent="0.25">
      <c r="A672">
        <v>739.80770099999995</v>
      </c>
      <c r="B672">
        <v>1.6879900000000001</v>
      </c>
      <c r="C672">
        <v>1591.5</v>
      </c>
      <c r="D672">
        <v>1.5</v>
      </c>
    </row>
    <row r="673" spans="1:4" x14ac:dyDescent="0.25">
      <c r="A673">
        <v>739.80770099999995</v>
      </c>
      <c r="B673">
        <v>1.6880500000000001</v>
      </c>
      <c r="C673">
        <v>1591.5</v>
      </c>
      <c r="D673">
        <v>1.5</v>
      </c>
    </row>
    <row r="674" spans="1:4" x14ac:dyDescent="0.25">
      <c r="A674">
        <v>739.80755399999998</v>
      </c>
      <c r="B674">
        <v>1.68885</v>
      </c>
      <c r="C674">
        <v>1591.5</v>
      </c>
      <c r="D674">
        <v>1.5</v>
      </c>
    </row>
    <row r="675" spans="1:4" x14ac:dyDescent="0.25">
      <c r="A675" t="s">
        <v>139</v>
      </c>
      <c r="B675" t="s">
        <v>140</v>
      </c>
      <c r="C675" t="s">
        <v>141</v>
      </c>
      <c r="D675" t="s">
        <v>142</v>
      </c>
    </row>
    <row r="676" spans="1:4" x14ac:dyDescent="0.25">
      <c r="A676" t="s">
        <v>143</v>
      </c>
      <c r="B676" t="s">
        <v>144</v>
      </c>
      <c r="C676" t="s">
        <v>145</v>
      </c>
      <c r="D676" t="s">
        <v>146</v>
      </c>
    </row>
    <row r="677" spans="1:4" x14ac:dyDescent="0.25">
      <c r="A677">
        <v>739.80782569999997</v>
      </c>
      <c r="B677">
        <v>2.55677E-4</v>
      </c>
      <c r="C677">
        <v>1.6869648500000001</v>
      </c>
      <c r="D677">
        <v>1.6552089999999999E-3</v>
      </c>
    </row>
    <row r="678" spans="1:4" x14ac:dyDescent="0.25">
      <c r="A678" t="s">
        <v>147</v>
      </c>
      <c r="B678" t="s">
        <v>148</v>
      </c>
      <c r="C678" t="s">
        <v>149</v>
      </c>
      <c r="D678" t="s">
        <v>150</v>
      </c>
    </row>
    <row r="679" spans="1:4" x14ac:dyDescent="0.25">
      <c r="A679" t="s">
        <v>137</v>
      </c>
      <c r="B679" t="s">
        <v>176</v>
      </c>
    </row>
    <row r="680" spans="1:4" x14ac:dyDescent="0.25">
      <c r="A680" s="13">
        <v>44116</v>
      </c>
      <c r="B680" s="45">
        <v>0.74124999999999996</v>
      </c>
    </row>
    <row r="681" spans="1:4" x14ac:dyDescent="0.25">
      <c r="A681">
        <v>836.35192500000005</v>
      </c>
      <c r="B681">
        <v>1.7676099999999999</v>
      </c>
      <c r="C681">
        <v>1591.5</v>
      </c>
      <c r="D681">
        <v>1.5</v>
      </c>
    </row>
    <row r="682" spans="1:4" x14ac:dyDescent="0.25">
      <c r="A682">
        <v>836.35192600000005</v>
      </c>
      <c r="B682">
        <v>1.7677499999999999</v>
      </c>
      <c r="C682">
        <v>1591.5</v>
      </c>
      <c r="D682">
        <v>1.5</v>
      </c>
    </row>
    <row r="683" spans="1:4" x14ac:dyDescent="0.25">
      <c r="A683">
        <v>836.35198200000002</v>
      </c>
      <c r="B683">
        <v>1.7676700000000001</v>
      </c>
      <c r="C683">
        <v>1591.5</v>
      </c>
      <c r="D683">
        <v>1.5</v>
      </c>
    </row>
    <row r="684" spans="1:4" x14ac:dyDescent="0.25">
      <c r="A684">
        <v>836.35203899999999</v>
      </c>
      <c r="B684">
        <v>1.7674399999999999</v>
      </c>
      <c r="C684">
        <v>1591.5</v>
      </c>
      <c r="D684">
        <v>1.5</v>
      </c>
    </row>
    <row r="685" spans="1:4" x14ac:dyDescent="0.25">
      <c r="A685">
        <v>836.35211700000002</v>
      </c>
      <c r="B685">
        <v>1.7670399999999999</v>
      </c>
      <c r="C685">
        <v>1591.5</v>
      </c>
      <c r="D685">
        <v>1.5</v>
      </c>
    </row>
    <row r="686" spans="1:4" x14ac:dyDescent="0.25">
      <c r="A686">
        <v>836.35205699999995</v>
      </c>
      <c r="B686">
        <v>1.76746</v>
      </c>
      <c r="C686">
        <v>1591.5</v>
      </c>
      <c r="D686">
        <v>1.5</v>
      </c>
    </row>
    <row r="687" spans="1:4" x14ac:dyDescent="0.25">
      <c r="A687">
        <v>836.35211200000003</v>
      </c>
      <c r="B687">
        <v>1.7673099999999999</v>
      </c>
      <c r="C687">
        <v>1591.5</v>
      </c>
      <c r="D687">
        <v>1.5</v>
      </c>
    </row>
    <row r="688" spans="1:4" x14ac:dyDescent="0.25">
      <c r="A688">
        <v>836.352082</v>
      </c>
      <c r="B688">
        <v>1.7675399999999999</v>
      </c>
      <c r="C688">
        <v>1591.5</v>
      </c>
      <c r="D688">
        <v>1.5</v>
      </c>
    </row>
    <row r="689" spans="1:4" x14ac:dyDescent="0.25">
      <c r="A689">
        <v>836.35201600000005</v>
      </c>
      <c r="B689">
        <v>1.7680499999999999</v>
      </c>
      <c r="C689">
        <v>1591.5</v>
      </c>
      <c r="D689">
        <v>1.5</v>
      </c>
    </row>
    <row r="690" spans="1:4" x14ac:dyDescent="0.25">
      <c r="A690">
        <v>836.35197000000005</v>
      </c>
      <c r="B690">
        <v>1.7682</v>
      </c>
      <c r="C690">
        <v>1591.5</v>
      </c>
      <c r="D690">
        <v>1.5</v>
      </c>
    </row>
    <row r="691" spans="1:4" x14ac:dyDescent="0.25">
      <c r="A691">
        <v>836.35209099999997</v>
      </c>
      <c r="B691">
        <v>1.7678</v>
      </c>
      <c r="C691">
        <v>1591.5</v>
      </c>
      <c r="D691">
        <v>1.5</v>
      </c>
    </row>
    <row r="692" spans="1:4" x14ac:dyDescent="0.25">
      <c r="A692">
        <v>836.35201199999995</v>
      </c>
      <c r="B692">
        <v>1.76824</v>
      </c>
      <c r="C692">
        <v>1591.5</v>
      </c>
      <c r="D692">
        <v>1.5</v>
      </c>
    </row>
    <row r="693" spans="1:4" x14ac:dyDescent="0.25">
      <c r="A693">
        <v>836.35197900000003</v>
      </c>
      <c r="B693">
        <v>1.76841</v>
      </c>
      <c r="C693">
        <v>1591.5</v>
      </c>
      <c r="D693">
        <v>1.5</v>
      </c>
    </row>
    <row r="694" spans="1:4" x14ac:dyDescent="0.25">
      <c r="A694">
        <v>836.35215100000005</v>
      </c>
      <c r="B694">
        <v>1.7676449999999999</v>
      </c>
      <c r="C694">
        <v>1591.5</v>
      </c>
      <c r="D694">
        <v>1.5</v>
      </c>
    </row>
    <row r="695" spans="1:4" x14ac:dyDescent="0.25">
      <c r="A695">
        <v>836.35213799999997</v>
      </c>
      <c r="B695">
        <v>1.7677499999999999</v>
      </c>
      <c r="C695">
        <v>1591.5</v>
      </c>
      <c r="D695">
        <v>1.5</v>
      </c>
    </row>
    <row r="696" spans="1:4" x14ac:dyDescent="0.25">
      <c r="A696">
        <v>836.35214800000006</v>
      </c>
      <c r="B696">
        <v>1.7676700000000001</v>
      </c>
      <c r="C696">
        <v>1591.5</v>
      </c>
      <c r="D696">
        <v>1.5</v>
      </c>
    </row>
    <row r="697" spans="1:4" x14ac:dyDescent="0.25">
      <c r="A697">
        <v>836.35222499999998</v>
      </c>
      <c r="B697">
        <v>1.76738</v>
      </c>
      <c r="C697">
        <v>1591.5</v>
      </c>
      <c r="D697">
        <v>1.5</v>
      </c>
    </row>
    <row r="698" spans="1:4" x14ac:dyDescent="0.25">
      <c r="A698">
        <v>836.35221999999999</v>
      </c>
      <c r="B698">
        <v>1.7674099999999999</v>
      </c>
      <c r="C698">
        <v>1591.5</v>
      </c>
      <c r="D698">
        <v>1.5</v>
      </c>
    </row>
    <row r="699" spans="1:4" x14ac:dyDescent="0.25">
      <c r="A699">
        <v>836.35228199999995</v>
      </c>
      <c r="B699">
        <v>1.76708</v>
      </c>
      <c r="C699">
        <v>1591.5</v>
      </c>
      <c r="D699">
        <v>1.5</v>
      </c>
    </row>
    <row r="700" spans="1:4" x14ac:dyDescent="0.25">
      <c r="A700">
        <v>836.35229200000003</v>
      </c>
      <c r="B700">
        <v>1.76711</v>
      </c>
      <c r="C700">
        <v>1591.5</v>
      </c>
      <c r="D700">
        <v>1.5</v>
      </c>
    </row>
    <row r="701" spans="1:4" x14ac:dyDescent="0.25">
      <c r="A701" t="s">
        <v>139</v>
      </c>
      <c r="B701" t="s">
        <v>140</v>
      </c>
      <c r="C701" t="s">
        <v>141</v>
      </c>
      <c r="D701" t="s">
        <v>142</v>
      </c>
    </row>
    <row r="702" spans="1:4" x14ac:dyDescent="0.25">
      <c r="A702" t="s">
        <v>143</v>
      </c>
      <c r="B702" t="s">
        <v>144</v>
      </c>
      <c r="C702" t="s">
        <v>145</v>
      </c>
      <c r="D702" t="s">
        <v>146</v>
      </c>
    </row>
    <row r="703" spans="1:4" x14ac:dyDescent="0.25">
      <c r="A703">
        <v>836.35208820000003</v>
      </c>
      <c r="B703">
        <v>1.07506E-4</v>
      </c>
      <c r="C703">
        <v>1.76762825</v>
      </c>
      <c r="D703">
        <v>3.7085500000000001E-4</v>
      </c>
    </row>
    <row r="704" spans="1:4" x14ac:dyDescent="0.25">
      <c r="A704" t="s">
        <v>147</v>
      </c>
      <c r="B704" t="s">
        <v>148</v>
      </c>
      <c r="C704" t="s">
        <v>149</v>
      </c>
      <c r="D704" t="s">
        <v>150</v>
      </c>
    </row>
    <row r="705" spans="1:4" x14ac:dyDescent="0.25">
      <c r="A705" t="s">
        <v>137</v>
      </c>
      <c r="B705" t="s">
        <v>177</v>
      </c>
    </row>
    <row r="706" spans="1:4" x14ac:dyDescent="0.25">
      <c r="A706" s="13">
        <v>44116</v>
      </c>
      <c r="B706" s="45">
        <v>0.74284722222222221</v>
      </c>
    </row>
    <row r="707" spans="1:4" x14ac:dyDescent="0.25">
      <c r="A707">
        <v>936.14071899999999</v>
      </c>
      <c r="B707">
        <v>1.78914</v>
      </c>
      <c r="C707">
        <v>1591.5</v>
      </c>
      <c r="D707">
        <v>1.5</v>
      </c>
    </row>
    <row r="708" spans="1:4" x14ac:dyDescent="0.25">
      <c r="A708">
        <v>936.14071899999999</v>
      </c>
      <c r="B708">
        <v>1.7896099999999999</v>
      </c>
      <c r="C708">
        <v>1591.5</v>
      </c>
      <c r="D708">
        <v>1.5</v>
      </c>
    </row>
    <row r="709" spans="1:4" x14ac:dyDescent="0.25">
      <c r="A709">
        <v>936.14088800000002</v>
      </c>
      <c r="B709">
        <v>1.78905</v>
      </c>
      <c r="C709">
        <v>1591.5</v>
      </c>
      <c r="D709">
        <v>1.5</v>
      </c>
    </row>
    <row r="710" spans="1:4" x14ac:dyDescent="0.25">
      <c r="A710">
        <v>936.14102200000002</v>
      </c>
      <c r="B710">
        <v>1.78878</v>
      </c>
      <c r="C710">
        <v>1591.5</v>
      </c>
      <c r="D710">
        <v>1.5</v>
      </c>
    </row>
    <row r="711" spans="1:4" x14ac:dyDescent="0.25">
      <c r="A711">
        <v>936.14104899999995</v>
      </c>
      <c r="B711">
        <v>1.78884</v>
      </c>
      <c r="C711">
        <v>1591.5</v>
      </c>
      <c r="D711">
        <v>1.5</v>
      </c>
    </row>
    <row r="712" spans="1:4" x14ac:dyDescent="0.25">
      <c r="A712">
        <v>936.14107899999999</v>
      </c>
      <c r="B712">
        <v>1.78894</v>
      </c>
      <c r="C712">
        <v>1591.5</v>
      </c>
      <c r="D712">
        <v>1.5</v>
      </c>
    </row>
    <row r="713" spans="1:4" x14ac:dyDescent="0.25">
      <c r="A713">
        <v>936.14161999999999</v>
      </c>
      <c r="B713">
        <v>1.78529</v>
      </c>
      <c r="C713">
        <v>1591.5</v>
      </c>
      <c r="D713">
        <v>1.5</v>
      </c>
    </row>
    <row r="714" spans="1:4" x14ac:dyDescent="0.25">
      <c r="A714">
        <v>936.14119600000004</v>
      </c>
      <c r="B714">
        <v>1.7888500000000001</v>
      </c>
      <c r="C714">
        <v>1591.5</v>
      </c>
      <c r="D714">
        <v>1.5</v>
      </c>
    </row>
    <row r="715" spans="1:4" x14ac:dyDescent="0.25">
      <c r="A715">
        <v>936.14121799999998</v>
      </c>
      <c r="B715">
        <v>1.78861</v>
      </c>
      <c r="C715">
        <v>1591.5</v>
      </c>
      <c r="D715">
        <v>1.5</v>
      </c>
    </row>
    <row r="716" spans="1:4" x14ac:dyDescent="0.25">
      <c r="A716">
        <v>936.14130299999999</v>
      </c>
      <c r="B716">
        <v>1.7884500000000001</v>
      </c>
      <c r="C716">
        <v>1591.5</v>
      </c>
      <c r="D716">
        <v>1.5</v>
      </c>
    </row>
    <row r="717" spans="1:4" x14ac:dyDescent="0.25">
      <c r="A717">
        <v>936.141345</v>
      </c>
      <c r="B717">
        <v>1.7884599999999999</v>
      </c>
      <c r="C717">
        <v>1591.5</v>
      </c>
      <c r="D717">
        <v>1.5</v>
      </c>
    </row>
    <row r="718" spans="1:4" x14ac:dyDescent="0.25">
      <c r="A718">
        <v>936.14138000000003</v>
      </c>
      <c r="B718">
        <v>1.7884100000000001</v>
      </c>
      <c r="C718">
        <v>1591.5</v>
      </c>
      <c r="D718">
        <v>1.5</v>
      </c>
    </row>
    <row r="719" spans="1:4" x14ac:dyDescent="0.25">
      <c r="A719">
        <v>936.14140099999997</v>
      </c>
      <c r="B719">
        <v>1.7883100000000001</v>
      </c>
      <c r="C719">
        <v>1591.5</v>
      </c>
      <c r="D719">
        <v>1.5</v>
      </c>
    </row>
    <row r="720" spans="1:4" x14ac:dyDescent="0.25">
      <c r="A720">
        <v>936.14143000000001</v>
      </c>
      <c r="B720">
        <v>1.7883800000000001</v>
      </c>
      <c r="C720">
        <v>1591.5</v>
      </c>
      <c r="D720">
        <v>1.5</v>
      </c>
    </row>
    <row r="721" spans="1:4" x14ac:dyDescent="0.25">
      <c r="A721">
        <v>936.14144999999996</v>
      </c>
      <c r="B721">
        <v>1.78844</v>
      </c>
      <c r="C721">
        <v>1591.5</v>
      </c>
      <c r="D721">
        <v>1.5</v>
      </c>
    </row>
    <row r="722" spans="1:4" x14ac:dyDescent="0.25">
      <c r="A722">
        <v>936.14143100000001</v>
      </c>
      <c r="B722">
        <v>1.7887599999999999</v>
      </c>
      <c r="C722">
        <v>1591.5</v>
      </c>
      <c r="D722">
        <v>1.5</v>
      </c>
    </row>
    <row r="723" spans="1:4" x14ac:dyDescent="0.25">
      <c r="A723">
        <v>936.14148599999999</v>
      </c>
      <c r="B723">
        <v>1.78861</v>
      </c>
      <c r="C723">
        <v>1591.5</v>
      </c>
      <c r="D723">
        <v>1.5</v>
      </c>
    </row>
    <row r="724" spans="1:4" x14ac:dyDescent="0.25">
      <c r="A724">
        <v>936.141437</v>
      </c>
      <c r="B724">
        <v>1.7889699999999999</v>
      </c>
      <c r="C724">
        <v>1591.5</v>
      </c>
      <c r="D724">
        <v>1.5</v>
      </c>
    </row>
    <row r="725" spans="1:4" x14ac:dyDescent="0.25">
      <c r="A725">
        <v>936.14146100000005</v>
      </c>
      <c r="B725">
        <v>1.7889299999999999</v>
      </c>
      <c r="C725">
        <v>1591.5</v>
      </c>
      <c r="D725">
        <v>1.5</v>
      </c>
    </row>
    <row r="726" spans="1:4" x14ac:dyDescent="0.25">
      <c r="A726">
        <v>936.14138200000002</v>
      </c>
      <c r="B726">
        <v>1.78942</v>
      </c>
      <c r="C726">
        <v>1591.5</v>
      </c>
      <c r="D726">
        <v>1.5</v>
      </c>
    </row>
    <row r="727" spans="1:4" x14ac:dyDescent="0.25">
      <c r="A727" t="s">
        <v>139</v>
      </c>
      <c r="B727" t="s">
        <v>140</v>
      </c>
      <c r="C727" t="s">
        <v>141</v>
      </c>
      <c r="D727" t="s">
        <v>142</v>
      </c>
    </row>
    <row r="728" spans="1:4" x14ac:dyDescent="0.25">
      <c r="A728" t="s">
        <v>143</v>
      </c>
      <c r="B728" t="s">
        <v>144</v>
      </c>
      <c r="C728" t="s">
        <v>145</v>
      </c>
      <c r="D728" t="s">
        <v>146</v>
      </c>
    </row>
    <row r="729" spans="1:4" x14ac:dyDescent="0.25">
      <c r="A729">
        <v>936.14125079999997</v>
      </c>
      <c r="B729">
        <v>2.5166700000000001E-4</v>
      </c>
      <c r="C729">
        <v>1.7886124999999999</v>
      </c>
      <c r="D729">
        <v>8.3413400000000005E-4</v>
      </c>
    </row>
    <row r="730" spans="1:4" x14ac:dyDescent="0.25">
      <c r="A730" t="s">
        <v>147</v>
      </c>
      <c r="B730" t="s">
        <v>148</v>
      </c>
      <c r="C730" t="s">
        <v>149</v>
      </c>
      <c r="D730" t="s">
        <v>150</v>
      </c>
    </row>
    <row r="731" spans="1:4" x14ac:dyDescent="0.25">
      <c r="A731" t="s">
        <v>137</v>
      </c>
      <c r="B731" t="s">
        <v>178</v>
      </c>
    </row>
    <row r="732" spans="1:4" x14ac:dyDescent="0.25">
      <c r="A732" s="13">
        <v>44116</v>
      </c>
      <c r="B732" s="45">
        <v>0.74435185185185182</v>
      </c>
    </row>
    <row r="733" spans="1:4" x14ac:dyDescent="0.25">
      <c r="A733">
        <v>1032.4676400000001</v>
      </c>
      <c r="B733">
        <v>1.8824099999999999</v>
      </c>
      <c r="C733">
        <v>1591.5</v>
      </c>
      <c r="D733">
        <v>1.5</v>
      </c>
    </row>
    <row r="734" spans="1:4" x14ac:dyDescent="0.25">
      <c r="A734">
        <v>1032.4676199999999</v>
      </c>
      <c r="B734">
        <v>1.88249</v>
      </c>
      <c r="C734">
        <v>1591.5</v>
      </c>
      <c r="D734">
        <v>1.5</v>
      </c>
    </row>
    <row r="735" spans="1:4" x14ac:dyDescent="0.25">
      <c r="A735">
        <v>1032.4677799999999</v>
      </c>
      <c r="B735">
        <v>1.88114</v>
      </c>
      <c r="C735">
        <v>1591.5</v>
      </c>
      <c r="D735">
        <v>1.5</v>
      </c>
    </row>
    <row r="736" spans="1:4" x14ac:dyDescent="0.25">
      <c r="A736">
        <v>1032.4677300000001</v>
      </c>
      <c r="B736">
        <v>1.88097</v>
      </c>
      <c r="C736">
        <v>1591.5</v>
      </c>
      <c r="D736">
        <v>1.5</v>
      </c>
    </row>
    <row r="737" spans="1:4" x14ac:dyDescent="0.25">
      <c r="A737">
        <v>1032.4677200000001</v>
      </c>
      <c r="B737">
        <v>1.8813800000000001</v>
      </c>
      <c r="C737">
        <v>1591.5</v>
      </c>
      <c r="D737">
        <v>1.5</v>
      </c>
    </row>
    <row r="738" spans="1:4" x14ac:dyDescent="0.25">
      <c r="A738">
        <v>1032.46777</v>
      </c>
      <c r="B738">
        <v>1.8803399999999999</v>
      </c>
      <c r="C738">
        <v>1591.5</v>
      </c>
      <c r="D738">
        <v>1.5</v>
      </c>
    </row>
    <row r="739" spans="1:4" x14ac:dyDescent="0.25">
      <c r="A739">
        <v>1032.4677300000001</v>
      </c>
      <c r="B739">
        <v>1.8806</v>
      </c>
      <c r="C739">
        <v>1591.5</v>
      </c>
      <c r="D739">
        <v>1.5</v>
      </c>
    </row>
    <row r="740" spans="1:4" x14ac:dyDescent="0.25">
      <c r="A740">
        <v>1032.4677300000001</v>
      </c>
      <c r="B740">
        <v>1.88069</v>
      </c>
      <c r="C740">
        <v>1591.5</v>
      </c>
      <c r="D740">
        <v>1.5</v>
      </c>
    </row>
    <row r="741" spans="1:4" x14ac:dyDescent="0.25">
      <c r="A741">
        <v>1032.4678100000001</v>
      </c>
      <c r="B741">
        <v>1.8809400000000001</v>
      </c>
      <c r="C741">
        <v>1591.5</v>
      </c>
      <c r="D741">
        <v>1.5</v>
      </c>
    </row>
    <row r="742" spans="1:4" x14ac:dyDescent="0.25">
      <c r="A742">
        <v>1032.4678200000001</v>
      </c>
      <c r="B742">
        <v>1.8808499999999999</v>
      </c>
      <c r="C742">
        <v>1591.5</v>
      </c>
      <c r="D742">
        <v>1.5</v>
      </c>
    </row>
    <row r="743" spans="1:4" x14ac:dyDescent="0.25">
      <c r="A743">
        <v>1032.4678100000001</v>
      </c>
      <c r="B743">
        <v>1.8808199999999999</v>
      </c>
      <c r="C743">
        <v>1591.5</v>
      </c>
      <c r="D743">
        <v>1.5</v>
      </c>
    </row>
    <row r="744" spans="1:4" x14ac:dyDescent="0.25">
      <c r="A744">
        <v>1032.4678100000001</v>
      </c>
      <c r="B744">
        <v>1.8805400000000001</v>
      </c>
      <c r="C744">
        <v>1591.5</v>
      </c>
      <c r="D744">
        <v>1.5</v>
      </c>
    </row>
    <row r="745" spans="1:4" x14ac:dyDescent="0.25">
      <c r="A745">
        <v>1032.4677799999999</v>
      </c>
      <c r="B745">
        <v>1.88124</v>
      </c>
      <c r="C745">
        <v>1591.5</v>
      </c>
      <c r="D745">
        <v>1.5</v>
      </c>
    </row>
    <row r="746" spans="1:4" x14ac:dyDescent="0.25">
      <c r="A746">
        <v>1032.4676899999999</v>
      </c>
      <c r="B746">
        <v>1.8813599999999999</v>
      </c>
      <c r="C746">
        <v>1591.5</v>
      </c>
      <c r="D746">
        <v>1.5</v>
      </c>
    </row>
    <row r="747" spans="1:4" x14ac:dyDescent="0.25">
      <c r="A747">
        <v>1032.4677200000001</v>
      </c>
      <c r="B747">
        <v>1.88097</v>
      </c>
      <c r="C747">
        <v>1591.5</v>
      </c>
      <c r="D747">
        <v>1.5</v>
      </c>
    </row>
    <row r="748" spans="1:4" x14ac:dyDescent="0.25">
      <c r="A748">
        <v>1032.46775</v>
      </c>
      <c r="B748">
        <v>1.88087</v>
      </c>
      <c r="C748">
        <v>1591.5</v>
      </c>
      <c r="D748">
        <v>1.5</v>
      </c>
    </row>
    <row r="749" spans="1:4" x14ac:dyDescent="0.25">
      <c r="A749">
        <v>1032.4677300000001</v>
      </c>
      <c r="B749">
        <v>1.8803300000000001</v>
      </c>
      <c r="C749">
        <v>1591.5</v>
      </c>
      <c r="D749">
        <v>1.5</v>
      </c>
    </row>
    <row r="750" spans="1:4" x14ac:dyDescent="0.25">
      <c r="A750">
        <v>1032.4680900000001</v>
      </c>
      <c r="B750">
        <v>1.87792</v>
      </c>
      <c r="C750">
        <v>1591.5</v>
      </c>
      <c r="D750">
        <v>1.5</v>
      </c>
    </row>
    <row r="751" spans="1:4" x14ac:dyDescent="0.25">
      <c r="A751">
        <v>1032.4680900000001</v>
      </c>
      <c r="B751">
        <v>1.87731</v>
      </c>
      <c r="C751">
        <v>1591.5</v>
      </c>
      <c r="D751">
        <v>1.5</v>
      </c>
    </row>
    <row r="752" spans="1:4" x14ac:dyDescent="0.25">
      <c r="A752">
        <v>1032.4681399999999</v>
      </c>
      <c r="B752">
        <v>1.87693</v>
      </c>
      <c r="C752">
        <v>1591.5</v>
      </c>
      <c r="D752">
        <v>1.5</v>
      </c>
    </row>
    <row r="753" spans="1:4" x14ac:dyDescent="0.25">
      <c r="A753" t="s">
        <v>139</v>
      </c>
      <c r="B753" t="s">
        <v>140</v>
      </c>
      <c r="C753" t="s">
        <v>141</v>
      </c>
      <c r="D753" t="s">
        <v>142</v>
      </c>
    </row>
    <row r="754" spans="1:4" x14ac:dyDescent="0.25">
      <c r="A754" t="s">
        <v>143</v>
      </c>
      <c r="B754" t="s">
        <v>144</v>
      </c>
      <c r="C754" t="s">
        <v>145</v>
      </c>
      <c r="D754" t="s">
        <v>146</v>
      </c>
    </row>
    <row r="755" spans="1:4" x14ac:dyDescent="0.25">
      <c r="A755">
        <v>1032.4677979999999</v>
      </c>
      <c r="B755">
        <v>1.3984300000000001E-4</v>
      </c>
      <c r="C755">
        <v>1.8805050000000001</v>
      </c>
      <c r="D755">
        <v>1.4275100000000001E-3</v>
      </c>
    </row>
    <row r="756" spans="1:4" x14ac:dyDescent="0.25">
      <c r="A756" t="s">
        <v>147</v>
      </c>
      <c r="B756" t="s">
        <v>148</v>
      </c>
      <c r="C756" t="s">
        <v>149</v>
      </c>
      <c r="D756" t="s">
        <v>150</v>
      </c>
    </row>
    <row r="757" spans="1:4" x14ac:dyDescent="0.25">
      <c r="A757" t="s">
        <v>137</v>
      </c>
      <c r="B757" t="s">
        <v>179</v>
      </c>
    </row>
    <row r="758" spans="1:4" x14ac:dyDescent="0.25">
      <c r="A758" s="13">
        <v>44116</v>
      </c>
      <c r="B758" s="45">
        <v>0.74630787037037039</v>
      </c>
    </row>
    <row r="759" spans="1:4" x14ac:dyDescent="0.25">
      <c r="A759">
        <v>1044.2427700000001</v>
      </c>
      <c r="B759">
        <v>1.8791199999999999</v>
      </c>
      <c r="C759">
        <v>1591.5</v>
      </c>
      <c r="D759">
        <v>1.5</v>
      </c>
    </row>
    <row r="760" spans="1:4" x14ac:dyDescent="0.25">
      <c r="A760">
        <v>1044.2428500000001</v>
      </c>
      <c r="B760">
        <v>1.87984</v>
      </c>
      <c r="C760">
        <v>1591.5</v>
      </c>
      <c r="D760">
        <v>1.5</v>
      </c>
    </row>
    <row r="761" spans="1:4" x14ac:dyDescent="0.25">
      <c r="A761">
        <v>1044.2428500000001</v>
      </c>
      <c r="B761">
        <v>1.8793</v>
      </c>
      <c r="C761">
        <v>1591.5</v>
      </c>
      <c r="D761">
        <v>1.5</v>
      </c>
    </row>
    <row r="762" spans="1:4" x14ac:dyDescent="0.25">
      <c r="A762">
        <v>1044.2429099999999</v>
      </c>
      <c r="B762">
        <v>1.87965</v>
      </c>
      <c r="C762">
        <v>1591.5</v>
      </c>
      <c r="D762">
        <v>1.5</v>
      </c>
    </row>
    <row r="763" spans="1:4" x14ac:dyDescent="0.25">
      <c r="A763">
        <v>1044.2429999999999</v>
      </c>
      <c r="B763">
        <v>1.88043</v>
      </c>
      <c r="C763">
        <v>1591.5</v>
      </c>
      <c r="D763">
        <v>1.5</v>
      </c>
    </row>
    <row r="764" spans="1:4" x14ac:dyDescent="0.25">
      <c r="A764">
        <v>1044.2430199999999</v>
      </c>
      <c r="B764">
        <v>1.88019</v>
      </c>
      <c r="C764">
        <v>1591.5</v>
      </c>
      <c r="D764">
        <v>1.5</v>
      </c>
    </row>
    <row r="765" spans="1:4" x14ac:dyDescent="0.25">
      <c r="A765">
        <v>1044.24305</v>
      </c>
      <c r="B765">
        <v>1.8804399999999999</v>
      </c>
      <c r="C765">
        <v>1591.5</v>
      </c>
      <c r="D765">
        <v>1.5</v>
      </c>
    </row>
    <row r="766" spans="1:4" x14ac:dyDescent="0.25">
      <c r="A766">
        <v>1044.2430300000001</v>
      </c>
      <c r="B766">
        <v>1.8798900000000001</v>
      </c>
      <c r="C766">
        <v>1591.5</v>
      </c>
      <c r="D766">
        <v>1.5</v>
      </c>
    </row>
    <row r="767" spans="1:4" x14ac:dyDescent="0.25">
      <c r="A767">
        <v>1044.2430899999999</v>
      </c>
      <c r="B767">
        <v>1.88022</v>
      </c>
      <c r="C767">
        <v>1591.5</v>
      </c>
      <c r="D767">
        <v>1.5</v>
      </c>
    </row>
    <row r="768" spans="1:4" x14ac:dyDescent="0.25">
      <c r="A768">
        <v>1044.2431300000001</v>
      </c>
      <c r="B768">
        <v>1.8803700000000001</v>
      </c>
      <c r="C768">
        <v>1591.5</v>
      </c>
      <c r="D768">
        <v>1.5</v>
      </c>
    </row>
    <row r="769" spans="1:4" x14ac:dyDescent="0.25">
      <c r="A769">
        <v>1044.24316</v>
      </c>
      <c r="B769">
        <v>1.8803799999999999</v>
      </c>
      <c r="C769">
        <v>1591.5</v>
      </c>
      <c r="D769">
        <v>1.5</v>
      </c>
    </row>
    <row r="770" spans="1:4" x14ac:dyDescent="0.25">
      <c r="A770">
        <v>1044.24317</v>
      </c>
      <c r="B770">
        <v>1.88026</v>
      </c>
      <c r="C770">
        <v>1591.5</v>
      </c>
      <c r="D770">
        <v>1.5</v>
      </c>
    </row>
    <row r="771" spans="1:4" x14ac:dyDescent="0.25">
      <c r="A771">
        <v>1044.2431300000001</v>
      </c>
      <c r="B771">
        <v>1.8794500000000001</v>
      </c>
      <c r="C771">
        <v>1591.5</v>
      </c>
      <c r="D771">
        <v>1.5</v>
      </c>
    </row>
    <row r="772" spans="1:4" x14ac:dyDescent="0.25">
      <c r="A772">
        <v>1044.2431899999999</v>
      </c>
      <c r="B772">
        <v>1.88008</v>
      </c>
      <c r="C772">
        <v>1591.5</v>
      </c>
      <c r="D772">
        <v>1.5</v>
      </c>
    </row>
    <row r="773" spans="1:4" x14ac:dyDescent="0.25">
      <c r="A773">
        <v>1044.2432100000001</v>
      </c>
      <c r="B773">
        <v>1.8799300000000001</v>
      </c>
      <c r="C773">
        <v>1591.5</v>
      </c>
      <c r="D773">
        <v>1.5</v>
      </c>
    </row>
    <row r="774" spans="1:4" x14ac:dyDescent="0.25">
      <c r="A774">
        <v>1044.24324</v>
      </c>
      <c r="B774">
        <v>1.8799600000000001</v>
      </c>
      <c r="C774">
        <v>1591.5</v>
      </c>
      <c r="D774">
        <v>1.5</v>
      </c>
    </row>
    <row r="775" spans="1:4" x14ac:dyDescent="0.25">
      <c r="A775">
        <v>1044.2433699999999</v>
      </c>
      <c r="B775">
        <v>1.8814</v>
      </c>
      <c r="C775">
        <v>1591.5</v>
      </c>
      <c r="D775">
        <v>1.5</v>
      </c>
    </row>
    <row r="776" spans="1:4" x14ac:dyDescent="0.25">
      <c r="A776">
        <v>1044.2433799999999</v>
      </c>
      <c r="B776">
        <v>1.8811500000000001</v>
      </c>
      <c r="C776">
        <v>1591.5</v>
      </c>
      <c r="D776">
        <v>1.5</v>
      </c>
    </row>
    <row r="777" spans="1:4" x14ac:dyDescent="0.25">
      <c r="A777">
        <v>1044.2435399999999</v>
      </c>
      <c r="B777">
        <v>1.8826000000000001</v>
      </c>
      <c r="C777">
        <v>1591.5</v>
      </c>
      <c r="D777">
        <v>1.5</v>
      </c>
    </row>
    <row r="778" spans="1:4" x14ac:dyDescent="0.25">
      <c r="A778">
        <v>1044.24351</v>
      </c>
      <c r="B778">
        <v>1.8820300000000001</v>
      </c>
      <c r="C778">
        <v>1591.5</v>
      </c>
      <c r="D778">
        <v>1.5</v>
      </c>
    </row>
    <row r="779" spans="1:4" x14ac:dyDescent="0.25">
      <c r="A779" t="s">
        <v>139</v>
      </c>
      <c r="B779" t="s">
        <v>140</v>
      </c>
      <c r="C779" t="s">
        <v>141</v>
      </c>
      <c r="D779" t="s">
        <v>142</v>
      </c>
    </row>
    <row r="780" spans="1:4" x14ac:dyDescent="0.25">
      <c r="A780" t="s">
        <v>143</v>
      </c>
      <c r="B780" t="s">
        <v>144</v>
      </c>
      <c r="C780" t="s">
        <v>145</v>
      </c>
      <c r="D780" t="s">
        <v>146</v>
      </c>
    </row>
    <row r="781" spans="1:4" x14ac:dyDescent="0.25">
      <c r="A781">
        <v>1044.2431300000001</v>
      </c>
      <c r="B781">
        <v>2.0481699999999999E-4</v>
      </c>
      <c r="C781">
        <v>1.8803345</v>
      </c>
      <c r="D781">
        <v>8.5080799999999999E-4</v>
      </c>
    </row>
    <row r="782" spans="1:4" x14ac:dyDescent="0.25">
      <c r="A782" t="s">
        <v>147</v>
      </c>
      <c r="B782" t="s">
        <v>148</v>
      </c>
      <c r="C782" t="s">
        <v>149</v>
      </c>
      <c r="D782" t="s">
        <v>150</v>
      </c>
    </row>
    <row r="783" spans="1:4" x14ac:dyDescent="0.25">
      <c r="A783" t="s">
        <v>137</v>
      </c>
      <c r="B783" t="s">
        <v>180</v>
      </c>
    </row>
    <row r="784" spans="1:4" x14ac:dyDescent="0.25">
      <c r="A784" s="13">
        <v>44116</v>
      </c>
      <c r="B784" s="45">
        <v>0.74782407407407403</v>
      </c>
    </row>
    <row r="785" spans="1:4" x14ac:dyDescent="0.25">
      <c r="A785">
        <v>2046.62284</v>
      </c>
      <c r="B785">
        <v>2.202</v>
      </c>
      <c r="C785">
        <v>1591.5</v>
      </c>
      <c r="D785">
        <v>0.75</v>
      </c>
    </row>
    <row r="786" spans="1:4" x14ac:dyDescent="0.25">
      <c r="A786">
        <v>2046.6228100000001</v>
      </c>
      <c r="B786">
        <v>2.2019700000000002</v>
      </c>
      <c r="C786">
        <v>1591.5</v>
      </c>
      <c r="D786">
        <v>0.75</v>
      </c>
    </row>
    <row r="787" spans="1:4" x14ac:dyDescent="0.25">
      <c r="A787">
        <v>2046.6228599999999</v>
      </c>
      <c r="B787">
        <v>2.202</v>
      </c>
      <c r="C787">
        <v>1591.5</v>
      </c>
      <c r="D787">
        <v>0.75</v>
      </c>
    </row>
    <row r="788" spans="1:4" x14ac:dyDescent="0.25">
      <c r="A788">
        <v>2046.6228799999999</v>
      </c>
      <c r="B788">
        <v>2.2016399999999998</v>
      </c>
      <c r="C788">
        <v>1591.5</v>
      </c>
      <c r="D788">
        <v>0.75</v>
      </c>
    </row>
    <row r="789" spans="1:4" x14ac:dyDescent="0.25">
      <c r="A789">
        <v>2046.6228900000001</v>
      </c>
      <c r="B789">
        <v>2.2018200000000001</v>
      </c>
      <c r="C789">
        <v>1591.5</v>
      </c>
      <c r="D789">
        <v>0.75</v>
      </c>
    </row>
    <row r="790" spans="1:4" x14ac:dyDescent="0.25">
      <c r="A790">
        <v>2046.6228900000001</v>
      </c>
      <c r="B790">
        <v>2.2022699999999999</v>
      </c>
      <c r="C790">
        <v>1591.5</v>
      </c>
      <c r="D790">
        <v>0.75</v>
      </c>
    </row>
    <row r="791" spans="1:4" x14ac:dyDescent="0.25">
      <c r="A791">
        <v>2046.6229000000001</v>
      </c>
      <c r="B791">
        <v>2.20173</v>
      </c>
      <c r="C791">
        <v>1591.5</v>
      </c>
      <c r="D791">
        <v>0.75</v>
      </c>
    </row>
    <row r="792" spans="1:4" x14ac:dyDescent="0.25">
      <c r="A792">
        <v>2046.6229599999999</v>
      </c>
      <c r="B792">
        <v>2.2019099999999998</v>
      </c>
      <c r="C792">
        <v>1591.5</v>
      </c>
      <c r="D792">
        <v>0.75</v>
      </c>
    </row>
    <row r="793" spans="1:4" x14ac:dyDescent="0.25">
      <c r="A793">
        <v>2046.62292</v>
      </c>
      <c r="B793">
        <v>2.20194</v>
      </c>
      <c r="C793">
        <v>1591.5</v>
      </c>
      <c r="D793">
        <v>0.75</v>
      </c>
    </row>
    <row r="794" spans="1:4" x14ac:dyDescent="0.25">
      <c r="A794">
        <v>2046.6229599999999</v>
      </c>
      <c r="B794">
        <v>2.2016100000000001</v>
      </c>
      <c r="C794">
        <v>1591.5</v>
      </c>
      <c r="D794">
        <v>0.75</v>
      </c>
    </row>
    <row r="795" spans="1:4" x14ac:dyDescent="0.25">
      <c r="A795">
        <v>2046.6229499999999</v>
      </c>
      <c r="B795">
        <v>2.2018200000000001</v>
      </c>
      <c r="C795">
        <v>1591.5</v>
      </c>
      <c r="D795">
        <v>0.75</v>
      </c>
    </row>
    <row r="796" spans="1:4" x14ac:dyDescent="0.25">
      <c r="A796">
        <v>2046.6229599999999</v>
      </c>
      <c r="B796">
        <v>2.2016399999999998</v>
      </c>
      <c r="C796">
        <v>1591.5</v>
      </c>
      <c r="D796">
        <v>0.75</v>
      </c>
    </row>
    <row r="797" spans="1:4" x14ac:dyDescent="0.25">
      <c r="A797">
        <v>2046.6229900000001</v>
      </c>
      <c r="B797">
        <v>2.2019099999999998</v>
      </c>
      <c r="C797">
        <v>1591.5</v>
      </c>
      <c r="D797">
        <v>0.75</v>
      </c>
    </row>
    <row r="798" spans="1:4" x14ac:dyDescent="0.25">
      <c r="A798">
        <v>2046.623</v>
      </c>
      <c r="B798">
        <v>2.2017000000000002</v>
      </c>
      <c r="C798">
        <v>1591.5</v>
      </c>
      <c r="D798">
        <v>0.75</v>
      </c>
    </row>
    <row r="799" spans="1:4" x14ac:dyDescent="0.25">
      <c r="A799">
        <v>2046.62302</v>
      </c>
      <c r="B799">
        <v>2.2019700000000002</v>
      </c>
      <c r="C799">
        <v>1591.5</v>
      </c>
      <c r="D799">
        <v>0.75</v>
      </c>
    </row>
    <row r="800" spans="1:4" x14ac:dyDescent="0.25">
      <c r="A800">
        <v>2046.62302</v>
      </c>
      <c r="B800">
        <v>2.2016100000000001</v>
      </c>
      <c r="C800">
        <v>1591.5</v>
      </c>
      <c r="D800">
        <v>0.75</v>
      </c>
    </row>
    <row r="801" spans="1:4" x14ac:dyDescent="0.25">
      <c r="A801">
        <v>2046.62302</v>
      </c>
      <c r="B801">
        <v>2.202</v>
      </c>
      <c r="C801">
        <v>1591.5</v>
      </c>
      <c r="D801">
        <v>0.75</v>
      </c>
    </row>
    <row r="802" spans="1:4" x14ac:dyDescent="0.25">
      <c r="A802">
        <v>2046.6230599999999</v>
      </c>
      <c r="B802">
        <v>2.20173</v>
      </c>
      <c r="C802">
        <v>1591.5</v>
      </c>
      <c r="D802">
        <v>0.75</v>
      </c>
    </row>
    <row r="803" spans="1:4" x14ac:dyDescent="0.25">
      <c r="A803">
        <v>2046.6230399999999</v>
      </c>
      <c r="B803">
        <v>2.2017600000000002</v>
      </c>
      <c r="C803">
        <v>1591.5</v>
      </c>
      <c r="D803">
        <v>0.75</v>
      </c>
    </row>
    <row r="804" spans="1:4" x14ac:dyDescent="0.25">
      <c r="A804">
        <v>2046.62309</v>
      </c>
      <c r="B804">
        <v>2.20173</v>
      </c>
      <c r="C804">
        <v>1591.5</v>
      </c>
      <c r="D804">
        <v>0.75</v>
      </c>
    </row>
    <row r="805" spans="1:4" x14ac:dyDescent="0.25">
      <c r="A805" t="s">
        <v>139</v>
      </c>
      <c r="B805" t="s">
        <v>140</v>
      </c>
      <c r="C805" t="s">
        <v>141</v>
      </c>
      <c r="D805" t="s">
        <v>142</v>
      </c>
    </row>
    <row r="806" spans="1:4" x14ac:dyDescent="0.25">
      <c r="A806" t="s">
        <v>143</v>
      </c>
      <c r="B806" t="s">
        <v>144</v>
      </c>
      <c r="C806" t="s">
        <v>145</v>
      </c>
      <c r="D806" t="s">
        <v>146</v>
      </c>
    </row>
    <row r="807" spans="1:4" x14ac:dyDescent="0.25">
      <c r="A807">
        <v>2046.6229530000001</v>
      </c>
      <c r="B807" s="37">
        <v>7.5500000000000006E-5</v>
      </c>
      <c r="C807">
        <v>2.201838</v>
      </c>
      <c r="D807">
        <v>1.6794600000000001E-4</v>
      </c>
    </row>
    <row r="808" spans="1:4" x14ac:dyDescent="0.25">
      <c r="A808" t="s">
        <v>147</v>
      </c>
      <c r="B808" t="s">
        <v>148</v>
      </c>
      <c r="C808" t="s">
        <v>149</v>
      </c>
      <c r="D808" t="s">
        <v>150</v>
      </c>
    </row>
    <row r="809" spans="1:4" x14ac:dyDescent="0.25">
      <c r="A809" t="s">
        <v>137</v>
      </c>
      <c r="B809" t="s">
        <v>181</v>
      </c>
    </row>
    <row r="810" spans="1:4" x14ac:dyDescent="0.25">
      <c r="A810" s="13">
        <v>44116</v>
      </c>
      <c r="B810" s="45">
        <v>0.74921296296296302</v>
      </c>
    </row>
    <row r="811" spans="1:4" x14ac:dyDescent="0.25">
      <c r="A811">
        <v>3041.32402</v>
      </c>
      <c r="B811">
        <v>2.7766999999999999</v>
      </c>
      <c r="C811">
        <v>1591.5</v>
      </c>
      <c r="D811">
        <v>0.25</v>
      </c>
    </row>
    <row r="812" spans="1:4" x14ac:dyDescent="0.25">
      <c r="A812">
        <v>3041.3239100000001</v>
      </c>
      <c r="B812">
        <v>2.7749999999999999</v>
      </c>
      <c r="C812">
        <v>1591.5</v>
      </c>
      <c r="D812">
        <v>0.25</v>
      </c>
    </row>
    <row r="813" spans="1:4" x14ac:dyDescent="0.25">
      <c r="A813">
        <v>3041.3241200000002</v>
      </c>
      <c r="B813">
        <v>2.7755999999999998</v>
      </c>
      <c r="C813">
        <v>1591.5</v>
      </c>
      <c r="D813">
        <v>0.25</v>
      </c>
    </row>
    <row r="814" spans="1:4" x14ac:dyDescent="0.25">
      <c r="A814">
        <v>3041.3241499999999</v>
      </c>
      <c r="B814">
        <v>2.7770999999999999</v>
      </c>
      <c r="C814">
        <v>1591.5</v>
      </c>
      <c r="D814">
        <v>0.25</v>
      </c>
    </row>
    <row r="815" spans="1:4" x14ac:dyDescent="0.25">
      <c r="A815">
        <v>3041.32413</v>
      </c>
      <c r="B815">
        <v>2.7755999999999998</v>
      </c>
      <c r="C815">
        <v>1591.5</v>
      </c>
      <c r="D815">
        <v>0.25</v>
      </c>
    </row>
    <row r="816" spans="1:4" x14ac:dyDescent="0.25">
      <c r="A816">
        <v>3041.3240599999999</v>
      </c>
      <c r="B816">
        <v>2.7759</v>
      </c>
      <c r="C816">
        <v>1591.5</v>
      </c>
      <c r="D816">
        <v>0.25</v>
      </c>
    </row>
    <row r="817" spans="1:4" x14ac:dyDescent="0.25">
      <c r="A817">
        <v>3041.3241800000001</v>
      </c>
      <c r="B817">
        <v>2.7749999999999999</v>
      </c>
      <c r="C817">
        <v>1591.5</v>
      </c>
      <c r="D817">
        <v>0.25</v>
      </c>
    </row>
    <row r="818" spans="1:4" x14ac:dyDescent="0.25">
      <c r="A818">
        <v>3041.3242700000001</v>
      </c>
      <c r="B818">
        <v>2.7753999999999999</v>
      </c>
      <c r="C818">
        <v>1591.5</v>
      </c>
      <c r="D818">
        <v>0.25</v>
      </c>
    </row>
    <row r="819" spans="1:4" x14ac:dyDescent="0.25">
      <c r="A819">
        <v>3041.3242</v>
      </c>
      <c r="B819">
        <v>2.7755999999999998</v>
      </c>
      <c r="C819">
        <v>1591.5</v>
      </c>
      <c r="D819">
        <v>0.25</v>
      </c>
    </row>
    <row r="820" spans="1:4" x14ac:dyDescent="0.25">
      <c r="A820">
        <v>3041.3242399999999</v>
      </c>
      <c r="B820">
        <v>2.7755999999999998</v>
      </c>
      <c r="C820">
        <v>1591.5</v>
      </c>
      <c r="D820">
        <v>0.25</v>
      </c>
    </row>
    <row r="821" spans="1:4" x14ac:dyDescent="0.25">
      <c r="A821">
        <v>3041.3242500000001</v>
      </c>
      <c r="B821">
        <v>2.7757999999999998</v>
      </c>
      <c r="C821">
        <v>1591.5</v>
      </c>
      <c r="D821">
        <v>0.25</v>
      </c>
    </row>
    <row r="822" spans="1:4" x14ac:dyDescent="0.25">
      <c r="A822">
        <v>3041.3243299999999</v>
      </c>
      <c r="B822">
        <v>2.7755999999999998</v>
      </c>
      <c r="C822">
        <v>1591.5</v>
      </c>
      <c r="D822">
        <v>0.25</v>
      </c>
    </row>
    <row r="823" spans="1:4" x14ac:dyDescent="0.25">
      <c r="A823">
        <v>3041.3243400000001</v>
      </c>
      <c r="B823">
        <v>2.7743000000000002</v>
      </c>
      <c r="C823">
        <v>1591.5</v>
      </c>
      <c r="D823">
        <v>0.25</v>
      </c>
    </row>
    <row r="824" spans="1:4" x14ac:dyDescent="0.25">
      <c r="A824">
        <v>3041.32449</v>
      </c>
      <c r="B824">
        <v>2.7765</v>
      </c>
      <c r="C824">
        <v>1591.5</v>
      </c>
      <c r="D824">
        <v>0.25</v>
      </c>
    </row>
    <row r="825" spans="1:4" x14ac:dyDescent="0.25">
      <c r="A825">
        <v>3041.3243699999998</v>
      </c>
      <c r="B825">
        <v>2.7755999999999998</v>
      </c>
      <c r="C825">
        <v>1591.5</v>
      </c>
      <c r="D825">
        <v>0.25</v>
      </c>
    </row>
    <row r="826" spans="1:4" x14ac:dyDescent="0.25">
      <c r="A826">
        <v>3041.3244500000001</v>
      </c>
      <c r="B826">
        <v>2.7763</v>
      </c>
      <c r="C826">
        <v>1591.5</v>
      </c>
      <c r="D826">
        <v>0.25</v>
      </c>
    </row>
    <row r="827" spans="1:4" x14ac:dyDescent="0.25">
      <c r="A827">
        <v>3041.3245700000002</v>
      </c>
      <c r="B827">
        <v>2.7766000000000002</v>
      </c>
      <c r="C827">
        <v>1591.5</v>
      </c>
      <c r="D827">
        <v>0.25</v>
      </c>
    </row>
    <row r="828" spans="1:4" x14ac:dyDescent="0.25">
      <c r="A828">
        <v>3041.3245200000001</v>
      </c>
      <c r="B828">
        <v>2.7753000000000001</v>
      </c>
      <c r="C828">
        <v>1591.5</v>
      </c>
      <c r="D828">
        <v>0.25</v>
      </c>
    </row>
    <row r="829" spans="1:4" x14ac:dyDescent="0.25">
      <c r="A829">
        <v>3041.3246399999998</v>
      </c>
      <c r="B829">
        <v>2.7759</v>
      </c>
      <c r="C829">
        <v>1591.5</v>
      </c>
      <c r="D829">
        <v>0.25</v>
      </c>
    </row>
    <row r="830" spans="1:4" x14ac:dyDescent="0.25">
      <c r="A830">
        <v>3041.3245900000002</v>
      </c>
      <c r="B830">
        <v>2.7772000000000001</v>
      </c>
      <c r="C830">
        <v>1591.5</v>
      </c>
      <c r="D830">
        <v>0.25</v>
      </c>
    </row>
    <row r="831" spans="1:4" x14ac:dyDescent="0.25">
      <c r="A831" t="s">
        <v>139</v>
      </c>
      <c r="B831" t="s">
        <v>140</v>
      </c>
      <c r="C831" t="s">
        <v>141</v>
      </c>
      <c r="D831" t="s">
        <v>142</v>
      </c>
    </row>
    <row r="832" spans="1:4" x14ac:dyDescent="0.25">
      <c r="A832" t="s">
        <v>143</v>
      </c>
      <c r="B832" t="s">
        <v>144</v>
      </c>
      <c r="C832" t="s">
        <v>145</v>
      </c>
      <c r="D832" t="s">
        <v>146</v>
      </c>
    </row>
    <row r="833" spans="1:4" x14ac:dyDescent="0.25">
      <c r="A833">
        <v>3041.3242919999998</v>
      </c>
      <c r="B833">
        <v>1.9860200000000001E-4</v>
      </c>
      <c r="C833">
        <v>2.77583</v>
      </c>
      <c r="D833">
        <v>7.0788399999999999E-4</v>
      </c>
    </row>
    <row r="834" spans="1:4" x14ac:dyDescent="0.25">
      <c r="A834" t="s">
        <v>147</v>
      </c>
      <c r="B834" t="s">
        <v>148</v>
      </c>
      <c r="C834" t="s">
        <v>149</v>
      </c>
      <c r="D834" t="s">
        <v>150</v>
      </c>
    </row>
    <row r="835" spans="1:4" x14ac:dyDescent="0.25">
      <c r="A835" t="s">
        <v>137</v>
      </c>
      <c r="B835" t="s">
        <v>182</v>
      </c>
    </row>
    <row r="836" spans="1:4" x14ac:dyDescent="0.25">
      <c r="A836" s="13">
        <v>44116</v>
      </c>
      <c r="B836" s="45">
        <v>0.75081018518518527</v>
      </c>
    </row>
    <row r="837" spans="1:4" x14ac:dyDescent="0.25">
      <c r="A837">
        <v>4043.91716</v>
      </c>
      <c r="B837">
        <v>3.2170000000000001</v>
      </c>
      <c r="C837">
        <v>1591.5</v>
      </c>
      <c r="D837">
        <v>0.25</v>
      </c>
    </row>
    <row r="838" spans="1:4" x14ac:dyDescent="0.25">
      <c r="A838">
        <v>4043.9171799999999</v>
      </c>
      <c r="B838">
        <v>3.2155</v>
      </c>
      <c r="C838">
        <v>1591.5</v>
      </c>
      <c r="D838">
        <v>0.25</v>
      </c>
    </row>
    <row r="839" spans="1:4" x14ac:dyDescent="0.25">
      <c r="A839">
        <v>4043.9173300000002</v>
      </c>
      <c r="B839">
        <v>3.2153999999999998</v>
      </c>
      <c r="C839">
        <v>1591.5</v>
      </c>
      <c r="D839">
        <v>0.25</v>
      </c>
    </row>
    <row r="840" spans="1:4" x14ac:dyDescent="0.25">
      <c r="A840">
        <v>4043.9172800000001</v>
      </c>
      <c r="B840">
        <v>3.2160000000000002</v>
      </c>
      <c r="C840">
        <v>1591.5</v>
      </c>
      <c r="D840">
        <v>0.25</v>
      </c>
    </row>
    <row r="841" spans="1:4" x14ac:dyDescent="0.25">
      <c r="A841">
        <v>4043.9171700000002</v>
      </c>
      <c r="B841">
        <v>3.2172999999999998</v>
      </c>
      <c r="C841">
        <v>1591.5</v>
      </c>
      <c r="D841">
        <v>0.25</v>
      </c>
    </row>
    <row r="842" spans="1:4" x14ac:dyDescent="0.25">
      <c r="A842">
        <v>4043.9172100000001</v>
      </c>
      <c r="B842">
        <v>3.2164999999999999</v>
      </c>
      <c r="C842">
        <v>1591.5</v>
      </c>
      <c r="D842">
        <v>0.25</v>
      </c>
    </row>
    <row r="843" spans="1:4" x14ac:dyDescent="0.25">
      <c r="A843">
        <v>4043.9173599999999</v>
      </c>
      <c r="B843">
        <v>3.2151000000000001</v>
      </c>
      <c r="C843">
        <v>1591.5</v>
      </c>
      <c r="D843">
        <v>0.25</v>
      </c>
    </row>
    <row r="844" spans="1:4" x14ac:dyDescent="0.25">
      <c r="A844">
        <v>4043.9173300000002</v>
      </c>
      <c r="B844">
        <v>3.2155</v>
      </c>
      <c r="C844">
        <v>1591.5</v>
      </c>
      <c r="D844">
        <v>0.25</v>
      </c>
    </row>
    <row r="845" spans="1:4" x14ac:dyDescent="0.25">
      <c r="A845">
        <v>4043.9174800000001</v>
      </c>
      <c r="B845">
        <v>3.2166999999999999</v>
      </c>
      <c r="C845">
        <v>1591.5</v>
      </c>
      <c r="D845">
        <v>0.25</v>
      </c>
    </row>
    <row r="846" spans="1:4" x14ac:dyDescent="0.25">
      <c r="A846">
        <v>4043.9175300000002</v>
      </c>
      <c r="B846">
        <v>3.2155999999999998</v>
      </c>
      <c r="C846">
        <v>1591.5</v>
      </c>
      <c r="D846">
        <v>0.25</v>
      </c>
    </row>
    <row r="847" spans="1:4" x14ac:dyDescent="0.25">
      <c r="A847">
        <v>4043.9176200000002</v>
      </c>
      <c r="B847">
        <v>3.2172000000000001</v>
      </c>
      <c r="C847">
        <v>1591.5</v>
      </c>
      <c r="D847">
        <v>0.25</v>
      </c>
    </row>
    <row r="848" spans="1:4" x14ac:dyDescent="0.25">
      <c r="A848">
        <v>4043.91768</v>
      </c>
      <c r="B848">
        <v>3.2162999999999999</v>
      </c>
      <c r="C848">
        <v>1591.5</v>
      </c>
      <c r="D848">
        <v>0.25</v>
      </c>
    </row>
    <row r="849" spans="1:4" x14ac:dyDescent="0.25">
      <c r="A849">
        <v>4043.91752</v>
      </c>
      <c r="B849">
        <v>3.2149999999999999</v>
      </c>
      <c r="C849">
        <v>1591.5</v>
      </c>
      <c r="D849">
        <v>0.25</v>
      </c>
    </row>
    <row r="850" spans="1:4" x14ac:dyDescent="0.25">
      <c r="A850">
        <v>4043.91768</v>
      </c>
      <c r="B850">
        <v>3.2162000000000002</v>
      </c>
      <c r="C850">
        <v>1591.5</v>
      </c>
      <c r="D850">
        <v>0.25</v>
      </c>
    </row>
    <row r="851" spans="1:4" x14ac:dyDescent="0.25">
      <c r="A851">
        <v>4043.9176600000001</v>
      </c>
      <c r="B851">
        <v>3.2166999999999999</v>
      </c>
      <c r="C851">
        <v>1591.5</v>
      </c>
      <c r="D851">
        <v>0.25</v>
      </c>
    </row>
    <row r="852" spans="1:4" x14ac:dyDescent="0.25">
      <c r="A852">
        <v>4043.9175</v>
      </c>
      <c r="B852">
        <v>3.2159</v>
      </c>
      <c r="C852">
        <v>1591.5</v>
      </c>
      <c r="D852">
        <v>0.25</v>
      </c>
    </row>
    <row r="853" spans="1:4" x14ac:dyDescent="0.25">
      <c r="A853">
        <v>4043.9177100000002</v>
      </c>
      <c r="B853">
        <v>3.2172000000000001</v>
      </c>
      <c r="C853">
        <v>1591.5</v>
      </c>
      <c r="D853">
        <v>0.25</v>
      </c>
    </row>
    <row r="854" spans="1:4" x14ac:dyDescent="0.25">
      <c r="A854">
        <v>4043.9177300000001</v>
      </c>
      <c r="B854">
        <v>3.2158000000000002</v>
      </c>
      <c r="C854">
        <v>1591.5</v>
      </c>
      <c r="D854">
        <v>0.25</v>
      </c>
    </row>
    <row r="855" spans="1:4" x14ac:dyDescent="0.25">
      <c r="A855">
        <v>4043.9176900000002</v>
      </c>
      <c r="B855">
        <v>3.2172000000000001</v>
      </c>
      <c r="C855">
        <v>1591.5</v>
      </c>
      <c r="D855">
        <v>0.25</v>
      </c>
    </row>
    <row r="856" spans="1:4" x14ac:dyDescent="0.25">
      <c r="A856">
        <v>4043.9177399999999</v>
      </c>
      <c r="B856">
        <v>3.2155999999999998</v>
      </c>
      <c r="C856">
        <v>1591.5</v>
      </c>
      <c r="D856">
        <v>0.25</v>
      </c>
    </row>
    <row r="857" spans="1:4" x14ac:dyDescent="0.25">
      <c r="A857" t="s">
        <v>139</v>
      </c>
      <c r="B857" t="s">
        <v>140</v>
      </c>
      <c r="C857" t="s">
        <v>141</v>
      </c>
      <c r="D857" t="s">
        <v>142</v>
      </c>
    </row>
    <row r="858" spans="1:4" x14ac:dyDescent="0.25">
      <c r="A858" t="s">
        <v>143</v>
      </c>
      <c r="B858" t="s">
        <v>144</v>
      </c>
      <c r="C858" t="s">
        <v>145</v>
      </c>
      <c r="D858" t="s">
        <v>146</v>
      </c>
    </row>
    <row r="859" spans="1:4" x14ac:dyDescent="0.25">
      <c r="A859">
        <v>4043.9174779999998</v>
      </c>
      <c r="B859">
        <v>2.03017E-4</v>
      </c>
      <c r="C859">
        <v>3.2161849999999998</v>
      </c>
      <c r="D859">
        <v>7.3230799999999998E-4</v>
      </c>
    </row>
    <row r="860" spans="1:4" x14ac:dyDescent="0.25">
      <c r="A860" t="s">
        <v>147</v>
      </c>
      <c r="B860" t="s">
        <v>148</v>
      </c>
      <c r="C860" t="s">
        <v>149</v>
      </c>
      <c r="D860" t="s">
        <v>150</v>
      </c>
    </row>
    <row r="861" spans="1:4" x14ac:dyDescent="0.25">
      <c r="A861" t="s">
        <v>137</v>
      </c>
      <c r="B861" t="s">
        <v>183</v>
      </c>
    </row>
    <row r="862" spans="1:4" x14ac:dyDescent="0.25">
      <c r="A862" s="13">
        <v>44116</v>
      </c>
      <c r="B862" s="45">
        <v>0.75222222222222224</v>
      </c>
    </row>
    <row r="863" spans="1:4" x14ac:dyDescent="0.25">
      <c r="A863">
        <v>5047.2780300000004</v>
      </c>
      <c r="B863">
        <v>3.7848999999999999</v>
      </c>
      <c r="C863">
        <v>1591.5</v>
      </c>
      <c r="D863">
        <v>0.25</v>
      </c>
    </row>
    <row r="864" spans="1:4" x14ac:dyDescent="0.25">
      <c r="A864">
        <v>5047.27826</v>
      </c>
      <c r="B864">
        <v>3.7827999999999999</v>
      </c>
      <c r="C864">
        <v>1591.5</v>
      </c>
      <c r="D864">
        <v>0.25</v>
      </c>
    </row>
    <row r="865" spans="1:4" x14ac:dyDescent="0.25">
      <c r="A865">
        <v>5047.27819</v>
      </c>
      <c r="B865">
        <v>3.7827999999999999</v>
      </c>
      <c r="C865">
        <v>1591.5</v>
      </c>
      <c r="D865">
        <v>0.25</v>
      </c>
    </row>
    <row r="866" spans="1:4" x14ac:dyDescent="0.25">
      <c r="A866">
        <v>5047.2782500000003</v>
      </c>
      <c r="B866">
        <v>3.786</v>
      </c>
      <c r="C866">
        <v>1591.5</v>
      </c>
      <c r="D866">
        <v>0.25</v>
      </c>
    </row>
    <row r="867" spans="1:4" x14ac:dyDescent="0.25">
      <c r="A867">
        <v>5047.2784600000005</v>
      </c>
      <c r="B867">
        <v>3.7852000000000001</v>
      </c>
      <c r="C867">
        <v>1591.5</v>
      </c>
      <c r="D867">
        <v>0.25</v>
      </c>
    </row>
    <row r="868" spans="1:4" x14ac:dyDescent="0.25">
      <c r="A868">
        <v>5047.2784300000003</v>
      </c>
      <c r="B868">
        <v>3.7848999999999999</v>
      </c>
      <c r="C868">
        <v>1591.5</v>
      </c>
      <c r="D868">
        <v>0.25</v>
      </c>
    </row>
    <row r="869" spans="1:4" x14ac:dyDescent="0.25">
      <c r="A869">
        <v>5047.2786500000002</v>
      </c>
      <c r="B869">
        <v>3.7829999999999999</v>
      </c>
      <c r="C869">
        <v>1591.5</v>
      </c>
      <c r="D869">
        <v>0.25</v>
      </c>
    </row>
    <row r="870" spans="1:4" x14ac:dyDescent="0.25">
      <c r="A870">
        <v>5047.2786800000003</v>
      </c>
      <c r="B870">
        <v>3.7850000000000001</v>
      </c>
      <c r="C870">
        <v>1591.5</v>
      </c>
      <c r="D870">
        <v>0.25</v>
      </c>
    </row>
    <row r="871" spans="1:4" x14ac:dyDescent="0.25">
      <c r="A871">
        <v>5047.2787200000002</v>
      </c>
      <c r="B871">
        <v>3.7848000000000002</v>
      </c>
      <c r="C871">
        <v>1591.5</v>
      </c>
      <c r="D871">
        <v>0.25</v>
      </c>
    </row>
    <row r="872" spans="1:4" x14ac:dyDescent="0.25">
      <c r="A872">
        <v>5047.2787500000004</v>
      </c>
      <c r="B872">
        <v>3.7848000000000002</v>
      </c>
      <c r="C872">
        <v>1591.5</v>
      </c>
      <c r="D872">
        <v>0.25</v>
      </c>
    </row>
    <row r="873" spans="1:4" x14ac:dyDescent="0.25">
      <c r="A873">
        <v>5047.2787799999996</v>
      </c>
      <c r="B873">
        <v>3.7841</v>
      </c>
      <c r="C873">
        <v>1591.5</v>
      </c>
      <c r="D873">
        <v>0.25</v>
      </c>
    </row>
    <row r="874" spans="1:4" x14ac:dyDescent="0.25">
      <c r="A874">
        <v>5047.2787200000002</v>
      </c>
      <c r="B874">
        <v>3.7827000000000002</v>
      </c>
      <c r="C874">
        <v>1591.5</v>
      </c>
      <c r="D874">
        <v>0.25</v>
      </c>
    </row>
    <row r="875" spans="1:4" x14ac:dyDescent="0.25">
      <c r="A875">
        <v>5047.27891</v>
      </c>
      <c r="B875">
        <v>3.7848000000000002</v>
      </c>
      <c r="C875">
        <v>1591.5</v>
      </c>
      <c r="D875">
        <v>0.25</v>
      </c>
    </row>
    <row r="876" spans="1:4" x14ac:dyDescent="0.25">
      <c r="A876">
        <v>5047.2787200000002</v>
      </c>
      <c r="B876">
        <v>3.7848000000000002</v>
      </c>
      <c r="C876">
        <v>1591.5</v>
      </c>
      <c r="D876">
        <v>0.25</v>
      </c>
    </row>
    <row r="877" spans="1:4" x14ac:dyDescent="0.25">
      <c r="A877">
        <v>5047.27898</v>
      </c>
      <c r="B877">
        <v>3.7856000000000001</v>
      </c>
      <c r="C877">
        <v>1591.5</v>
      </c>
      <c r="D877">
        <v>0.25</v>
      </c>
    </row>
    <row r="878" spans="1:4" x14ac:dyDescent="0.25">
      <c r="A878">
        <v>5047.2789400000001</v>
      </c>
      <c r="B878">
        <v>3.7844000000000002</v>
      </c>
      <c r="C878">
        <v>1591.5</v>
      </c>
      <c r="D878">
        <v>0.25</v>
      </c>
    </row>
    <row r="879" spans="1:4" x14ac:dyDescent="0.25">
      <c r="A879">
        <v>5047.2792200000004</v>
      </c>
      <c r="B879">
        <v>3.7848999999999999</v>
      </c>
      <c r="C879">
        <v>1591.5</v>
      </c>
      <c r="D879">
        <v>0.25</v>
      </c>
    </row>
    <row r="880" spans="1:4" x14ac:dyDescent="0.25">
      <c r="A880">
        <v>5047.27916</v>
      </c>
      <c r="B880">
        <v>3.7858000000000001</v>
      </c>
      <c r="C880">
        <v>1591.5</v>
      </c>
      <c r="D880">
        <v>0.25</v>
      </c>
    </row>
    <row r="881" spans="1:4" x14ac:dyDescent="0.25">
      <c r="A881">
        <v>5047.2792799999997</v>
      </c>
      <c r="B881">
        <v>3.7845</v>
      </c>
      <c r="C881">
        <v>1591.5</v>
      </c>
      <c r="D881">
        <v>0.25</v>
      </c>
    </row>
    <row r="882" spans="1:4" x14ac:dyDescent="0.25">
      <c r="A882">
        <v>5047.2790699999996</v>
      </c>
      <c r="B882">
        <v>3.7856000000000001</v>
      </c>
      <c r="C882">
        <v>1591.5</v>
      </c>
      <c r="D882">
        <v>0.25</v>
      </c>
    </row>
    <row r="883" spans="1:4" x14ac:dyDescent="0.25">
      <c r="A883" t="s">
        <v>139</v>
      </c>
      <c r="B883" t="s">
        <v>140</v>
      </c>
      <c r="C883" t="s">
        <v>141</v>
      </c>
      <c r="D883" t="s">
        <v>142</v>
      </c>
    </row>
    <row r="884" spans="1:4" x14ac:dyDescent="0.25">
      <c r="A884" t="s">
        <v>143</v>
      </c>
      <c r="B884" t="s">
        <v>144</v>
      </c>
      <c r="C884" t="s">
        <v>145</v>
      </c>
      <c r="D884" t="s">
        <v>146</v>
      </c>
    </row>
    <row r="885" spans="1:4" x14ac:dyDescent="0.25">
      <c r="A885">
        <v>5047.2787099999996</v>
      </c>
      <c r="B885">
        <v>3.4510900000000002E-4</v>
      </c>
      <c r="C885">
        <v>3.78457</v>
      </c>
      <c r="D885">
        <v>9.8188599999999996E-4</v>
      </c>
    </row>
    <row r="886" spans="1:4" x14ac:dyDescent="0.25">
      <c r="A886" t="s">
        <v>147</v>
      </c>
      <c r="B886" t="s">
        <v>148</v>
      </c>
      <c r="C886" t="s">
        <v>149</v>
      </c>
      <c r="D886" t="s">
        <v>150</v>
      </c>
    </row>
    <row r="887" spans="1:4" x14ac:dyDescent="0.25">
      <c r="A887" t="s">
        <v>137</v>
      </c>
      <c r="B887" t="s">
        <v>184</v>
      </c>
    </row>
    <row r="888" spans="1:4" x14ac:dyDescent="0.25">
      <c r="A888" s="13">
        <v>44116</v>
      </c>
      <c r="B888" s="45">
        <v>0.75376157407407407</v>
      </c>
    </row>
    <row r="889" spans="1:4" x14ac:dyDescent="0.25">
      <c r="A889">
        <v>6041.4570400000002</v>
      </c>
      <c r="B889">
        <v>4.3639000000000001</v>
      </c>
      <c r="C889">
        <v>1591.5</v>
      </c>
      <c r="D889">
        <v>0.25</v>
      </c>
    </row>
    <row r="890" spans="1:4" x14ac:dyDescent="0.25">
      <c r="A890">
        <v>6041.4570400000002</v>
      </c>
      <c r="B890">
        <v>4.3627000000000002</v>
      </c>
      <c r="C890">
        <v>1591.5</v>
      </c>
      <c r="D890">
        <v>0.25</v>
      </c>
    </row>
    <row r="891" spans="1:4" x14ac:dyDescent="0.25">
      <c r="A891">
        <v>6041.4575400000003</v>
      </c>
      <c r="B891">
        <v>4.3638000000000003</v>
      </c>
      <c r="C891">
        <v>1591.5</v>
      </c>
      <c r="D891">
        <v>0.25</v>
      </c>
    </row>
    <row r="892" spans="1:4" x14ac:dyDescent="0.25">
      <c r="A892">
        <v>6041.4573899999996</v>
      </c>
      <c r="B892">
        <v>4.3632999999999997</v>
      </c>
      <c r="C892">
        <v>1591.5</v>
      </c>
      <c r="D892">
        <v>0.25</v>
      </c>
    </row>
    <row r="893" spans="1:4" x14ac:dyDescent="0.25">
      <c r="A893">
        <v>6041.4573399999999</v>
      </c>
      <c r="B893">
        <v>4.3640999999999996</v>
      </c>
      <c r="C893">
        <v>1591.5</v>
      </c>
      <c r="D893">
        <v>0.25</v>
      </c>
    </row>
    <row r="894" spans="1:4" x14ac:dyDescent="0.25">
      <c r="A894">
        <v>6041.4575299999997</v>
      </c>
      <c r="B894">
        <v>4.3642000000000003</v>
      </c>
      <c r="C894">
        <v>1591.5</v>
      </c>
      <c r="D894">
        <v>0.25</v>
      </c>
    </row>
    <row r="895" spans="1:4" x14ac:dyDescent="0.25">
      <c r="A895">
        <v>6041.4573</v>
      </c>
      <c r="B895">
        <v>4.3651</v>
      </c>
      <c r="C895">
        <v>1591.5</v>
      </c>
      <c r="D895">
        <v>0.25</v>
      </c>
    </row>
    <row r="896" spans="1:4" x14ac:dyDescent="0.25">
      <c r="A896">
        <v>6041.45766</v>
      </c>
      <c r="B896">
        <v>4.3632999999999997</v>
      </c>
      <c r="C896">
        <v>1591.5</v>
      </c>
      <c r="D896">
        <v>0.25</v>
      </c>
    </row>
    <row r="897" spans="1:4" x14ac:dyDescent="0.25">
      <c r="A897">
        <v>6041.4575800000002</v>
      </c>
      <c r="B897">
        <v>4.3621999999999996</v>
      </c>
      <c r="C897">
        <v>1591.5</v>
      </c>
      <c r="D897">
        <v>0.25</v>
      </c>
    </row>
    <row r="898" spans="1:4" x14ac:dyDescent="0.25">
      <c r="A898">
        <v>6041.4577499999996</v>
      </c>
      <c r="B898">
        <v>4.3635999999999999</v>
      </c>
      <c r="C898">
        <v>1591.5</v>
      </c>
      <c r="D898">
        <v>0.25</v>
      </c>
    </row>
    <row r="899" spans="1:4" x14ac:dyDescent="0.25">
      <c r="A899">
        <v>6041.4578499999998</v>
      </c>
      <c r="B899">
        <v>4.3638000000000003</v>
      </c>
      <c r="C899">
        <v>1591.5</v>
      </c>
      <c r="D899">
        <v>0.25</v>
      </c>
    </row>
    <row r="900" spans="1:4" x14ac:dyDescent="0.25">
      <c r="A900">
        <v>6041.4577499999996</v>
      </c>
      <c r="B900">
        <v>4.3653000000000004</v>
      </c>
      <c r="C900">
        <v>1591.5</v>
      </c>
      <c r="D900">
        <v>0.25</v>
      </c>
    </row>
    <row r="901" spans="1:4" x14ac:dyDescent="0.25">
      <c r="A901">
        <v>6041.4578000000001</v>
      </c>
      <c r="B901">
        <v>4.3661000000000003</v>
      </c>
      <c r="C901">
        <v>1591.5</v>
      </c>
      <c r="D901">
        <v>0.25</v>
      </c>
    </row>
    <row r="902" spans="1:4" x14ac:dyDescent="0.25">
      <c r="A902">
        <v>6041.45795</v>
      </c>
      <c r="B902">
        <v>4.3617999999999997</v>
      </c>
      <c r="C902">
        <v>1591.5</v>
      </c>
      <c r="D902">
        <v>0.25</v>
      </c>
    </row>
    <row r="903" spans="1:4" x14ac:dyDescent="0.25">
      <c r="A903">
        <v>6041.45802</v>
      </c>
      <c r="B903">
        <v>4.3634000000000004</v>
      </c>
      <c r="C903">
        <v>1591.5</v>
      </c>
      <c r="D903">
        <v>0.25</v>
      </c>
    </row>
    <row r="904" spans="1:4" x14ac:dyDescent="0.25">
      <c r="A904">
        <v>6041.45784</v>
      </c>
      <c r="B904">
        <v>4.3643999999999998</v>
      </c>
      <c r="C904">
        <v>1591.5</v>
      </c>
      <c r="D904">
        <v>0.25</v>
      </c>
    </row>
    <row r="905" spans="1:4" x14ac:dyDescent="0.25">
      <c r="A905">
        <v>6041.4580299999998</v>
      </c>
      <c r="B905">
        <v>4.3635999999999999</v>
      </c>
      <c r="C905">
        <v>1591.5</v>
      </c>
      <c r="D905">
        <v>0.25</v>
      </c>
    </row>
    <row r="906" spans="1:4" x14ac:dyDescent="0.25">
      <c r="A906">
        <v>6041.4583000000002</v>
      </c>
      <c r="B906">
        <v>4.3628</v>
      </c>
      <c r="C906">
        <v>1591.5</v>
      </c>
      <c r="D906">
        <v>0.25</v>
      </c>
    </row>
    <row r="907" spans="1:4" x14ac:dyDescent="0.25">
      <c r="A907">
        <v>6041.4582200000004</v>
      </c>
      <c r="B907">
        <v>4.3627000000000002</v>
      </c>
      <c r="C907">
        <v>1591.5</v>
      </c>
      <c r="D907">
        <v>0.25</v>
      </c>
    </row>
    <row r="908" spans="1:4" x14ac:dyDescent="0.25">
      <c r="A908">
        <v>6041.4583300000004</v>
      </c>
      <c r="B908">
        <v>4.3617999999999997</v>
      </c>
      <c r="C908">
        <v>1591.5</v>
      </c>
      <c r="D908">
        <v>0.25</v>
      </c>
    </row>
    <row r="909" spans="1:4" x14ac:dyDescent="0.25">
      <c r="A909" t="s">
        <v>139</v>
      </c>
      <c r="B909" t="s">
        <v>140</v>
      </c>
      <c r="C909" t="s">
        <v>141</v>
      </c>
      <c r="D909" t="s">
        <v>142</v>
      </c>
    </row>
    <row r="910" spans="1:4" x14ac:dyDescent="0.25">
      <c r="A910" t="s">
        <v>143</v>
      </c>
      <c r="B910" t="s">
        <v>144</v>
      </c>
      <c r="C910" t="s">
        <v>145</v>
      </c>
      <c r="D910" t="s">
        <v>146</v>
      </c>
    </row>
    <row r="911" spans="1:4" x14ac:dyDescent="0.25">
      <c r="A911">
        <v>6041.4577129999998</v>
      </c>
      <c r="B911">
        <v>3.6621199999999998E-4</v>
      </c>
      <c r="C911">
        <v>4.3635950000000001</v>
      </c>
      <c r="D911">
        <v>1.089254E-3</v>
      </c>
    </row>
    <row r="912" spans="1:4" x14ac:dyDescent="0.25">
      <c r="A912" t="s">
        <v>147</v>
      </c>
      <c r="B912" t="s">
        <v>148</v>
      </c>
      <c r="C912" t="s">
        <v>149</v>
      </c>
      <c r="D912" t="s">
        <v>150</v>
      </c>
    </row>
    <row r="913" spans="1:4" x14ac:dyDescent="0.25">
      <c r="A913" t="s">
        <v>137</v>
      </c>
      <c r="B913" t="s">
        <v>185</v>
      </c>
    </row>
    <row r="914" spans="1:4" x14ac:dyDescent="0.25">
      <c r="A914" s="13">
        <v>44116</v>
      </c>
      <c r="B914" s="45">
        <v>0.75533564814814813</v>
      </c>
    </row>
    <row r="915" spans="1:4" x14ac:dyDescent="0.25">
      <c r="A915">
        <v>7043.9729500000003</v>
      </c>
      <c r="B915">
        <v>4.8055000000000003</v>
      </c>
      <c r="C915">
        <v>1591.5</v>
      </c>
      <c r="D915">
        <v>0.25</v>
      </c>
    </row>
    <row r="916" spans="1:4" x14ac:dyDescent="0.25">
      <c r="A916">
        <v>7043.9726700000001</v>
      </c>
      <c r="B916">
        <v>4.806</v>
      </c>
      <c r="C916">
        <v>1591.5</v>
      </c>
      <c r="D916">
        <v>0.25</v>
      </c>
    </row>
    <row r="917" spans="1:4" x14ac:dyDescent="0.25">
      <c r="A917">
        <v>7043.9730099999997</v>
      </c>
      <c r="B917">
        <v>4.8041</v>
      </c>
      <c r="C917">
        <v>1591.5</v>
      </c>
      <c r="D917">
        <v>0.25</v>
      </c>
    </row>
    <row r="918" spans="1:4" x14ac:dyDescent="0.25">
      <c r="A918">
        <v>7043.9729500000003</v>
      </c>
      <c r="B918">
        <v>4.8090999999999999</v>
      </c>
      <c r="C918">
        <v>1591.5</v>
      </c>
      <c r="D918">
        <v>0.25</v>
      </c>
    </row>
    <row r="919" spans="1:4" x14ac:dyDescent="0.25">
      <c r="A919">
        <v>7043.9729399999997</v>
      </c>
      <c r="B919">
        <v>4.8074000000000003</v>
      </c>
      <c r="C919">
        <v>1591.5</v>
      </c>
      <c r="D919">
        <v>0.25</v>
      </c>
    </row>
    <row r="920" spans="1:4" x14ac:dyDescent="0.25">
      <c r="A920">
        <v>7043.9729500000003</v>
      </c>
      <c r="B920">
        <v>4.8036000000000003</v>
      </c>
      <c r="C920">
        <v>1591.5</v>
      </c>
      <c r="D920">
        <v>0.25</v>
      </c>
    </row>
    <row r="921" spans="1:4" x14ac:dyDescent="0.25">
      <c r="A921">
        <v>7043.9732800000002</v>
      </c>
      <c r="B921">
        <v>4.8064999999999998</v>
      </c>
      <c r="C921">
        <v>1591.5</v>
      </c>
      <c r="D921">
        <v>0.25</v>
      </c>
    </row>
    <row r="922" spans="1:4" x14ac:dyDescent="0.25">
      <c r="A922">
        <v>7043.9730300000001</v>
      </c>
      <c r="B922">
        <v>4.8034999999999997</v>
      </c>
      <c r="C922">
        <v>1591.5</v>
      </c>
      <c r="D922">
        <v>0.25</v>
      </c>
    </row>
    <row r="923" spans="1:4" x14ac:dyDescent="0.25">
      <c r="A923">
        <v>7043.9731000000002</v>
      </c>
      <c r="B923">
        <v>4.8026999999999997</v>
      </c>
      <c r="C923">
        <v>1591.5</v>
      </c>
      <c r="D923">
        <v>0.25</v>
      </c>
    </row>
    <row r="924" spans="1:4" x14ac:dyDescent="0.25">
      <c r="A924">
        <v>7043.9734500000004</v>
      </c>
      <c r="B924">
        <v>4.8041</v>
      </c>
      <c r="C924">
        <v>1591.5</v>
      </c>
      <c r="D924">
        <v>0.25</v>
      </c>
    </row>
    <row r="925" spans="1:4" x14ac:dyDescent="0.25">
      <c r="A925">
        <v>7043.9732800000002</v>
      </c>
      <c r="B925">
        <v>4.8056999999999999</v>
      </c>
      <c r="C925">
        <v>1591.5</v>
      </c>
      <c r="D925">
        <v>0.25</v>
      </c>
    </row>
    <row r="926" spans="1:4" x14ac:dyDescent="0.25">
      <c r="A926">
        <v>7043.9734699999999</v>
      </c>
      <c r="B926">
        <v>4.8034999999999997</v>
      </c>
      <c r="C926">
        <v>1591.5</v>
      </c>
      <c r="D926">
        <v>0.25</v>
      </c>
    </row>
    <row r="927" spans="1:4" x14ac:dyDescent="0.25">
      <c r="A927">
        <v>7043.9733100000003</v>
      </c>
      <c r="B927">
        <v>4.8056999999999999</v>
      </c>
      <c r="C927">
        <v>1591.5</v>
      </c>
      <c r="D927">
        <v>0.25</v>
      </c>
    </row>
    <row r="928" spans="1:4" x14ac:dyDescent="0.25">
      <c r="A928">
        <v>7043.9735199999996</v>
      </c>
      <c r="B928">
        <v>4.8037000000000001</v>
      </c>
      <c r="C928">
        <v>1591.5</v>
      </c>
      <c r="D928">
        <v>0.25</v>
      </c>
    </row>
    <row r="929" spans="1:4" x14ac:dyDescent="0.25">
      <c r="A929">
        <v>7043.9734500000004</v>
      </c>
      <c r="B929">
        <v>4.8045</v>
      </c>
      <c r="C929">
        <v>1591.5</v>
      </c>
      <c r="D929">
        <v>0.25</v>
      </c>
    </row>
    <row r="930" spans="1:4" x14ac:dyDescent="0.25">
      <c r="A930">
        <v>7043.9737599999999</v>
      </c>
      <c r="B930">
        <v>4.8049999999999997</v>
      </c>
      <c r="C930">
        <v>1591.5</v>
      </c>
      <c r="D930">
        <v>0.25</v>
      </c>
    </row>
    <row r="931" spans="1:4" x14ac:dyDescent="0.25">
      <c r="A931">
        <v>7043.9737599999999</v>
      </c>
      <c r="B931">
        <v>4.8067000000000002</v>
      </c>
      <c r="C931">
        <v>1591.5</v>
      </c>
      <c r="D931">
        <v>0.25</v>
      </c>
    </row>
    <row r="932" spans="1:4" x14ac:dyDescent="0.25">
      <c r="A932">
        <v>7043.9738299999999</v>
      </c>
      <c r="B932">
        <v>4.8045999999999998</v>
      </c>
      <c r="C932">
        <v>1591.5</v>
      </c>
      <c r="D932">
        <v>0.25</v>
      </c>
    </row>
    <row r="933" spans="1:4" x14ac:dyDescent="0.25">
      <c r="A933">
        <v>7043.9739</v>
      </c>
      <c r="B933">
        <v>4.8079000000000001</v>
      </c>
      <c r="C933">
        <v>1591.5</v>
      </c>
      <c r="D933">
        <v>0.25</v>
      </c>
    </row>
    <row r="934" spans="1:4" x14ac:dyDescent="0.25">
      <c r="A934">
        <v>7043.97408</v>
      </c>
      <c r="B934">
        <v>4.8051000000000004</v>
      </c>
      <c r="C934">
        <v>1591.5</v>
      </c>
      <c r="D934">
        <v>0.25</v>
      </c>
    </row>
    <row r="935" spans="1:4" x14ac:dyDescent="0.25">
      <c r="A935" t="s">
        <v>139</v>
      </c>
      <c r="B935" t="s">
        <v>140</v>
      </c>
      <c r="C935" t="s">
        <v>141</v>
      </c>
      <c r="D935" t="s">
        <v>142</v>
      </c>
    </row>
    <row r="936" spans="1:4" x14ac:dyDescent="0.25">
      <c r="A936" t="s">
        <v>143</v>
      </c>
      <c r="B936" t="s">
        <v>144</v>
      </c>
      <c r="C936" t="s">
        <v>145</v>
      </c>
      <c r="D936" t="s">
        <v>146</v>
      </c>
    </row>
    <row r="937" spans="1:4" x14ac:dyDescent="0.25">
      <c r="A937">
        <v>7043.9733349999997</v>
      </c>
      <c r="B937">
        <v>3.7834499999999998E-4</v>
      </c>
      <c r="C937">
        <v>4.8052450000000002</v>
      </c>
      <c r="D937">
        <v>1.622182E-3</v>
      </c>
    </row>
    <row r="938" spans="1:4" x14ac:dyDescent="0.25">
      <c r="A938" t="s">
        <v>147</v>
      </c>
      <c r="B938" t="s">
        <v>148</v>
      </c>
      <c r="C938" t="s">
        <v>149</v>
      </c>
      <c r="D938" t="s">
        <v>150</v>
      </c>
    </row>
    <row r="939" spans="1:4" x14ac:dyDescent="0.25">
      <c r="A939" t="s">
        <v>137</v>
      </c>
      <c r="B939" t="s">
        <v>186</v>
      </c>
    </row>
    <row r="940" spans="1:4" x14ac:dyDescent="0.25">
      <c r="A940" s="13">
        <v>44116</v>
      </c>
      <c r="B940" s="45">
        <v>0.75667824074074075</v>
      </c>
    </row>
    <row r="941" spans="1:4" x14ac:dyDescent="0.25">
      <c r="A941">
        <v>8037.99118</v>
      </c>
      <c r="B941">
        <v>5.5</v>
      </c>
      <c r="C941">
        <v>1591.5</v>
      </c>
      <c r="D941">
        <v>0.25</v>
      </c>
    </row>
    <row r="942" spans="1:4" x14ac:dyDescent="0.25">
      <c r="A942">
        <v>8037.9909699999998</v>
      </c>
      <c r="B942">
        <v>5.5060000000000002</v>
      </c>
      <c r="C942">
        <v>1591.5</v>
      </c>
      <c r="D942">
        <v>0.25</v>
      </c>
    </row>
    <row r="943" spans="1:4" x14ac:dyDescent="0.25">
      <c r="A943">
        <v>8037.9916300000004</v>
      </c>
      <c r="B943">
        <v>5.49</v>
      </c>
      <c r="C943">
        <v>1591.5</v>
      </c>
      <c r="D943">
        <v>0.25</v>
      </c>
    </row>
    <row r="944" spans="1:4" x14ac:dyDescent="0.25">
      <c r="A944">
        <v>8037.9914799999997</v>
      </c>
      <c r="B944">
        <v>5.4939999999999998</v>
      </c>
      <c r="C944">
        <v>1591.5</v>
      </c>
      <c r="D944">
        <v>0.25</v>
      </c>
    </row>
    <row r="945" spans="1:4" x14ac:dyDescent="0.25">
      <c r="A945">
        <v>8037.9916000000003</v>
      </c>
      <c r="B945">
        <v>5.4969999999999999</v>
      </c>
      <c r="C945">
        <v>1591.5</v>
      </c>
      <c r="D945">
        <v>0.25</v>
      </c>
    </row>
    <row r="946" spans="1:4" x14ac:dyDescent="0.25">
      <c r="A946">
        <v>8037.9910600000003</v>
      </c>
      <c r="B946">
        <v>5.5039999999999996</v>
      </c>
      <c r="C946">
        <v>1591.5</v>
      </c>
      <c r="D946">
        <v>0.25</v>
      </c>
    </row>
    <row r="947" spans="1:4" x14ac:dyDescent="0.25">
      <c r="A947">
        <v>8037.9915300000002</v>
      </c>
      <c r="B947">
        <v>5.5019999999999998</v>
      </c>
      <c r="C947">
        <v>1591.5</v>
      </c>
      <c r="D947">
        <v>0.25</v>
      </c>
    </row>
    <row r="948" spans="1:4" x14ac:dyDescent="0.25">
      <c r="A948">
        <v>8037.9917500000001</v>
      </c>
      <c r="B948">
        <v>5.5019999999999998</v>
      </c>
      <c r="C948">
        <v>1591.5</v>
      </c>
      <c r="D948">
        <v>0.25</v>
      </c>
    </row>
    <row r="949" spans="1:4" x14ac:dyDescent="0.25">
      <c r="A949">
        <v>8037.9909299999999</v>
      </c>
      <c r="B949">
        <v>5.5119999999999996</v>
      </c>
      <c r="C949">
        <v>1591.5</v>
      </c>
      <c r="D949">
        <v>0.25</v>
      </c>
    </row>
    <row r="950" spans="1:4" x14ac:dyDescent="0.25">
      <c r="A950">
        <v>8037.9916300000004</v>
      </c>
      <c r="B950">
        <v>5.5049999999999999</v>
      </c>
      <c r="C950">
        <v>1591.5</v>
      </c>
      <c r="D950">
        <v>0.25</v>
      </c>
    </row>
    <row r="951" spans="1:4" x14ac:dyDescent="0.25">
      <c r="A951">
        <v>8037.99197</v>
      </c>
      <c r="B951">
        <v>5.5010000000000003</v>
      </c>
      <c r="C951">
        <v>1591.5</v>
      </c>
      <c r="D951">
        <v>0.25</v>
      </c>
    </row>
    <row r="952" spans="1:4" x14ac:dyDescent="0.25">
      <c r="A952">
        <v>8037.9915600000004</v>
      </c>
      <c r="B952">
        <v>5.5190000000000001</v>
      </c>
      <c r="C952">
        <v>1591.5</v>
      </c>
      <c r="D952">
        <v>0.25</v>
      </c>
    </row>
    <row r="953" spans="1:4" x14ac:dyDescent="0.25">
      <c r="A953">
        <v>8037.9921899999999</v>
      </c>
      <c r="B953">
        <v>5.5049999999999999</v>
      </c>
      <c r="C953">
        <v>1591.5</v>
      </c>
      <c r="D953">
        <v>0.25</v>
      </c>
    </row>
    <row r="954" spans="1:4" x14ac:dyDescent="0.25">
      <c r="A954">
        <v>8037.9919399999999</v>
      </c>
      <c r="B954">
        <v>5.4980000000000002</v>
      </c>
      <c r="C954">
        <v>1591.5</v>
      </c>
      <c r="D954">
        <v>0.25</v>
      </c>
    </row>
    <row r="955" spans="1:4" x14ac:dyDescent="0.25">
      <c r="A955">
        <v>8037.9918399999997</v>
      </c>
      <c r="B955">
        <v>5.51</v>
      </c>
      <c r="C955">
        <v>1591.5</v>
      </c>
      <c r="D955">
        <v>0.25</v>
      </c>
    </row>
    <row r="956" spans="1:4" x14ac:dyDescent="0.25">
      <c r="A956">
        <v>8037.9922500000002</v>
      </c>
      <c r="B956">
        <v>5.5039999999999996</v>
      </c>
      <c r="C956">
        <v>1591.5</v>
      </c>
      <c r="D956">
        <v>0.25</v>
      </c>
    </row>
    <row r="957" spans="1:4" x14ac:dyDescent="0.25">
      <c r="A957">
        <v>8037.9920300000003</v>
      </c>
      <c r="B957">
        <v>5.5140000000000002</v>
      </c>
      <c r="C957">
        <v>1591.5</v>
      </c>
      <c r="D957">
        <v>0.25</v>
      </c>
    </row>
    <row r="958" spans="1:4" x14ac:dyDescent="0.25">
      <c r="A958">
        <v>8037.9910600000003</v>
      </c>
      <c r="B958">
        <v>5.5250000000000004</v>
      </c>
      <c r="C958">
        <v>1591.5</v>
      </c>
      <c r="D958">
        <v>0.25</v>
      </c>
    </row>
    <row r="959" spans="1:4" x14ac:dyDescent="0.25">
      <c r="A959">
        <v>8037.99208</v>
      </c>
      <c r="B959">
        <v>5.5110000000000001</v>
      </c>
      <c r="C959">
        <v>1591.5</v>
      </c>
      <c r="D959">
        <v>0.25</v>
      </c>
    </row>
    <row r="960" spans="1:4" x14ac:dyDescent="0.25">
      <c r="A960">
        <v>8037.9921800000002</v>
      </c>
      <c r="B960">
        <v>5.51</v>
      </c>
      <c r="C960">
        <v>1591.5</v>
      </c>
      <c r="D960">
        <v>0.25</v>
      </c>
    </row>
    <row r="961" spans="1:4" x14ac:dyDescent="0.25">
      <c r="A961" t="s">
        <v>139</v>
      </c>
      <c r="B961" t="s">
        <v>140</v>
      </c>
      <c r="C961" t="s">
        <v>141</v>
      </c>
      <c r="D961" t="s">
        <v>142</v>
      </c>
    </row>
    <row r="962" spans="1:4" x14ac:dyDescent="0.25">
      <c r="A962" t="s">
        <v>143</v>
      </c>
      <c r="B962" t="s">
        <v>144</v>
      </c>
      <c r="C962" t="s">
        <v>145</v>
      </c>
      <c r="D962" t="s">
        <v>146</v>
      </c>
    </row>
    <row r="963" spans="1:4" x14ac:dyDescent="0.25">
      <c r="A963">
        <v>8037.9916430000003</v>
      </c>
      <c r="B963">
        <v>4.1509199999999999E-4</v>
      </c>
      <c r="C963">
        <v>5.5054499999999997</v>
      </c>
      <c r="D963">
        <v>8.1515340000000002E-3</v>
      </c>
    </row>
    <row r="964" spans="1:4" x14ac:dyDescent="0.25">
      <c r="A964" t="s">
        <v>147</v>
      </c>
      <c r="B964" t="s">
        <v>148</v>
      </c>
      <c r="C964" t="s">
        <v>149</v>
      </c>
      <c r="D964" t="s">
        <v>150</v>
      </c>
    </row>
    <row r="965" spans="1:4" x14ac:dyDescent="0.25">
      <c r="A965" t="s">
        <v>137</v>
      </c>
      <c r="B965" t="s">
        <v>187</v>
      </c>
    </row>
    <row r="966" spans="1:4" x14ac:dyDescent="0.25">
      <c r="A966" s="13">
        <v>44116</v>
      </c>
      <c r="B966" s="45">
        <v>0.75820601851851854</v>
      </c>
    </row>
    <row r="967" spans="1:4" x14ac:dyDescent="0.25">
      <c r="A967">
        <v>9040.26613</v>
      </c>
      <c r="B967">
        <v>5.9569999999999999</v>
      </c>
      <c r="C967">
        <v>1591.5</v>
      </c>
      <c r="D967">
        <v>0.1</v>
      </c>
    </row>
    <row r="968" spans="1:4" x14ac:dyDescent="0.25">
      <c r="A968">
        <v>9040.2664000000004</v>
      </c>
      <c r="B968">
        <v>5.9480000000000004</v>
      </c>
      <c r="C968">
        <v>1591.5</v>
      </c>
      <c r="D968">
        <v>0.1</v>
      </c>
    </row>
    <row r="969" spans="1:4" x14ac:dyDescent="0.25">
      <c r="A969">
        <v>9040.2656599999991</v>
      </c>
      <c r="B969">
        <v>5.9470000000000001</v>
      </c>
      <c r="C969">
        <v>1591.5</v>
      </c>
      <c r="D969">
        <v>0.1</v>
      </c>
    </row>
    <row r="970" spans="1:4" x14ac:dyDescent="0.25">
      <c r="A970">
        <v>9040.2659000000003</v>
      </c>
      <c r="B970">
        <v>5.9470000000000001</v>
      </c>
      <c r="C970">
        <v>1591.5</v>
      </c>
      <c r="D970">
        <v>0.1</v>
      </c>
    </row>
    <row r="971" spans="1:4" x14ac:dyDescent="0.25">
      <c r="A971">
        <v>9040.2662</v>
      </c>
      <c r="B971">
        <v>5.9539999999999997</v>
      </c>
      <c r="C971">
        <v>1591.5</v>
      </c>
      <c r="D971">
        <v>0.1</v>
      </c>
    </row>
    <row r="972" spans="1:4" x14ac:dyDescent="0.25">
      <c r="A972">
        <v>9040.2660400000004</v>
      </c>
      <c r="B972">
        <v>5.95</v>
      </c>
      <c r="C972">
        <v>1591.5</v>
      </c>
      <c r="D972">
        <v>0.1</v>
      </c>
    </row>
    <row r="973" spans="1:4" x14ac:dyDescent="0.25">
      <c r="A973">
        <v>9040.2662999999993</v>
      </c>
      <c r="B973">
        <v>5.9450000000000003</v>
      </c>
      <c r="C973">
        <v>1591.5</v>
      </c>
      <c r="D973">
        <v>0.1</v>
      </c>
    </row>
    <row r="974" spans="1:4" x14ac:dyDescent="0.25">
      <c r="A974">
        <v>9040.2665400000005</v>
      </c>
      <c r="B974">
        <v>5.95</v>
      </c>
      <c r="C974">
        <v>1591.5</v>
      </c>
      <c r="D974">
        <v>0.1</v>
      </c>
    </row>
    <row r="975" spans="1:4" x14ac:dyDescent="0.25">
      <c r="A975">
        <v>9040.2656399999996</v>
      </c>
      <c r="B975">
        <v>5.9539999999999997</v>
      </c>
      <c r="C975">
        <v>1591.5</v>
      </c>
      <c r="D975">
        <v>0.1</v>
      </c>
    </row>
    <row r="976" spans="1:4" x14ac:dyDescent="0.25">
      <c r="A976">
        <v>9040.2671900000005</v>
      </c>
      <c r="B976">
        <v>5.952</v>
      </c>
      <c r="C976">
        <v>1591.5</v>
      </c>
      <c r="D976">
        <v>0.1</v>
      </c>
    </row>
    <row r="977" spans="1:4" x14ac:dyDescent="0.25">
      <c r="A977">
        <v>9040.2667199999996</v>
      </c>
      <c r="B977">
        <v>5.952</v>
      </c>
      <c r="C977">
        <v>1591.5</v>
      </c>
      <c r="D977">
        <v>0.1</v>
      </c>
    </row>
    <row r="978" spans="1:4" x14ac:dyDescent="0.25">
      <c r="A978">
        <v>9040.2667000000001</v>
      </c>
      <c r="B978">
        <v>5.9420000000000002</v>
      </c>
      <c r="C978">
        <v>1591.5</v>
      </c>
      <c r="D978">
        <v>0.1</v>
      </c>
    </row>
    <row r="979" spans="1:4" x14ac:dyDescent="0.25">
      <c r="A979">
        <v>9040.2669000000005</v>
      </c>
      <c r="B979">
        <v>5.9489999999999998</v>
      </c>
      <c r="C979">
        <v>1591.5</v>
      </c>
      <c r="D979">
        <v>0.1</v>
      </c>
    </row>
    <row r="980" spans="1:4" x14ac:dyDescent="0.25">
      <c r="A980">
        <v>9040.26656</v>
      </c>
      <c r="B980">
        <v>5.94</v>
      </c>
      <c r="C980">
        <v>1591.5</v>
      </c>
      <c r="D980">
        <v>0.1</v>
      </c>
    </row>
    <row r="981" spans="1:4" x14ac:dyDescent="0.25">
      <c r="A981">
        <v>9040.2667000000001</v>
      </c>
      <c r="B981">
        <v>5.95</v>
      </c>
      <c r="C981">
        <v>1591.5</v>
      </c>
      <c r="D981">
        <v>0.1</v>
      </c>
    </row>
    <row r="982" spans="1:4" x14ac:dyDescent="0.25">
      <c r="A982">
        <v>9040.2664999999997</v>
      </c>
      <c r="B982">
        <v>5.952</v>
      </c>
      <c r="C982">
        <v>1591.5</v>
      </c>
      <c r="D982">
        <v>0.1</v>
      </c>
    </row>
    <row r="983" spans="1:4" x14ac:dyDescent="0.25">
      <c r="A983">
        <v>9040.2662</v>
      </c>
      <c r="B983">
        <v>5.9489999999999998</v>
      </c>
      <c r="C983">
        <v>1591.5</v>
      </c>
      <c r="D983">
        <v>0.1</v>
      </c>
    </row>
    <row r="984" spans="1:4" x14ac:dyDescent="0.25">
      <c r="A984">
        <v>9040.2667000000001</v>
      </c>
      <c r="B984">
        <v>5.9459999999999997</v>
      </c>
      <c r="C984">
        <v>1591.5</v>
      </c>
      <c r="D984">
        <v>0.1</v>
      </c>
    </row>
    <row r="985" spans="1:4" x14ac:dyDescent="0.25">
      <c r="A985">
        <v>9040.26685</v>
      </c>
      <c r="B985">
        <v>5.9489999999999998</v>
      </c>
      <c r="C985">
        <v>1591.5</v>
      </c>
      <c r="D985">
        <v>0.1</v>
      </c>
    </row>
    <row r="986" spans="1:4" x14ac:dyDescent="0.25">
      <c r="A986">
        <v>9040.2672000000002</v>
      </c>
      <c r="B986">
        <v>5.9560000000000004</v>
      </c>
      <c r="C986">
        <v>1591.5</v>
      </c>
      <c r="D986">
        <v>0.1</v>
      </c>
    </row>
    <row r="987" spans="1:4" x14ac:dyDescent="0.25">
      <c r="A987" t="s">
        <v>139</v>
      </c>
      <c r="B987" t="s">
        <v>140</v>
      </c>
      <c r="C987" t="s">
        <v>141</v>
      </c>
      <c r="D987" t="s">
        <v>142</v>
      </c>
    </row>
    <row r="988" spans="1:4" x14ac:dyDescent="0.25">
      <c r="A988" t="s">
        <v>143</v>
      </c>
      <c r="B988" t="s">
        <v>144</v>
      </c>
      <c r="C988" t="s">
        <v>145</v>
      </c>
      <c r="D988" t="s">
        <v>146</v>
      </c>
    </row>
    <row r="989" spans="1:4" x14ac:dyDescent="0.25">
      <c r="A989">
        <v>9040.2664519999998</v>
      </c>
      <c r="B989">
        <v>4.3352400000000002E-4</v>
      </c>
      <c r="C989">
        <v>5.9494499999999997</v>
      </c>
      <c r="D989">
        <v>4.2008929999999998E-3</v>
      </c>
    </row>
    <row r="990" spans="1:4" x14ac:dyDescent="0.25">
      <c r="A990" t="s">
        <v>147</v>
      </c>
      <c r="B990" t="s">
        <v>148</v>
      </c>
      <c r="C990" t="s">
        <v>149</v>
      </c>
      <c r="D990" t="s">
        <v>150</v>
      </c>
    </row>
    <row r="991" spans="1:4" x14ac:dyDescent="0.25">
      <c r="A991" t="s">
        <v>137</v>
      </c>
      <c r="B991" t="s">
        <v>188</v>
      </c>
    </row>
    <row r="992" spans="1:4" x14ac:dyDescent="0.25">
      <c r="A992" s="13">
        <v>44116</v>
      </c>
      <c r="B992" s="45">
        <v>0.75954861111111116</v>
      </c>
    </row>
    <row r="993" spans="1:4" x14ac:dyDescent="0.25">
      <c r="A993">
        <v>10034.226199999999</v>
      </c>
      <c r="B993">
        <v>6.7240000000000002</v>
      </c>
      <c r="C993">
        <v>1591.5</v>
      </c>
      <c r="D993">
        <v>0.1</v>
      </c>
    </row>
    <row r="994" spans="1:4" x14ac:dyDescent="0.25">
      <c r="A994">
        <v>10034.2263</v>
      </c>
      <c r="B994">
        <v>6.7140000000000004</v>
      </c>
      <c r="C994">
        <v>1591.5</v>
      </c>
      <c r="D994">
        <v>0.1</v>
      </c>
    </row>
    <row r="995" spans="1:4" x14ac:dyDescent="0.25">
      <c r="A995">
        <v>10034.2256</v>
      </c>
      <c r="B995">
        <v>6.7220000000000004</v>
      </c>
      <c r="C995">
        <v>1591.5</v>
      </c>
      <c r="D995">
        <v>0.1</v>
      </c>
    </row>
    <row r="996" spans="1:4" x14ac:dyDescent="0.25">
      <c r="A996">
        <v>10034.225899999999</v>
      </c>
      <c r="B996">
        <v>6.7140000000000004</v>
      </c>
      <c r="C996">
        <v>1591.5</v>
      </c>
      <c r="D996">
        <v>0.1</v>
      </c>
    </row>
    <row r="997" spans="1:4" x14ac:dyDescent="0.25">
      <c r="A997">
        <v>10034.2264</v>
      </c>
      <c r="B997">
        <v>6.7160000000000002</v>
      </c>
      <c r="C997">
        <v>1591.5</v>
      </c>
      <c r="D997">
        <v>0.1</v>
      </c>
    </row>
    <row r="998" spans="1:4" x14ac:dyDescent="0.25">
      <c r="A998">
        <v>10034.2269</v>
      </c>
      <c r="B998">
        <v>6.7069999999999999</v>
      </c>
      <c r="C998">
        <v>1591.5</v>
      </c>
      <c r="D998">
        <v>0.1</v>
      </c>
    </row>
    <row r="999" spans="1:4" x14ac:dyDescent="0.25">
      <c r="A999">
        <v>10034.226699999999</v>
      </c>
      <c r="B999">
        <v>6.7169999999999996</v>
      </c>
      <c r="C999">
        <v>1591.5</v>
      </c>
      <c r="D999">
        <v>0.1</v>
      </c>
    </row>
    <row r="1000" spans="1:4" x14ac:dyDescent="0.25">
      <c r="A1000">
        <v>10034.2266</v>
      </c>
      <c r="B1000">
        <v>6.73</v>
      </c>
      <c r="C1000">
        <v>1591.5</v>
      </c>
      <c r="D1000">
        <v>0.1</v>
      </c>
    </row>
    <row r="1001" spans="1:4" x14ac:dyDescent="0.25">
      <c r="A1001">
        <v>10034.225700000001</v>
      </c>
      <c r="B1001">
        <v>6.7169999999999996</v>
      </c>
      <c r="C1001">
        <v>1591.5</v>
      </c>
      <c r="D1001">
        <v>0.1</v>
      </c>
    </row>
    <row r="1002" spans="1:4" x14ac:dyDescent="0.25">
      <c r="A1002">
        <v>10034.2269</v>
      </c>
      <c r="B1002">
        <v>6.7210000000000001</v>
      </c>
      <c r="C1002">
        <v>1591.5</v>
      </c>
      <c r="D1002">
        <v>0.1</v>
      </c>
    </row>
    <row r="1003" spans="1:4" x14ac:dyDescent="0.25">
      <c r="A1003">
        <v>10034.227199999999</v>
      </c>
      <c r="B1003">
        <v>6.7229999999999999</v>
      </c>
      <c r="C1003">
        <v>1591.5</v>
      </c>
      <c r="D1003">
        <v>0.1</v>
      </c>
    </row>
    <row r="1004" spans="1:4" x14ac:dyDescent="0.25">
      <c r="A1004">
        <v>10034.227199999999</v>
      </c>
      <c r="B1004">
        <v>6.7160000000000002</v>
      </c>
      <c r="C1004">
        <v>1591.5</v>
      </c>
      <c r="D1004">
        <v>0.1</v>
      </c>
    </row>
    <row r="1005" spans="1:4" x14ac:dyDescent="0.25">
      <c r="A1005">
        <v>10034.2279</v>
      </c>
      <c r="B1005">
        <v>6.7190000000000003</v>
      </c>
      <c r="C1005">
        <v>1591.5</v>
      </c>
      <c r="D1005">
        <v>0.1</v>
      </c>
    </row>
    <row r="1006" spans="1:4" x14ac:dyDescent="0.25">
      <c r="A1006">
        <v>10034.2263</v>
      </c>
      <c r="B1006">
        <v>6.726</v>
      </c>
      <c r="C1006">
        <v>1591.5</v>
      </c>
      <c r="D1006">
        <v>0.1</v>
      </c>
    </row>
    <row r="1007" spans="1:4" x14ac:dyDescent="0.25">
      <c r="A1007">
        <v>10034.227500000001</v>
      </c>
      <c r="B1007">
        <v>6.7229999999999999</v>
      </c>
      <c r="C1007">
        <v>1591.5</v>
      </c>
      <c r="D1007">
        <v>0.1</v>
      </c>
    </row>
    <row r="1008" spans="1:4" x14ac:dyDescent="0.25">
      <c r="A1008">
        <v>10034.227199999999</v>
      </c>
      <c r="B1008">
        <v>6.72</v>
      </c>
      <c r="C1008">
        <v>1591.5</v>
      </c>
      <c r="D1008">
        <v>0.1</v>
      </c>
    </row>
    <row r="1009" spans="1:4" x14ac:dyDescent="0.25">
      <c r="A1009">
        <v>10034.2279</v>
      </c>
      <c r="B1009">
        <v>6.7229999999999999</v>
      </c>
      <c r="C1009">
        <v>1591.5</v>
      </c>
      <c r="D1009">
        <v>0.1</v>
      </c>
    </row>
    <row r="1010" spans="1:4" x14ac:dyDescent="0.25">
      <c r="A1010">
        <v>10034.228300000001</v>
      </c>
      <c r="B1010">
        <v>6.7080000000000002</v>
      </c>
      <c r="C1010">
        <v>1591.5</v>
      </c>
      <c r="D1010">
        <v>0.1</v>
      </c>
    </row>
    <row r="1011" spans="1:4" x14ac:dyDescent="0.25">
      <c r="A1011">
        <v>10034.2273</v>
      </c>
      <c r="B1011">
        <v>6.7169999999999996</v>
      </c>
      <c r="C1011">
        <v>1591.5</v>
      </c>
      <c r="D1011">
        <v>0.1</v>
      </c>
    </row>
    <row r="1012" spans="1:4" x14ac:dyDescent="0.25">
      <c r="A1012">
        <v>10034.2287</v>
      </c>
      <c r="B1012">
        <v>6.7270000000000003</v>
      </c>
      <c r="C1012">
        <v>1591.5</v>
      </c>
      <c r="D1012">
        <v>0.1</v>
      </c>
    </row>
    <row r="1013" spans="1:4" x14ac:dyDescent="0.25">
      <c r="A1013" t="s">
        <v>139</v>
      </c>
      <c r="B1013" t="s">
        <v>140</v>
      </c>
      <c r="C1013" t="s">
        <v>141</v>
      </c>
      <c r="D1013" t="s">
        <v>142</v>
      </c>
    </row>
    <row r="1014" spans="1:4" x14ac:dyDescent="0.25">
      <c r="A1014" t="s">
        <v>143</v>
      </c>
      <c r="B1014" t="s">
        <v>144</v>
      </c>
      <c r="C1014" t="s">
        <v>145</v>
      </c>
      <c r="D1014" t="s">
        <v>146</v>
      </c>
    </row>
    <row r="1015" spans="1:4" x14ac:dyDescent="0.25">
      <c r="A1015">
        <v>10034.22694</v>
      </c>
      <c r="B1015">
        <v>8.2720899999999997E-4</v>
      </c>
      <c r="C1015">
        <v>6.7191999999999998</v>
      </c>
      <c r="D1015">
        <v>5.7671479999999997E-3</v>
      </c>
    </row>
    <row r="1016" spans="1:4" x14ac:dyDescent="0.25">
      <c r="A1016" t="s">
        <v>147</v>
      </c>
      <c r="B1016" t="s">
        <v>148</v>
      </c>
      <c r="C1016" t="s">
        <v>149</v>
      </c>
      <c r="D1016" t="s">
        <v>150</v>
      </c>
    </row>
    <row r="1017" spans="1:4" x14ac:dyDescent="0.25">
      <c r="A1017" t="s">
        <v>137</v>
      </c>
      <c r="B1017" t="s">
        <v>189</v>
      </c>
    </row>
    <row r="1018" spans="1:4" x14ac:dyDescent="0.25">
      <c r="A1018" s="13">
        <v>44116</v>
      </c>
      <c r="B1018" s="45">
        <v>0.76146990740740739</v>
      </c>
    </row>
    <row r="1019" spans="1:4" x14ac:dyDescent="0.25">
      <c r="A1019">
        <v>10060.9467</v>
      </c>
      <c r="B1019">
        <v>6.7130000000000001</v>
      </c>
      <c r="C1019">
        <v>1591.5</v>
      </c>
      <c r="D1019">
        <v>0.1</v>
      </c>
    </row>
    <row r="1020" spans="1:4" x14ac:dyDescent="0.25">
      <c r="A1020">
        <v>10060.9462</v>
      </c>
      <c r="B1020">
        <v>6.7130000000000001</v>
      </c>
      <c r="C1020">
        <v>1591.5</v>
      </c>
      <c r="D1020">
        <v>0.1</v>
      </c>
    </row>
    <row r="1021" spans="1:4" x14ac:dyDescent="0.25">
      <c r="A1021">
        <v>10060.946599999999</v>
      </c>
      <c r="B1021">
        <v>6.7130000000000001</v>
      </c>
      <c r="C1021">
        <v>1591.5</v>
      </c>
      <c r="D1021">
        <v>0.1</v>
      </c>
    </row>
    <row r="1022" spans="1:4" x14ac:dyDescent="0.25">
      <c r="A1022">
        <v>10060.946900000001</v>
      </c>
      <c r="B1022">
        <v>6.7149999999999999</v>
      </c>
      <c r="C1022">
        <v>1591.5</v>
      </c>
      <c r="D1022">
        <v>0.1</v>
      </c>
    </row>
    <row r="1023" spans="1:4" x14ac:dyDescent="0.25">
      <c r="A1023">
        <v>10060.946400000001</v>
      </c>
      <c r="B1023">
        <v>6.7140000000000004</v>
      </c>
      <c r="C1023">
        <v>1591.5</v>
      </c>
      <c r="D1023">
        <v>0.1</v>
      </c>
    </row>
    <row r="1024" spans="1:4" x14ac:dyDescent="0.25">
      <c r="A1024">
        <v>10060.947700000001</v>
      </c>
      <c r="B1024">
        <v>6.718</v>
      </c>
      <c r="C1024">
        <v>1591.5</v>
      </c>
      <c r="D1024">
        <v>0.1</v>
      </c>
    </row>
    <row r="1025" spans="1:4" x14ac:dyDescent="0.25">
      <c r="A1025">
        <v>10060.9475</v>
      </c>
      <c r="B1025">
        <v>6.718</v>
      </c>
      <c r="C1025">
        <v>1591.5</v>
      </c>
      <c r="D1025">
        <v>0.1</v>
      </c>
    </row>
    <row r="1026" spans="1:4" x14ac:dyDescent="0.25">
      <c r="A1026">
        <v>10060.947399999999</v>
      </c>
      <c r="B1026">
        <v>6.7140000000000004</v>
      </c>
      <c r="C1026">
        <v>1591.5</v>
      </c>
      <c r="D1026">
        <v>0.1</v>
      </c>
    </row>
    <row r="1027" spans="1:4" x14ac:dyDescent="0.25">
      <c r="A1027">
        <v>10060.947899999999</v>
      </c>
      <c r="B1027">
        <v>6.72</v>
      </c>
      <c r="C1027">
        <v>1591.5</v>
      </c>
      <c r="D1027">
        <v>0.1</v>
      </c>
    </row>
    <row r="1028" spans="1:4" x14ac:dyDescent="0.25">
      <c r="A1028">
        <v>10060.946400000001</v>
      </c>
      <c r="B1028">
        <v>6.7309999999999999</v>
      </c>
      <c r="C1028">
        <v>1591.5</v>
      </c>
      <c r="D1028">
        <v>0.1</v>
      </c>
    </row>
    <row r="1029" spans="1:4" x14ac:dyDescent="0.25">
      <c r="A1029">
        <v>10060.948399999999</v>
      </c>
      <c r="B1029">
        <v>6.7140000000000004</v>
      </c>
      <c r="C1029">
        <v>1591.5</v>
      </c>
      <c r="D1029">
        <v>0.1</v>
      </c>
    </row>
    <row r="1030" spans="1:4" x14ac:dyDescent="0.25">
      <c r="A1030">
        <v>10060.947399999999</v>
      </c>
      <c r="B1030">
        <v>6.7140000000000004</v>
      </c>
      <c r="C1030">
        <v>1591.5</v>
      </c>
      <c r="D1030">
        <v>0.1</v>
      </c>
    </row>
    <row r="1031" spans="1:4" x14ac:dyDescent="0.25">
      <c r="A1031">
        <v>10060.9478</v>
      </c>
      <c r="B1031">
        <v>6.71</v>
      </c>
      <c r="C1031">
        <v>1591.5</v>
      </c>
      <c r="D1031">
        <v>0.1</v>
      </c>
    </row>
    <row r="1032" spans="1:4" x14ac:dyDescent="0.25">
      <c r="A1032">
        <v>10060.9483</v>
      </c>
      <c r="B1032">
        <v>6.702</v>
      </c>
      <c r="C1032">
        <v>1591.5</v>
      </c>
      <c r="D1032">
        <v>0.1</v>
      </c>
    </row>
    <row r="1033" spans="1:4" x14ac:dyDescent="0.25">
      <c r="A1033">
        <v>10060.9473</v>
      </c>
      <c r="B1033">
        <v>6.7190000000000003</v>
      </c>
      <c r="C1033">
        <v>1591.5</v>
      </c>
      <c r="D1033">
        <v>0.1</v>
      </c>
    </row>
    <row r="1034" spans="1:4" x14ac:dyDescent="0.25">
      <c r="A1034">
        <v>10060.9483</v>
      </c>
      <c r="B1034">
        <v>6.7290000000000001</v>
      </c>
      <c r="C1034">
        <v>1591.5</v>
      </c>
      <c r="D1034">
        <v>0.1</v>
      </c>
    </row>
    <row r="1035" spans="1:4" x14ac:dyDescent="0.25">
      <c r="A1035">
        <v>10060.948</v>
      </c>
      <c r="B1035">
        <v>6.7119999999999997</v>
      </c>
      <c r="C1035">
        <v>1591.5</v>
      </c>
      <c r="D1035">
        <v>0.1</v>
      </c>
    </row>
    <row r="1036" spans="1:4" x14ac:dyDescent="0.25">
      <c r="A1036">
        <v>10060.9485</v>
      </c>
      <c r="B1036">
        <v>6.7089999999999996</v>
      </c>
      <c r="C1036">
        <v>1591.5</v>
      </c>
      <c r="D1036">
        <v>0.1</v>
      </c>
    </row>
    <row r="1037" spans="1:4" x14ac:dyDescent="0.25">
      <c r="A1037">
        <v>10060.9485</v>
      </c>
      <c r="B1037">
        <v>6.72</v>
      </c>
      <c r="C1037">
        <v>1591.5</v>
      </c>
      <c r="D1037">
        <v>0.1</v>
      </c>
    </row>
    <row r="1038" spans="1:4" x14ac:dyDescent="0.25">
      <c r="A1038">
        <v>10060.9494</v>
      </c>
      <c r="B1038">
        <v>6.7229999999999999</v>
      </c>
      <c r="C1038">
        <v>1591.5</v>
      </c>
      <c r="D1038">
        <v>0.1</v>
      </c>
    </row>
    <row r="1039" spans="1:4" x14ac:dyDescent="0.25">
      <c r="A1039" t="s">
        <v>139</v>
      </c>
      <c r="B1039" t="s">
        <v>140</v>
      </c>
      <c r="C1039" t="s">
        <v>141</v>
      </c>
      <c r="D1039" t="s">
        <v>142</v>
      </c>
    </row>
    <row r="1040" spans="1:4" x14ac:dyDescent="0.25">
      <c r="A1040" t="s">
        <v>143</v>
      </c>
      <c r="B1040" t="s">
        <v>144</v>
      </c>
      <c r="C1040" t="s">
        <v>145</v>
      </c>
      <c r="D1040" t="s">
        <v>146</v>
      </c>
    </row>
    <row r="1041" spans="1:4" x14ac:dyDescent="0.25">
      <c r="A1041">
        <v>10060.94758</v>
      </c>
      <c r="B1041">
        <v>8.3940499999999999E-4</v>
      </c>
      <c r="C1041">
        <v>6.7160500000000001</v>
      </c>
      <c r="D1041">
        <v>6.4534869999999999E-3</v>
      </c>
    </row>
    <row r="1042" spans="1:4" x14ac:dyDescent="0.25">
      <c r="A1042" t="s">
        <v>147</v>
      </c>
      <c r="B1042" t="s">
        <v>148</v>
      </c>
      <c r="C1042" t="s">
        <v>149</v>
      </c>
      <c r="D1042" t="s">
        <v>150</v>
      </c>
    </row>
    <row r="1043" spans="1:4" x14ac:dyDescent="0.25">
      <c r="A1043" t="s">
        <v>137</v>
      </c>
      <c r="B1043" t="s">
        <v>190</v>
      </c>
    </row>
    <row r="1044" spans="1:4" x14ac:dyDescent="0.25">
      <c r="A1044" s="13">
        <v>44116</v>
      </c>
      <c r="B1044" s="45">
        <v>0.76324074074074078</v>
      </c>
    </row>
    <row r="1045" spans="1:4" x14ac:dyDescent="0.25">
      <c r="A1045">
        <v>20052.317599999998</v>
      </c>
      <c r="B1045">
        <v>14.119</v>
      </c>
      <c r="C1045">
        <v>1591.5</v>
      </c>
      <c r="D1045">
        <v>0.1</v>
      </c>
    </row>
    <row r="1046" spans="1:4" x14ac:dyDescent="0.25">
      <c r="A1046">
        <v>20052.317200000001</v>
      </c>
      <c r="B1046">
        <v>14.11</v>
      </c>
      <c r="C1046">
        <v>1591.5</v>
      </c>
      <c r="D1046">
        <v>0.1</v>
      </c>
    </row>
    <row r="1047" spans="1:4" x14ac:dyDescent="0.25">
      <c r="A1047">
        <v>20052.316299999999</v>
      </c>
      <c r="B1047">
        <v>14.109</v>
      </c>
      <c r="C1047">
        <v>1591.5</v>
      </c>
      <c r="D1047">
        <v>0.1</v>
      </c>
    </row>
    <row r="1048" spans="1:4" x14ac:dyDescent="0.25">
      <c r="A1048">
        <v>20052.3184</v>
      </c>
      <c r="B1048">
        <v>14.111000000000001</v>
      </c>
      <c r="C1048">
        <v>1591.5</v>
      </c>
      <c r="D1048">
        <v>0.1</v>
      </c>
    </row>
    <row r="1049" spans="1:4" x14ac:dyDescent="0.25">
      <c r="A1049">
        <v>20052.317899999998</v>
      </c>
      <c r="B1049">
        <v>14.117000000000001</v>
      </c>
      <c r="C1049">
        <v>1591.5</v>
      </c>
      <c r="D1049">
        <v>0.1</v>
      </c>
    </row>
    <row r="1050" spans="1:4" x14ac:dyDescent="0.25">
      <c r="A1050">
        <v>20052.318800000001</v>
      </c>
      <c r="B1050">
        <v>14.13</v>
      </c>
      <c r="C1050">
        <v>1591.5</v>
      </c>
      <c r="D1050">
        <v>0.1</v>
      </c>
    </row>
    <row r="1051" spans="1:4" x14ac:dyDescent="0.25">
      <c r="A1051">
        <v>20052.317800000001</v>
      </c>
      <c r="B1051">
        <v>14.113</v>
      </c>
      <c r="C1051">
        <v>1591.5</v>
      </c>
      <c r="D1051">
        <v>0.1</v>
      </c>
    </row>
    <row r="1052" spans="1:4" x14ac:dyDescent="0.25">
      <c r="A1052">
        <v>20052.320100000001</v>
      </c>
      <c r="B1052">
        <v>14.11</v>
      </c>
      <c r="C1052">
        <v>1591.5</v>
      </c>
      <c r="D1052">
        <v>0.1</v>
      </c>
    </row>
    <row r="1053" spans="1:4" x14ac:dyDescent="0.25">
      <c r="A1053">
        <v>20052.319899999999</v>
      </c>
      <c r="B1053">
        <v>14.138999999999999</v>
      </c>
      <c r="C1053">
        <v>1591.5</v>
      </c>
      <c r="D1053">
        <v>0.1</v>
      </c>
    </row>
    <row r="1054" spans="1:4" x14ac:dyDescent="0.25">
      <c r="A1054">
        <v>20052.319</v>
      </c>
      <c r="B1054">
        <v>14.125999999999999</v>
      </c>
      <c r="C1054">
        <v>1591.5</v>
      </c>
      <c r="D1054">
        <v>0.1</v>
      </c>
    </row>
    <row r="1055" spans="1:4" x14ac:dyDescent="0.25">
      <c r="A1055">
        <v>20052.32</v>
      </c>
      <c r="B1055">
        <v>14.121</v>
      </c>
      <c r="C1055">
        <v>1591.5</v>
      </c>
      <c r="D1055">
        <v>0.1</v>
      </c>
    </row>
    <row r="1056" spans="1:4" x14ac:dyDescent="0.25">
      <c r="A1056">
        <v>20052.318299999999</v>
      </c>
      <c r="B1056">
        <v>14.108000000000001</v>
      </c>
      <c r="C1056">
        <v>1591.5</v>
      </c>
      <c r="D1056">
        <v>0.1</v>
      </c>
    </row>
    <row r="1057" spans="1:4" x14ac:dyDescent="0.25">
      <c r="A1057">
        <v>20052.318800000001</v>
      </c>
      <c r="B1057">
        <v>14.13</v>
      </c>
      <c r="C1057">
        <v>1591.5</v>
      </c>
      <c r="D1057">
        <v>0.1</v>
      </c>
    </row>
    <row r="1058" spans="1:4" x14ac:dyDescent="0.25">
      <c r="A1058">
        <v>20052.319899999999</v>
      </c>
      <c r="B1058">
        <v>14.121</v>
      </c>
      <c r="C1058">
        <v>1591.5</v>
      </c>
      <c r="D1058">
        <v>0.1</v>
      </c>
    </row>
    <row r="1059" spans="1:4" x14ac:dyDescent="0.25">
      <c r="A1059">
        <v>20052.320899999999</v>
      </c>
      <c r="B1059">
        <v>14.114000000000001</v>
      </c>
      <c r="C1059">
        <v>1591.5</v>
      </c>
      <c r="D1059">
        <v>0.1</v>
      </c>
    </row>
    <row r="1060" spans="1:4" x14ac:dyDescent="0.25">
      <c r="A1060">
        <v>20052.318299999999</v>
      </c>
      <c r="B1060">
        <v>14.122999999999999</v>
      </c>
      <c r="C1060">
        <v>1591.5</v>
      </c>
      <c r="D1060">
        <v>0.1</v>
      </c>
    </row>
    <row r="1061" spans="1:4" x14ac:dyDescent="0.25">
      <c r="A1061">
        <v>20052.320800000001</v>
      </c>
      <c r="B1061">
        <v>14.112</v>
      </c>
      <c r="C1061">
        <v>1591.5</v>
      </c>
      <c r="D1061">
        <v>0.1</v>
      </c>
    </row>
    <row r="1062" spans="1:4" x14ac:dyDescent="0.25">
      <c r="A1062">
        <v>20052.321499999998</v>
      </c>
      <c r="B1062">
        <v>14.137</v>
      </c>
      <c r="C1062">
        <v>1591.5</v>
      </c>
      <c r="D1062">
        <v>0.1</v>
      </c>
    </row>
    <row r="1063" spans="1:4" x14ac:dyDescent="0.25">
      <c r="A1063">
        <v>20052.3213</v>
      </c>
      <c r="B1063">
        <v>14.137</v>
      </c>
      <c r="C1063">
        <v>1591.5</v>
      </c>
      <c r="D1063">
        <v>0.1</v>
      </c>
    </row>
    <row r="1064" spans="1:4" x14ac:dyDescent="0.25">
      <c r="A1064">
        <v>20052.318800000001</v>
      </c>
      <c r="B1064">
        <v>14.13</v>
      </c>
      <c r="C1064">
        <v>1591.5</v>
      </c>
      <c r="D1064">
        <v>0.1</v>
      </c>
    </row>
    <row r="1065" spans="1:4" x14ac:dyDescent="0.25">
      <c r="A1065" t="s">
        <v>139</v>
      </c>
      <c r="B1065" t="s">
        <v>140</v>
      </c>
      <c r="C1065" t="s">
        <v>141</v>
      </c>
      <c r="D1065" t="s">
        <v>142</v>
      </c>
    </row>
    <row r="1066" spans="1:4" x14ac:dyDescent="0.25">
      <c r="A1066" t="s">
        <v>143</v>
      </c>
      <c r="B1066" t="s">
        <v>144</v>
      </c>
      <c r="C1066" t="s">
        <v>145</v>
      </c>
      <c r="D1066" t="s">
        <v>146</v>
      </c>
    </row>
    <row r="1067" spans="1:4" x14ac:dyDescent="0.25">
      <c r="A1067">
        <v>20052.319080000001</v>
      </c>
      <c r="B1067">
        <v>1.3908989999999999E-3</v>
      </c>
      <c r="C1067">
        <v>14.120850000000001</v>
      </c>
      <c r="D1067">
        <v>9.9412019999999997E-3</v>
      </c>
    </row>
    <row r="1068" spans="1:4" x14ac:dyDescent="0.25">
      <c r="A1068" t="s">
        <v>147</v>
      </c>
      <c r="B1068" t="s">
        <v>148</v>
      </c>
      <c r="C1068" t="s">
        <v>149</v>
      </c>
      <c r="D1068" t="s">
        <v>150</v>
      </c>
    </row>
    <row r="1069" spans="1:4" x14ac:dyDescent="0.25">
      <c r="A1069" t="s">
        <v>137</v>
      </c>
      <c r="B1069" t="s">
        <v>191</v>
      </c>
    </row>
    <row r="1070" spans="1:4" x14ac:dyDescent="0.25">
      <c r="A1070" s="13">
        <v>44116</v>
      </c>
      <c r="B1070" s="45">
        <v>0.76511574074074085</v>
      </c>
    </row>
    <row r="1071" spans="1:4" x14ac:dyDescent="0.25">
      <c r="A1071">
        <v>30063.9944</v>
      </c>
      <c r="B1071">
        <v>21.56</v>
      </c>
      <c r="C1071">
        <v>1591.5</v>
      </c>
      <c r="D1071">
        <v>0.03</v>
      </c>
    </row>
    <row r="1072" spans="1:4" x14ac:dyDescent="0.25">
      <c r="A1072">
        <v>30063.987000000001</v>
      </c>
      <c r="B1072">
        <v>21.56</v>
      </c>
      <c r="C1072">
        <v>1591.5</v>
      </c>
      <c r="D1072">
        <v>0.03</v>
      </c>
    </row>
    <row r="1073" spans="1:4" x14ac:dyDescent="0.25">
      <c r="A1073">
        <v>30063.989000000001</v>
      </c>
      <c r="B1073">
        <v>21.57</v>
      </c>
      <c r="C1073">
        <v>1591.5</v>
      </c>
      <c r="D1073">
        <v>0.03</v>
      </c>
    </row>
    <row r="1074" spans="1:4" x14ac:dyDescent="0.25">
      <c r="A1074">
        <v>30063.984</v>
      </c>
      <c r="B1074">
        <v>21.59</v>
      </c>
      <c r="C1074">
        <v>1591.5</v>
      </c>
      <c r="D1074">
        <v>0.03</v>
      </c>
    </row>
    <row r="1075" spans="1:4" x14ac:dyDescent="0.25">
      <c r="A1075">
        <v>30063.989000000001</v>
      </c>
      <c r="B1075">
        <v>21.59</v>
      </c>
      <c r="C1075">
        <v>1591.5</v>
      </c>
      <c r="D1075">
        <v>0.03</v>
      </c>
    </row>
    <row r="1076" spans="1:4" x14ac:dyDescent="0.25">
      <c r="A1076">
        <v>30063.991000000002</v>
      </c>
      <c r="B1076">
        <v>21.6</v>
      </c>
      <c r="C1076">
        <v>1591.5</v>
      </c>
      <c r="D1076">
        <v>0.03</v>
      </c>
    </row>
    <row r="1077" spans="1:4" x14ac:dyDescent="0.25">
      <c r="A1077">
        <v>30063.986099999998</v>
      </c>
      <c r="B1077">
        <v>21.6</v>
      </c>
      <c r="C1077">
        <v>1591.5</v>
      </c>
      <c r="D1077">
        <v>0.03</v>
      </c>
    </row>
    <row r="1078" spans="1:4" x14ac:dyDescent="0.25">
      <c r="A1078">
        <v>30063.999</v>
      </c>
      <c r="B1078">
        <v>21.63</v>
      </c>
      <c r="C1078">
        <v>1591.5</v>
      </c>
      <c r="D1078">
        <v>0.03</v>
      </c>
    </row>
    <row r="1079" spans="1:4" x14ac:dyDescent="0.25">
      <c r="A1079">
        <v>30063.991000000002</v>
      </c>
      <c r="B1079">
        <v>21.51</v>
      </c>
      <c r="C1079">
        <v>1591.5</v>
      </c>
      <c r="D1079">
        <v>0.03</v>
      </c>
    </row>
    <row r="1080" spans="1:4" x14ac:dyDescent="0.25">
      <c r="A1080">
        <v>30063.992999999999</v>
      </c>
      <c r="B1080">
        <v>21.57</v>
      </c>
      <c r="C1080">
        <v>1591.5</v>
      </c>
      <c r="D1080">
        <v>0.03</v>
      </c>
    </row>
    <row r="1081" spans="1:4" x14ac:dyDescent="0.25">
      <c r="A1081">
        <v>30063.996599999999</v>
      </c>
      <c r="B1081">
        <v>21.64</v>
      </c>
      <c r="C1081">
        <v>1591.5</v>
      </c>
      <c r="D1081">
        <v>0.03</v>
      </c>
    </row>
    <row r="1082" spans="1:4" x14ac:dyDescent="0.25">
      <c r="A1082">
        <v>30063.999</v>
      </c>
      <c r="B1082">
        <v>21.69</v>
      </c>
      <c r="C1082">
        <v>1591.5</v>
      </c>
      <c r="D1082">
        <v>0.03</v>
      </c>
    </row>
    <row r="1083" spans="1:4" x14ac:dyDescent="0.25">
      <c r="A1083">
        <v>30063.992999999999</v>
      </c>
      <c r="B1083">
        <v>21.63</v>
      </c>
      <c r="C1083">
        <v>1591.5</v>
      </c>
      <c r="D1083">
        <v>0.03</v>
      </c>
    </row>
    <row r="1084" spans="1:4" x14ac:dyDescent="0.25">
      <c r="A1084">
        <v>30063.988300000001</v>
      </c>
      <c r="B1084">
        <v>21.56</v>
      </c>
      <c r="C1084">
        <v>1591.5</v>
      </c>
      <c r="D1084">
        <v>0.03</v>
      </c>
    </row>
    <row r="1085" spans="1:4" x14ac:dyDescent="0.25">
      <c r="A1085">
        <v>30063.9997</v>
      </c>
      <c r="B1085">
        <v>21.56</v>
      </c>
      <c r="C1085">
        <v>1591.5</v>
      </c>
      <c r="D1085">
        <v>0.03</v>
      </c>
    </row>
    <row r="1086" spans="1:4" x14ac:dyDescent="0.25">
      <c r="A1086">
        <v>30063.991000000002</v>
      </c>
      <c r="B1086">
        <v>21.61</v>
      </c>
      <c r="C1086">
        <v>1591.5</v>
      </c>
      <c r="D1086">
        <v>0.03</v>
      </c>
    </row>
    <row r="1087" spans="1:4" x14ac:dyDescent="0.25">
      <c r="A1087">
        <v>30063.997200000002</v>
      </c>
      <c r="B1087">
        <v>21.59</v>
      </c>
      <c r="C1087">
        <v>1591.5</v>
      </c>
      <c r="D1087">
        <v>0.03</v>
      </c>
    </row>
    <row r="1088" spans="1:4" x14ac:dyDescent="0.25">
      <c r="A1088">
        <v>30063.988000000001</v>
      </c>
      <c r="B1088">
        <v>21.74</v>
      </c>
      <c r="C1088">
        <v>1591.5</v>
      </c>
      <c r="D1088">
        <v>0.03</v>
      </c>
    </row>
    <row r="1089" spans="1:4" x14ac:dyDescent="0.25">
      <c r="A1089">
        <v>30064.008000000002</v>
      </c>
      <c r="B1089">
        <v>21.52</v>
      </c>
      <c r="C1089">
        <v>1591.5</v>
      </c>
      <c r="D1089">
        <v>0.03</v>
      </c>
    </row>
    <row r="1090" spans="1:4" x14ac:dyDescent="0.25">
      <c r="A1090">
        <v>30063.996999999999</v>
      </c>
      <c r="B1090">
        <v>21.6</v>
      </c>
      <c r="C1090">
        <v>1591.5</v>
      </c>
      <c r="D1090">
        <v>0.03</v>
      </c>
    </row>
    <row r="1091" spans="1:4" x14ac:dyDescent="0.25">
      <c r="A1091" t="s">
        <v>139</v>
      </c>
      <c r="B1091" t="s">
        <v>140</v>
      </c>
      <c r="C1091" t="s">
        <v>141</v>
      </c>
      <c r="D1091" t="s">
        <v>142</v>
      </c>
    </row>
    <row r="1092" spans="1:4" x14ac:dyDescent="0.25">
      <c r="A1092" t="s">
        <v>143</v>
      </c>
      <c r="B1092" t="s">
        <v>144</v>
      </c>
      <c r="C1092" t="s">
        <v>145</v>
      </c>
      <c r="D1092" t="s">
        <v>146</v>
      </c>
    </row>
    <row r="1093" spans="1:4" x14ac:dyDescent="0.25">
      <c r="A1093">
        <v>30063.99307</v>
      </c>
      <c r="B1093">
        <v>5.6835970000000003E-3</v>
      </c>
      <c r="C1093">
        <v>21.596</v>
      </c>
      <c r="D1093">
        <v>5.1903757000000002E-2</v>
      </c>
    </row>
    <row r="1094" spans="1:4" x14ac:dyDescent="0.25">
      <c r="A1094" t="s">
        <v>147</v>
      </c>
      <c r="B1094" t="s">
        <v>148</v>
      </c>
      <c r="C1094" t="s">
        <v>149</v>
      </c>
      <c r="D1094" t="s">
        <v>150</v>
      </c>
    </row>
    <row r="1095" spans="1:4" x14ac:dyDescent="0.25">
      <c r="A1095" t="s">
        <v>137</v>
      </c>
      <c r="B1095" t="s">
        <v>192</v>
      </c>
    </row>
    <row r="1096" spans="1:4" x14ac:dyDescent="0.25">
      <c r="A1096" s="13">
        <v>44116</v>
      </c>
      <c r="B1096" s="45">
        <v>0.76687500000000008</v>
      </c>
    </row>
    <row r="1097" spans="1:4" x14ac:dyDescent="0.25">
      <c r="A1097">
        <v>40066.92</v>
      </c>
      <c r="B1097">
        <v>32.15</v>
      </c>
      <c r="C1097">
        <v>1591.5</v>
      </c>
      <c r="D1097">
        <v>0.03</v>
      </c>
    </row>
    <row r="1098" spans="1:4" x14ac:dyDescent="0.25">
      <c r="A1098">
        <v>40066.917999999998</v>
      </c>
      <c r="B1098">
        <v>32.119999999999997</v>
      </c>
      <c r="C1098">
        <v>1591.5</v>
      </c>
      <c r="D1098">
        <v>0.03</v>
      </c>
    </row>
    <row r="1099" spans="1:4" x14ac:dyDescent="0.25">
      <c r="A1099">
        <v>40066.93</v>
      </c>
      <c r="B1099">
        <v>32.1</v>
      </c>
      <c r="C1099">
        <v>1591.5</v>
      </c>
      <c r="D1099">
        <v>0.03</v>
      </c>
    </row>
    <row r="1100" spans="1:4" x14ac:dyDescent="0.25">
      <c r="A1100">
        <v>40066.921900000001</v>
      </c>
      <c r="B1100">
        <v>32.049999999999997</v>
      </c>
      <c r="C1100">
        <v>1591.5</v>
      </c>
      <c r="D1100">
        <v>0.03</v>
      </c>
    </row>
    <row r="1101" spans="1:4" x14ac:dyDescent="0.25">
      <c r="A1101">
        <v>40066.917000000001</v>
      </c>
      <c r="B1101">
        <v>32.03</v>
      </c>
      <c r="C1101">
        <v>1591.5</v>
      </c>
      <c r="D1101">
        <v>0.03</v>
      </c>
    </row>
    <row r="1102" spans="1:4" x14ac:dyDescent="0.25">
      <c r="A1102">
        <v>40066.917999999998</v>
      </c>
      <c r="B1102">
        <v>32</v>
      </c>
      <c r="C1102">
        <v>1591.5</v>
      </c>
      <c r="D1102">
        <v>0.03</v>
      </c>
    </row>
    <row r="1103" spans="1:4" x14ac:dyDescent="0.25">
      <c r="A1103">
        <v>40066.925999999999</v>
      </c>
      <c r="B1103">
        <v>32.04</v>
      </c>
      <c r="C1103">
        <v>1591.5</v>
      </c>
      <c r="D1103">
        <v>0.03</v>
      </c>
    </row>
    <row r="1104" spans="1:4" x14ac:dyDescent="0.25">
      <c r="A1104">
        <v>40066.922200000001</v>
      </c>
      <c r="B1104">
        <v>32.17</v>
      </c>
      <c r="C1104">
        <v>1591.5</v>
      </c>
      <c r="D1104">
        <v>0.03</v>
      </c>
    </row>
    <row r="1105" spans="1:4" x14ac:dyDescent="0.25">
      <c r="A1105">
        <v>40066.917000000001</v>
      </c>
      <c r="B1105">
        <v>32.15</v>
      </c>
      <c r="C1105">
        <v>1591.5</v>
      </c>
      <c r="D1105">
        <v>0.03</v>
      </c>
    </row>
    <row r="1106" spans="1:4" x14ac:dyDescent="0.25">
      <c r="A1106">
        <v>40066.928</v>
      </c>
      <c r="B1106">
        <v>32.04</v>
      </c>
      <c r="C1106">
        <v>1591.5</v>
      </c>
      <c r="D1106">
        <v>0.03</v>
      </c>
    </row>
    <row r="1107" spans="1:4" x14ac:dyDescent="0.25">
      <c r="A1107">
        <v>40066.923000000003</v>
      </c>
      <c r="B1107">
        <v>32.07</v>
      </c>
      <c r="C1107">
        <v>1591.5</v>
      </c>
      <c r="D1107">
        <v>0.03</v>
      </c>
    </row>
    <row r="1108" spans="1:4" x14ac:dyDescent="0.25">
      <c r="A1108">
        <v>40066.940999999999</v>
      </c>
      <c r="B1108">
        <v>31.94</v>
      </c>
      <c r="C1108">
        <v>1591.5</v>
      </c>
      <c r="D1108">
        <v>0.03</v>
      </c>
    </row>
    <row r="1109" spans="1:4" x14ac:dyDescent="0.25">
      <c r="A1109">
        <v>40066.927000000003</v>
      </c>
      <c r="B1109">
        <v>32.1</v>
      </c>
      <c r="C1109">
        <v>1591.5</v>
      </c>
      <c r="D1109">
        <v>0.03</v>
      </c>
    </row>
    <row r="1110" spans="1:4" x14ac:dyDescent="0.25">
      <c r="A1110">
        <v>40066.917000000001</v>
      </c>
      <c r="B1110">
        <v>31.98</v>
      </c>
      <c r="C1110">
        <v>1591.5</v>
      </c>
      <c r="D1110">
        <v>0.03</v>
      </c>
    </row>
    <row r="1111" spans="1:4" x14ac:dyDescent="0.25">
      <c r="A1111">
        <v>40066.940999999999</v>
      </c>
      <c r="B1111">
        <v>32.119999999999997</v>
      </c>
      <c r="C1111">
        <v>1591.5</v>
      </c>
      <c r="D1111">
        <v>0.03</v>
      </c>
    </row>
    <row r="1112" spans="1:4" x14ac:dyDescent="0.25">
      <c r="A1112">
        <v>40066.924500000001</v>
      </c>
      <c r="B1112">
        <v>32.01</v>
      </c>
      <c r="C1112">
        <v>1591.5</v>
      </c>
      <c r="D1112">
        <v>0.03</v>
      </c>
    </row>
    <row r="1113" spans="1:4" x14ac:dyDescent="0.25">
      <c r="A1113">
        <v>40066.938000000002</v>
      </c>
      <c r="B1113">
        <v>31.96</v>
      </c>
      <c r="C1113">
        <v>1591.5</v>
      </c>
      <c r="D1113">
        <v>0.03</v>
      </c>
    </row>
    <row r="1114" spans="1:4" x14ac:dyDescent="0.25">
      <c r="A1114">
        <v>40066.928999999996</v>
      </c>
      <c r="B1114">
        <v>32</v>
      </c>
      <c r="C1114">
        <v>1591.5</v>
      </c>
      <c r="D1114">
        <v>0.03</v>
      </c>
    </row>
    <row r="1115" spans="1:4" x14ac:dyDescent="0.25">
      <c r="A1115">
        <v>40066.928999999996</v>
      </c>
      <c r="B1115">
        <v>32.07</v>
      </c>
      <c r="C1115">
        <v>1591.5</v>
      </c>
      <c r="D1115">
        <v>0.03</v>
      </c>
    </row>
    <row r="1116" spans="1:4" x14ac:dyDescent="0.25">
      <c r="A1116">
        <v>40066.925999999999</v>
      </c>
      <c r="B1116">
        <v>31.96</v>
      </c>
      <c r="C1116">
        <v>1591.5</v>
      </c>
      <c r="D1116">
        <v>0.03</v>
      </c>
    </row>
    <row r="1117" spans="1:4" x14ac:dyDescent="0.25">
      <c r="A1117" t="s">
        <v>139</v>
      </c>
      <c r="B1117" t="s">
        <v>140</v>
      </c>
      <c r="C1117" t="s">
        <v>141</v>
      </c>
      <c r="D1117" t="s">
        <v>142</v>
      </c>
    </row>
    <row r="1118" spans="1:4" x14ac:dyDescent="0.25">
      <c r="A1118" t="s">
        <v>143</v>
      </c>
      <c r="B1118" t="s">
        <v>144</v>
      </c>
      <c r="C1118" t="s">
        <v>145</v>
      </c>
      <c r="D1118" t="s">
        <v>146</v>
      </c>
    </row>
    <row r="1119" spans="1:4" x14ac:dyDescent="0.25">
      <c r="A1119">
        <v>40066.92568</v>
      </c>
      <c r="B1119">
        <v>7.3500070000000004E-3</v>
      </c>
      <c r="C1119">
        <v>32.052999999999997</v>
      </c>
      <c r="D1119">
        <v>6.7163977999999999E-2</v>
      </c>
    </row>
    <row r="1120" spans="1:4" x14ac:dyDescent="0.25">
      <c r="A1120" t="s">
        <v>147</v>
      </c>
      <c r="B1120" t="s">
        <v>148</v>
      </c>
      <c r="C1120" t="s">
        <v>149</v>
      </c>
      <c r="D1120" t="s">
        <v>150</v>
      </c>
    </row>
    <row r="1121" spans="1:4" x14ac:dyDescent="0.25">
      <c r="A1121" t="s">
        <v>137</v>
      </c>
      <c r="B1121" t="s">
        <v>193</v>
      </c>
    </row>
    <row r="1122" spans="1:4" x14ac:dyDescent="0.25">
      <c r="A1122" s="13">
        <v>44116</v>
      </c>
      <c r="B1122" s="45">
        <v>0.76844907407407403</v>
      </c>
    </row>
    <row r="1123" spans="1:4" x14ac:dyDescent="0.25">
      <c r="A1123">
        <v>50072.953000000001</v>
      </c>
      <c r="B1123">
        <v>44.52</v>
      </c>
      <c r="C1123">
        <v>1591.5</v>
      </c>
      <c r="D1123">
        <v>0.03</v>
      </c>
    </row>
    <row r="1124" spans="1:4" x14ac:dyDescent="0.25">
      <c r="A1124">
        <v>50072.947999999997</v>
      </c>
      <c r="B1124">
        <v>44.6</v>
      </c>
      <c r="C1124">
        <v>1591.5</v>
      </c>
      <c r="D1124">
        <v>0.03</v>
      </c>
    </row>
    <row r="1125" spans="1:4" x14ac:dyDescent="0.25">
      <c r="A1125">
        <v>50072.953000000001</v>
      </c>
      <c r="B1125">
        <v>44.57</v>
      </c>
      <c r="C1125">
        <v>1591.5</v>
      </c>
      <c r="D1125">
        <v>0.03</v>
      </c>
    </row>
    <row r="1126" spans="1:4" x14ac:dyDescent="0.25">
      <c r="A1126">
        <v>50072.964</v>
      </c>
      <c r="B1126">
        <v>44.57</v>
      </c>
      <c r="C1126">
        <v>1591.5</v>
      </c>
      <c r="D1126">
        <v>0.03</v>
      </c>
    </row>
    <row r="1127" spans="1:4" x14ac:dyDescent="0.25">
      <c r="A1127">
        <v>50072.953000000001</v>
      </c>
      <c r="B1127">
        <v>44.7</v>
      </c>
      <c r="C1127">
        <v>1591.5</v>
      </c>
      <c r="D1127">
        <v>0.03</v>
      </c>
    </row>
    <row r="1128" spans="1:4" x14ac:dyDescent="0.25">
      <c r="A1128">
        <v>50072.932000000001</v>
      </c>
      <c r="B1128">
        <v>44.73</v>
      </c>
      <c r="C1128">
        <v>1591.5</v>
      </c>
      <c r="D1128">
        <v>0.03</v>
      </c>
    </row>
    <row r="1129" spans="1:4" x14ac:dyDescent="0.25">
      <c r="A1129">
        <v>50072.941200000001</v>
      </c>
      <c r="B1129">
        <v>44.8</v>
      </c>
      <c r="C1129">
        <v>1591.5</v>
      </c>
      <c r="D1129">
        <v>0.03</v>
      </c>
    </row>
    <row r="1130" spans="1:4" x14ac:dyDescent="0.25">
      <c r="A1130">
        <v>50072.95</v>
      </c>
      <c r="B1130">
        <v>44.57</v>
      </c>
      <c r="C1130">
        <v>1591.5</v>
      </c>
      <c r="D1130">
        <v>0.03</v>
      </c>
    </row>
    <row r="1131" spans="1:4" x14ac:dyDescent="0.25">
      <c r="A1131">
        <v>50072.951999999997</v>
      </c>
      <c r="B1131">
        <v>44.67</v>
      </c>
      <c r="C1131">
        <v>1591.5</v>
      </c>
      <c r="D1131">
        <v>0.03</v>
      </c>
    </row>
    <row r="1132" spans="1:4" x14ac:dyDescent="0.25">
      <c r="A1132">
        <v>50072.942000000003</v>
      </c>
      <c r="B1132">
        <v>44.72</v>
      </c>
      <c r="C1132">
        <v>1591.5</v>
      </c>
      <c r="D1132">
        <v>0.03</v>
      </c>
    </row>
    <row r="1133" spans="1:4" x14ac:dyDescent="0.25">
      <c r="A1133">
        <v>50072.955000000002</v>
      </c>
      <c r="B1133">
        <v>44.64</v>
      </c>
      <c r="C1133">
        <v>1591.5</v>
      </c>
      <c r="D1133">
        <v>0.03</v>
      </c>
    </row>
    <row r="1134" spans="1:4" x14ac:dyDescent="0.25">
      <c r="A1134">
        <v>50072.942999999999</v>
      </c>
      <c r="B1134">
        <v>44.69</v>
      </c>
      <c r="C1134">
        <v>1591.5</v>
      </c>
      <c r="D1134">
        <v>0.03</v>
      </c>
    </row>
    <row r="1135" spans="1:4" x14ac:dyDescent="0.25">
      <c r="A1135">
        <v>50072.942999999999</v>
      </c>
      <c r="B1135">
        <v>44.63</v>
      </c>
      <c r="C1135">
        <v>1591.5</v>
      </c>
      <c r="D1135">
        <v>0.03</v>
      </c>
    </row>
    <row r="1136" spans="1:4" x14ac:dyDescent="0.25">
      <c r="A1136">
        <v>50072.955000000002</v>
      </c>
      <c r="B1136">
        <v>44.66</v>
      </c>
      <c r="C1136">
        <v>1591.5</v>
      </c>
      <c r="D1136">
        <v>0.03</v>
      </c>
    </row>
    <row r="1137" spans="1:4" x14ac:dyDescent="0.25">
      <c r="A1137">
        <v>50072.959000000003</v>
      </c>
      <c r="B1137">
        <v>44.69</v>
      </c>
      <c r="C1137">
        <v>1591.5</v>
      </c>
      <c r="D1137">
        <v>0.03</v>
      </c>
    </row>
    <row r="1138" spans="1:4" x14ac:dyDescent="0.25">
      <c r="A1138">
        <v>50072.949000000001</v>
      </c>
      <c r="B1138">
        <v>44.6</v>
      </c>
      <c r="C1138">
        <v>1591.5</v>
      </c>
      <c r="D1138">
        <v>0.03</v>
      </c>
    </row>
    <row r="1139" spans="1:4" x14ac:dyDescent="0.25">
      <c r="A1139">
        <v>50072.955000000002</v>
      </c>
      <c r="B1139">
        <v>44.6</v>
      </c>
      <c r="C1139">
        <v>1591.5</v>
      </c>
      <c r="D1139">
        <v>0.03</v>
      </c>
    </row>
    <row r="1140" spans="1:4" x14ac:dyDescent="0.25">
      <c r="A1140">
        <v>50072.95</v>
      </c>
      <c r="B1140">
        <v>44.6</v>
      </c>
      <c r="C1140">
        <v>1591.5</v>
      </c>
      <c r="D1140">
        <v>0.03</v>
      </c>
    </row>
    <row r="1141" spans="1:4" x14ac:dyDescent="0.25">
      <c r="A1141">
        <v>50072.951999999997</v>
      </c>
      <c r="B1141">
        <v>44.67</v>
      </c>
      <c r="C1141">
        <v>1591.5</v>
      </c>
      <c r="D1141">
        <v>0.03</v>
      </c>
    </row>
    <row r="1142" spans="1:4" x14ac:dyDescent="0.25">
      <c r="A1142">
        <v>50072.959600000002</v>
      </c>
      <c r="B1142">
        <v>44.72</v>
      </c>
      <c r="C1142">
        <v>1591.5</v>
      </c>
      <c r="D1142">
        <v>0.03</v>
      </c>
    </row>
    <row r="1143" spans="1:4" x14ac:dyDescent="0.25">
      <c r="A1143" t="s">
        <v>139</v>
      </c>
      <c r="B1143" t="s">
        <v>140</v>
      </c>
      <c r="C1143" t="s">
        <v>141</v>
      </c>
      <c r="D1143" t="s">
        <v>142</v>
      </c>
    </row>
    <row r="1144" spans="1:4" x14ac:dyDescent="0.25">
      <c r="A1144" t="s">
        <v>143</v>
      </c>
      <c r="B1144" t="s">
        <v>144</v>
      </c>
      <c r="C1144" t="s">
        <v>145</v>
      </c>
      <c r="D1144" t="s">
        <v>146</v>
      </c>
    </row>
    <row r="1145" spans="1:4" x14ac:dyDescent="0.25">
      <c r="A1145">
        <v>50072.950440000001</v>
      </c>
      <c r="B1145">
        <v>7.2240159999999998E-3</v>
      </c>
      <c r="C1145">
        <v>44.647500000000001</v>
      </c>
      <c r="D1145">
        <v>6.7740312999999996E-2</v>
      </c>
    </row>
    <row r="1146" spans="1:4" x14ac:dyDescent="0.25">
      <c r="A1146" t="s">
        <v>147</v>
      </c>
      <c r="B1146" t="s">
        <v>148</v>
      </c>
      <c r="C1146" t="s">
        <v>149</v>
      </c>
      <c r="D1146" t="s">
        <v>150</v>
      </c>
    </row>
    <row r="1147" spans="1:4" x14ac:dyDescent="0.25">
      <c r="A1147" t="s">
        <v>137</v>
      </c>
      <c r="B1147" t="s">
        <v>194</v>
      </c>
    </row>
    <row r="1148" spans="1:4" x14ac:dyDescent="0.25">
      <c r="A1148" s="13">
        <v>44116</v>
      </c>
      <c r="B1148" s="45">
        <v>0.77008101851851851</v>
      </c>
    </row>
    <row r="1149" spans="1:4" x14ac:dyDescent="0.25">
      <c r="A1149">
        <v>60084.285000000003</v>
      </c>
      <c r="B1149">
        <v>58.6</v>
      </c>
      <c r="C1149">
        <v>1591.5</v>
      </c>
      <c r="D1149">
        <v>0.03</v>
      </c>
    </row>
    <row r="1150" spans="1:4" x14ac:dyDescent="0.25">
      <c r="A1150">
        <v>60084.300999999999</v>
      </c>
      <c r="B1150">
        <v>58.7</v>
      </c>
      <c r="C1150">
        <v>1591.5</v>
      </c>
      <c r="D1150">
        <v>0.03</v>
      </c>
    </row>
    <row r="1151" spans="1:4" x14ac:dyDescent="0.25">
      <c r="A1151">
        <v>60084.300999999999</v>
      </c>
      <c r="B1151">
        <v>58.4</v>
      </c>
      <c r="C1151">
        <v>1591.5</v>
      </c>
      <c r="D1151">
        <v>0.03</v>
      </c>
    </row>
    <row r="1152" spans="1:4" x14ac:dyDescent="0.25">
      <c r="A1152">
        <v>60084.313000000002</v>
      </c>
      <c r="B1152">
        <v>58.7</v>
      </c>
      <c r="C1152">
        <v>1591.5</v>
      </c>
      <c r="D1152">
        <v>0.03</v>
      </c>
    </row>
    <row r="1153" spans="1:4" x14ac:dyDescent="0.25">
      <c r="A1153">
        <v>60084.294000000002</v>
      </c>
      <c r="B1153">
        <v>58.5</v>
      </c>
      <c r="C1153">
        <v>1591.5</v>
      </c>
      <c r="D1153">
        <v>0.03</v>
      </c>
    </row>
    <row r="1154" spans="1:4" x14ac:dyDescent="0.25">
      <c r="A1154">
        <v>60084.3</v>
      </c>
      <c r="B1154">
        <v>58.5</v>
      </c>
      <c r="C1154">
        <v>1591.5</v>
      </c>
      <c r="D1154">
        <v>0.03</v>
      </c>
    </row>
    <row r="1155" spans="1:4" x14ac:dyDescent="0.25">
      <c r="A1155">
        <v>60084.286999999997</v>
      </c>
      <c r="B1155">
        <v>58.6</v>
      </c>
      <c r="C1155">
        <v>1591.5</v>
      </c>
      <c r="D1155">
        <v>0.03</v>
      </c>
    </row>
    <row r="1156" spans="1:4" x14ac:dyDescent="0.25">
      <c r="A1156">
        <v>60084.290999999997</v>
      </c>
      <c r="B1156">
        <v>58.5</v>
      </c>
      <c r="C1156">
        <v>1591.5</v>
      </c>
      <c r="D1156">
        <v>0.03</v>
      </c>
    </row>
    <row r="1157" spans="1:4" x14ac:dyDescent="0.25">
      <c r="A1157">
        <v>60084.294000000002</v>
      </c>
      <c r="B1157">
        <v>58.5</v>
      </c>
      <c r="C1157">
        <v>1591.5</v>
      </c>
      <c r="D1157">
        <v>0.03</v>
      </c>
    </row>
    <row r="1158" spans="1:4" x14ac:dyDescent="0.25">
      <c r="A1158">
        <v>60084.29</v>
      </c>
      <c r="B1158">
        <v>58.4</v>
      </c>
      <c r="C1158">
        <v>1591.5</v>
      </c>
      <c r="D1158">
        <v>0.03</v>
      </c>
    </row>
    <row r="1159" spans="1:4" x14ac:dyDescent="0.25">
      <c r="A1159">
        <v>60084.296999999999</v>
      </c>
      <c r="B1159">
        <v>58.6</v>
      </c>
      <c r="C1159">
        <v>1591.5</v>
      </c>
      <c r="D1159">
        <v>0.03</v>
      </c>
    </row>
    <row r="1160" spans="1:4" x14ac:dyDescent="0.25">
      <c r="A1160">
        <v>60084.3</v>
      </c>
      <c r="B1160">
        <v>58.5</v>
      </c>
      <c r="C1160">
        <v>1591.5</v>
      </c>
      <c r="D1160">
        <v>0.03</v>
      </c>
    </row>
    <row r="1161" spans="1:4" x14ac:dyDescent="0.25">
      <c r="A1161">
        <v>60084.303</v>
      </c>
      <c r="B1161">
        <v>58.4</v>
      </c>
      <c r="C1161">
        <v>1591.5</v>
      </c>
      <c r="D1161">
        <v>0.03</v>
      </c>
    </row>
    <row r="1162" spans="1:4" x14ac:dyDescent="0.25">
      <c r="A1162">
        <v>60084.305999999997</v>
      </c>
      <c r="B1162">
        <v>58.5</v>
      </c>
      <c r="C1162">
        <v>1591.5</v>
      </c>
      <c r="D1162">
        <v>0.03</v>
      </c>
    </row>
    <row r="1163" spans="1:4" x14ac:dyDescent="0.25">
      <c r="A1163">
        <v>60084.305</v>
      </c>
      <c r="B1163">
        <v>58.5</v>
      </c>
      <c r="C1163">
        <v>1591.5</v>
      </c>
      <c r="D1163">
        <v>0.03</v>
      </c>
    </row>
    <row r="1164" spans="1:4" x14ac:dyDescent="0.25">
      <c r="A1164">
        <v>60084.277999999998</v>
      </c>
      <c r="B1164">
        <v>58.5</v>
      </c>
      <c r="C1164">
        <v>1591.5</v>
      </c>
      <c r="D1164">
        <v>0.03</v>
      </c>
    </row>
    <row r="1165" spans="1:4" x14ac:dyDescent="0.25">
      <c r="A1165">
        <v>60084.317999999999</v>
      </c>
      <c r="B1165">
        <v>58.6</v>
      </c>
      <c r="C1165">
        <v>1591.5</v>
      </c>
      <c r="D1165">
        <v>0.03</v>
      </c>
    </row>
    <row r="1166" spans="1:4" x14ac:dyDescent="0.25">
      <c r="A1166">
        <v>60084.290999999997</v>
      </c>
      <c r="B1166">
        <v>58.5</v>
      </c>
      <c r="C1166">
        <v>1591.5</v>
      </c>
      <c r="D1166">
        <v>0.03</v>
      </c>
    </row>
    <row r="1167" spans="1:4" x14ac:dyDescent="0.25">
      <c r="A1167">
        <v>60084.288999999997</v>
      </c>
      <c r="B1167">
        <v>58.3</v>
      </c>
      <c r="C1167">
        <v>1591.5</v>
      </c>
      <c r="D1167">
        <v>0.03</v>
      </c>
    </row>
    <row r="1168" spans="1:4" x14ac:dyDescent="0.25">
      <c r="A1168">
        <v>60084.303</v>
      </c>
      <c r="B1168">
        <v>58.4</v>
      </c>
      <c r="C1168">
        <v>1591.5</v>
      </c>
      <c r="D1168">
        <v>0.03</v>
      </c>
    </row>
    <row r="1169" spans="1:4" x14ac:dyDescent="0.25">
      <c r="A1169" t="s">
        <v>139</v>
      </c>
      <c r="B1169" t="s">
        <v>140</v>
      </c>
      <c r="C1169" t="s">
        <v>141</v>
      </c>
      <c r="D1169" t="s">
        <v>142</v>
      </c>
    </row>
    <row r="1170" spans="1:4" x14ac:dyDescent="0.25">
      <c r="A1170" t="s">
        <v>143</v>
      </c>
      <c r="B1170" t="s">
        <v>144</v>
      </c>
      <c r="C1170" t="s">
        <v>145</v>
      </c>
      <c r="D1170" t="s">
        <v>146</v>
      </c>
    </row>
    <row r="1171" spans="1:4" x14ac:dyDescent="0.25">
      <c r="A1171">
        <v>60084.297299999998</v>
      </c>
      <c r="B1171">
        <v>9.4079750000000007E-3</v>
      </c>
      <c r="C1171">
        <v>58.51</v>
      </c>
      <c r="D1171">
        <v>9.9498744E-2</v>
      </c>
    </row>
    <row r="1172" spans="1:4" x14ac:dyDescent="0.25">
      <c r="A1172" t="s">
        <v>147</v>
      </c>
      <c r="B1172" t="s">
        <v>148</v>
      </c>
      <c r="C1172" t="s">
        <v>149</v>
      </c>
      <c r="D1172" t="s">
        <v>150</v>
      </c>
    </row>
    <row r="1173" spans="1:4" x14ac:dyDescent="0.25">
      <c r="A1173" t="s">
        <v>137</v>
      </c>
      <c r="B1173" t="s">
        <v>195</v>
      </c>
    </row>
    <row r="1174" spans="1:4" x14ac:dyDescent="0.25">
      <c r="A1174" s="13">
        <v>44116</v>
      </c>
      <c r="B1174" s="45">
        <v>0.77421296296296294</v>
      </c>
    </row>
    <row r="1175" spans="1:4" x14ac:dyDescent="0.25">
      <c r="A1175">
        <v>70075.952000000005</v>
      </c>
      <c r="B1175">
        <v>73.099999999999994</v>
      </c>
      <c r="C1175">
        <v>1591.5</v>
      </c>
      <c r="D1175">
        <v>0.01</v>
      </c>
    </row>
    <row r="1176" spans="1:4" x14ac:dyDescent="0.25">
      <c r="A1176">
        <v>70075.902000000002</v>
      </c>
      <c r="B1176">
        <v>73</v>
      </c>
      <c r="C1176">
        <v>1591.5</v>
      </c>
      <c r="D1176">
        <v>0.01</v>
      </c>
    </row>
    <row r="1177" spans="1:4" x14ac:dyDescent="0.25">
      <c r="A1177">
        <v>70075.915999999997</v>
      </c>
      <c r="B1177">
        <v>72.900000000000006</v>
      </c>
      <c r="C1177">
        <v>1591.5</v>
      </c>
      <c r="D1177">
        <v>0.01</v>
      </c>
    </row>
    <row r="1178" spans="1:4" x14ac:dyDescent="0.25">
      <c r="A1178">
        <v>70075.941000000006</v>
      </c>
      <c r="B1178">
        <v>73</v>
      </c>
      <c r="C1178">
        <v>1591.5</v>
      </c>
      <c r="D1178">
        <v>0.01</v>
      </c>
    </row>
    <row r="1179" spans="1:4" x14ac:dyDescent="0.25">
      <c r="A1179">
        <v>70075.959000000003</v>
      </c>
      <c r="B1179">
        <v>73.099999999999994</v>
      </c>
      <c r="C1179">
        <v>1591.5</v>
      </c>
      <c r="D1179">
        <v>0.01</v>
      </c>
    </row>
    <row r="1180" spans="1:4" x14ac:dyDescent="0.25">
      <c r="A1180">
        <v>70075.993000000002</v>
      </c>
      <c r="B1180">
        <v>72.8</v>
      </c>
      <c r="C1180">
        <v>1591.5</v>
      </c>
      <c r="D1180">
        <v>0.01</v>
      </c>
    </row>
    <row r="1181" spans="1:4" x14ac:dyDescent="0.25">
      <c r="A1181">
        <v>70075.877999999997</v>
      </c>
      <c r="B1181">
        <v>73.3</v>
      </c>
      <c r="C1181">
        <v>1591.5</v>
      </c>
      <c r="D1181">
        <v>0.01</v>
      </c>
    </row>
    <row r="1182" spans="1:4" x14ac:dyDescent="0.25">
      <c r="A1182">
        <v>70075.95</v>
      </c>
      <c r="B1182">
        <v>72.900000000000006</v>
      </c>
      <c r="C1182">
        <v>1591.5</v>
      </c>
      <c r="D1182">
        <v>0.01</v>
      </c>
    </row>
    <row r="1183" spans="1:4" x14ac:dyDescent="0.25">
      <c r="A1183">
        <v>70075.888999999996</v>
      </c>
      <c r="B1183">
        <v>72.900000000000006</v>
      </c>
      <c r="C1183">
        <v>1591.5</v>
      </c>
      <c r="D1183">
        <v>0.01</v>
      </c>
    </row>
    <row r="1184" spans="1:4" x14ac:dyDescent="0.25">
      <c r="A1184">
        <v>70075.88</v>
      </c>
      <c r="B1184">
        <v>72.8</v>
      </c>
      <c r="C1184">
        <v>1591.5</v>
      </c>
      <c r="D1184">
        <v>0.01</v>
      </c>
    </row>
    <row r="1185" spans="1:4" x14ac:dyDescent="0.25">
      <c r="A1185">
        <v>70075.94</v>
      </c>
      <c r="B1185">
        <v>73.3</v>
      </c>
      <c r="C1185">
        <v>1591.5</v>
      </c>
      <c r="D1185">
        <v>0.01</v>
      </c>
    </row>
    <row r="1186" spans="1:4" x14ac:dyDescent="0.25">
      <c r="A1186">
        <v>70075.904999999999</v>
      </c>
      <c r="B1186">
        <v>73.7</v>
      </c>
      <c r="C1186">
        <v>1591.5</v>
      </c>
      <c r="D1186">
        <v>0.01</v>
      </c>
    </row>
    <row r="1187" spans="1:4" x14ac:dyDescent="0.25">
      <c r="A1187">
        <v>70075.994999999995</v>
      </c>
      <c r="B1187">
        <v>73.7</v>
      </c>
      <c r="C1187">
        <v>1591.5</v>
      </c>
      <c r="D1187">
        <v>0.01</v>
      </c>
    </row>
    <row r="1188" spans="1:4" x14ac:dyDescent="0.25">
      <c r="A1188">
        <v>70075.952000000005</v>
      </c>
      <c r="B1188">
        <v>73</v>
      </c>
      <c r="C1188">
        <v>1591.5</v>
      </c>
      <c r="D1188">
        <v>0.01</v>
      </c>
    </row>
    <row r="1189" spans="1:4" x14ac:dyDescent="0.25">
      <c r="A1189">
        <v>70075.960000000006</v>
      </c>
      <c r="B1189">
        <v>72.8</v>
      </c>
      <c r="C1189">
        <v>1591.5</v>
      </c>
      <c r="D1189">
        <v>0.01</v>
      </c>
    </row>
    <row r="1190" spans="1:4" x14ac:dyDescent="0.25">
      <c r="A1190">
        <v>70075.95</v>
      </c>
      <c r="B1190">
        <v>73.2</v>
      </c>
      <c r="C1190">
        <v>1591.5</v>
      </c>
      <c r="D1190">
        <v>0.01</v>
      </c>
    </row>
    <row r="1191" spans="1:4" x14ac:dyDescent="0.25">
      <c r="A1191">
        <v>70075.952000000005</v>
      </c>
      <c r="B1191">
        <v>73.2</v>
      </c>
      <c r="C1191">
        <v>1591.5</v>
      </c>
      <c r="D1191">
        <v>0.01</v>
      </c>
    </row>
    <row r="1192" spans="1:4" x14ac:dyDescent="0.25">
      <c r="A1192">
        <v>70075.947</v>
      </c>
      <c r="B1192">
        <v>73.2</v>
      </c>
      <c r="C1192">
        <v>1591.5</v>
      </c>
      <c r="D1192">
        <v>0.01</v>
      </c>
    </row>
    <row r="1193" spans="1:4" x14ac:dyDescent="0.25">
      <c r="A1193">
        <v>70075.888999999996</v>
      </c>
      <c r="B1193">
        <v>72.900000000000006</v>
      </c>
      <c r="C1193">
        <v>1591.5</v>
      </c>
      <c r="D1193">
        <v>0.01</v>
      </c>
    </row>
    <row r="1194" spans="1:4" x14ac:dyDescent="0.25">
      <c r="A1194">
        <v>70075.959000000003</v>
      </c>
      <c r="B1194">
        <v>72.599999999999994</v>
      </c>
      <c r="C1194">
        <v>1591.5</v>
      </c>
      <c r="D1194">
        <v>0.01</v>
      </c>
    </row>
    <row r="1195" spans="1:4" x14ac:dyDescent="0.25">
      <c r="A1195" t="s">
        <v>139</v>
      </c>
      <c r="B1195" t="s">
        <v>140</v>
      </c>
      <c r="C1195" t="s">
        <v>141</v>
      </c>
      <c r="D1195" t="s">
        <v>142</v>
      </c>
    </row>
    <row r="1196" spans="1:4" x14ac:dyDescent="0.25">
      <c r="A1196" t="s">
        <v>143</v>
      </c>
      <c r="B1196" t="s">
        <v>144</v>
      </c>
      <c r="C1196" t="s">
        <v>145</v>
      </c>
      <c r="D1196" t="s">
        <v>146</v>
      </c>
    </row>
    <row r="1197" spans="1:4" x14ac:dyDescent="0.25">
      <c r="A1197">
        <v>70075.935450000004</v>
      </c>
      <c r="B1197">
        <v>3.3996286562911301E-2</v>
      </c>
      <c r="C1197">
        <v>73.069999999999993</v>
      </c>
      <c r="D1197">
        <v>0.27586228448267502</v>
      </c>
    </row>
    <row r="1198" spans="1:4" x14ac:dyDescent="0.25">
      <c r="A1198" t="s">
        <v>147</v>
      </c>
      <c r="B1198" t="s">
        <v>148</v>
      </c>
      <c r="C1198" t="s">
        <v>149</v>
      </c>
      <c r="D1198" t="s">
        <v>150</v>
      </c>
    </row>
    <row r="1199" spans="1:4" x14ac:dyDescent="0.25">
      <c r="A1199" t="s">
        <v>137</v>
      </c>
      <c r="B1199" t="s">
        <v>196</v>
      </c>
    </row>
    <row r="1200" spans="1:4" x14ac:dyDescent="0.25">
      <c r="A1200" s="13">
        <v>44116</v>
      </c>
      <c r="B1200" s="45">
        <v>0.77567129629629628</v>
      </c>
    </row>
    <row r="1201" spans="1:4" x14ac:dyDescent="0.25">
      <c r="A1201">
        <v>80087.320000000007</v>
      </c>
      <c r="B1201">
        <v>91.8</v>
      </c>
      <c r="C1201">
        <v>1591.5</v>
      </c>
      <c r="D1201">
        <v>0.01</v>
      </c>
    </row>
    <row r="1202" spans="1:4" x14ac:dyDescent="0.25">
      <c r="A1202">
        <v>80087.274999999994</v>
      </c>
      <c r="B1202">
        <v>91.6</v>
      </c>
      <c r="C1202">
        <v>1591.5</v>
      </c>
      <c r="D1202">
        <v>0.01</v>
      </c>
    </row>
    <row r="1203" spans="1:4" x14ac:dyDescent="0.25">
      <c r="A1203">
        <v>80087.293000000005</v>
      </c>
      <c r="B1203">
        <v>91.3</v>
      </c>
      <c r="C1203">
        <v>1591.5</v>
      </c>
      <c r="D1203">
        <v>0.01</v>
      </c>
    </row>
    <row r="1204" spans="1:4" x14ac:dyDescent="0.25">
      <c r="A1204">
        <v>80087.278999999995</v>
      </c>
      <c r="B1204">
        <v>91.4</v>
      </c>
      <c r="C1204">
        <v>1591.5</v>
      </c>
      <c r="D1204">
        <v>0.01</v>
      </c>
    </row>
    <row r="1205" spans="1:4" x14ac:dyDescent="0.25">
      <c r="A1205">
        <v>80087.304000000004</v>
      </c>
      <c r="B1205">
        <v>91.7</v>
      </c>
      <c r="C1205">
        <v>1591.5</v>
      </c>
      <c r="D1205">
        <v>0.01</v>
      </c>
    </row>
    <row r="1206" spans="1:4" x14ac:dyDescent="0.25">
      <c r="A1206">
        <v>80087.3</v>
      </c>
      <c r="B1206">
        <v>91.7</v>
      </c>
      <c r="C1206">
        <v>1591.5</v>
      </c>
      <c r="D1206">
        <v>0.01</v>
      </c>
    </row>
    <row r="1207" spans="1:4" x14ac:dyDescent="0.25">
      <c r="A1207">
        <v>80087.25</v>
      </c>
      <c r="B1207">
        <v>91.5</v>
      </c>
      <c r="C1207">
        <v>1591.5</v>
      </c>
      <c r="D1207">
        <v>0.01</v>
      </c>
    </row>
    <row r="1208" spans="1:4" x14ac:dyDescent="0.25">
      <c r="A1208">
        <v>80087.349000000002</v>
      </c>
      <c r="B1208">
        <v>91.6</v>
      </c>
      <c r="C1208">
        <v>1591.5</v>
      </c>
      <c r="D1208">
        <v>0.01</v>
      </c>
    </row>
    <row r="1209" spans="1:4" x14ac:dyDescent="0.25">
      <c r="A1209">
        <v>80087.34</v>
      </c>
      <c r="B1209">
        <v>91.8</v>
      </c>
      <c r="C1209">
        <v>1591.5</v>
      </c>
      <c r="D1209">
        <v>0.01</v>
      </c>
    </row>
    <row r="1210" spans="1:4" x14ac:dyDescent="0.25">
      <c r="A1210">
        <v>80087.327000000005</v>
      </c>
      <c r="B1210">
        <v>90.6</v>
      </c>
      <c r="C1210">
        <v>1591.5</v>
      </c>
      <c r="D1210">
        <v>0.01</v>
      </c>
    </row>
    <row r="1211" spans="1:4" x14ac:dyDescent="0.25">
      <c r="A1211">
        <v>80087.349000000002</v>
      </c>
      <c r="B1211">
        <v>92.1</v>
      </c>
      <c r="C1211">
        <v>1591.5</v>
      </c>
      <c r="D1211">
        <v>0.01</v>
      </c>
    </row>
    <row r="1212" spans="1:4" x14ac:dyDescent="0.25">
      <c r="A1212">
        <v>80087.320000000007</v>
      </c>
      <c r="B1212">
        <v>91.5</v>
      </c>
      <c r="C1212">
        <v>1591.5</v>
      </c>
      <c r="D1212">
        <v>0.01</v>
      </c>
    </row>
    <row r="1213" spans="1:4" x14ac:dyDescent="0.25">
      <c r="A1213">
        <v>80087.240000000005</v>
      </c>
      <c r="B1213">
        <v>92.2</v>
      </c>
      <c r="C1213">
        <v>1591.5</v>
      </c>
      <c r="D1213">
        <v>0.01</v>
      </c>
    </row>
    <row r="1214" spans="1:4" x14ac:dyDescent="0.25">
      <c r="A1214">
        <v>80087.361000000004</v>
      </c>
      <c r="B1214">
        <v>91</v>
      </c>
      <c r="C1214">
        <v>1591.5</v>
      </c>
      <c r="D1214">
        <v>0.01</v>
      </c>
    </row>
    <row r="1215" spans="1:4" x14ac:dyDescent="0.25">
      <c r="A1215">
        <v>80087.260999999999</v>
      </c>
      <c r="B1215">
        <v>91.4</v>
      </c>
      <c r="C1215">
        <v>1591.5</v>
      </c>
      <c r="D1215">
        <v>0.01</v>
      </c>
    </row>
    <row r="1216" spans="1:4" x14ac:dyDescent="0.25">
      <c r="A1216">
        <v>80087.360000000001</v>
      </c>
      <c r="B1216">
        <v>91.6</v>
      </c>
      <c r="C1216">
        <v>1591.5</v>
      </c>
      <c r="D1216">
        <v>0.01</v>
      </c>
    </row>
    <row r="1217" spans="1:4" x14ac:dyDescent="0.25">
      <c r="A1217">
        <v>80087.354000000007</v>
      </c>
      <c r="B1217">
        <v>92</v>
      </c>
      <c r="C1217">
        <v>1591.5</v>
      </c>
      <c r="D1217">
        <v>0.01</v>
      </c>
    </row>
    <row r="1218" spans="1:4" x14ac:dyDescent="0.25">
      <c r="A1218">
        <v>80087.421000000002</v>
      </c>
      <c r="B1218">
        <v>91.1</v>
      </c>
      <c r="C1218">
        <v>1591.5</v>
      </c>
      <c r="D1218">
        <v>0.01</v>
      </c>
    </row>
    <row r="1219" spans="1:4" x14ac:dyDescent="0.25">
      <c r="A1219">
        <v>80087.331000000006</v>
      </c>
      <c r="B1219">
        <v>91.7</v>
      </c>
      <c r="C1219">
        <v>1591.5</v>
      </c>
      <c r="D1219">
        <v>0.01</v>
      </c>
    </row>
    <row r="1220" spans="1:4" x14ac:dyDescent="0.25">
      <c r="A1220">
        <v>80087.328999999998</v>
      </c>
      <c r="B1220">
        <v>91.6</v>
      </c>
      <c r="C1220">
        <v>1591.5</v>
      </c>
      <c r="D1220">
        <v>0.01</v>
      </c>
    </row>
    <row r="1221" spans="1:4" x14ac:dyDescent="0.25">
      <c r="A1221" t="s">
        <v>139</v>
      </c>
      <c r="B1221" t="s">
        <v>140</v>
      </c>
      <c r="C1221" t="s">
        <v>141</v>
      </c>
      <c r="D1221" t="s">
        <v>142</v>
      </c>
    </row>
    <row r="1222" spans="1:4" x14ac:dyDescent="0.25">
      <c r="A1222" t="s">
        <v>143</v>
      </c>
      <c r="B1222" t="s">
        <v>144</v>
      </c>
      <c r="C1222" t="s">
        <v>145</v>
      </c>
      <c r="D1222" t="s">
        <v>146</v>
      </c>
    </row>
    <row r="1223" spans="1:4" x14ac:dyDescent="0.25">
      <c r="A1223">
        <v>80087.318150000006</v>
      </c>
      <c r="B1223">
        <v>4.28803859599158E-2</v>
      </c>
      <c r="C1223">
        <v>91.559999999999903</v>
      </c>
      <c r="D1223">
        <v>0.36386810797320501</v>
      </c>
    </row>
    <row r="1224" spans="1:4" x14ac:dyDescent="0.25">
      <c r="A1224" t="s">
        <v>147</v>
      </c>
      <c r="B1224" t="s">
        <v>148</v>
      </c>
      <c r="C1224" t="s">
        <v>149</v>
      </c>
      <c r="D1224" t="s">
        <v>150</v>
      </c>
    </row>
    <row r="1225" spans="1:4" x14ac:dyDescent="0.25">
      <c r="A1225" t="s">
        <v>137</v>
      </c>
      <c r="B1225" t="s">
        <v>197</v>
      </c>
    </row>
    <row r="1226" spans="1:4" x14ac:dyDescent="0.25">
      <c r="A1226" s="13">
        <v>44116</v>
      </c>
      <c r="B1226" s="45">
        <v>0.77709490740740739</v>
      </c>
    </row>
    <row r="1227" spans="1:4" x14ac:dyDescent="0.25">
      <c r="A1227">
        <v>90089.850999999995</v>
      </c>
      <c r="B1227">
        <v>111.4</v>
      </c>
      <c r="C1227">
        <v>1591.5</v>
      </c>
      <c r="D1227">
        <v>0.01</v>
      </c>
    </row>
    <row r="1228" spans="1:4" x14ac:dyDescent="0.25">
      <c r="A1228">
        <v>90089.93</v>
      </c>
      <c r="B1228">
        <v>111.4</v>
      </c>
      <c r="C1228">
        <v>1591.5</v>
      </c>
      <c r="D1228">
        <v>0.01</v>
      </c>
    </row>
    <row r="1229" spans="1:4" x14ac:dyDescent="0.25">
      <c r="A1229">
        <v>90089.85</v>
      </c>
      <c r="B1229">
        <v>110.7</v>
      </c>
      <c r="C1229">
        <v>1591.5</v>
      </c>
      <c r="D1229">
        <v>0.01</v>
      </c>
    </row>
    <row r="1230" spans="1:4" x14ac:dyDescent="0.25">
      <c r="A1230">
        <v>90089.93</v>
      </c>
      <c r="B1230">
        <v>111.6</v>
      </c>
      <c r="C1230">
        <v>1591.5</v>
      </c>
      <c r="D1230">
        <v>0.01</v>
      </c>
    </row>
    <row r="1231" spans="1:4" x14ac:dyDescent="0.25">
      <c r="A1231">
        <v>90089.98</v>
      </c>
      <c r="B1231">
        <v>111.5</v>
      </c>
      <c r="C1231">
        <v>1591.5</v>
      </c>
      <c r="D1231">
        <v>0.01</v>
      </c>
    </row>
    <row r="1232" spans="1:4" x14ac:dyDescent="0.25">
      <c r="A1232">
        <v>90089.97</v>
      </c>
      <c r="B1232">
        <v>111</v>
      </c>
      <c r="C1232">
        <v>1591.5</v>
      </c>
      <c r="D1232">
        <v>0.01</v>
      </c>
    </row>
    <row r="1233" spans="1:4" x14ac:dyDescent="0.25">
      <c r="A1233">
        <v>90089.95</v>
      </c>
      <c r="B1233">
        <v>110.5</v>
      </c>
      <c r="C1233">
        <v>1591.5</v>
      </c>
      <c r="D1233">
        <v>0.01</v>
      </c>
    </row>
    <row r="1234" spans="1:4" x14ac:dyDescent="0.25">
      <c r="A1234">
        <v>90089.982000000004</v>
      </c>
      <c r="B1234">
        <v>110.8</v>
      </c>
      <c r="C1234">
        <v>1591.5</v>
      </c>
      <c r="D1234">
        <v>0.01</v>
      </c>
    </row>
    <row r="1235" spans="1:4" x14ac:dyDescent="0.25">
      <c r="A1235">
        <v>90089.914999999994</v>
      </c>
      <c r="B1235">
        <v>111.4</v>
      </c>
      <c r="C1235">
        <v>1591.5</v>
      </c>
      <c r="D1235">
        <v>0.01</v>
      </c>
    </row>
    <row r="1236" spans="1:4" x14ac:dyDescent="0.25">
      <c r="A1236">
        <v>90089.95</v>
      </c>
      <c r="B1236">
        <v>110.8</v>
      </c>
      <c r="C1236">
        <v>1591.5</v>
      </c>
      <c r="D1236">
        <v>0.01</v>
      </c>
    </row>
    <row r="1237" spans="1:4" x14ac:dyDescent="0.25">
      <c r="A1237">
        <v>90089.964000000007</v>
      </c>
      <c r="B1237">
        <v>110.6</v>
      </c>
      <c r="C1237">
        <v>1591.5</v>
      </c>
      <c r="D1237">
        <v>0.01</v>
      </c>
    </row>
    <row r="1238" spans="1:4" x14ac:dyDescent="0.25">
      <c r="A1238">
        <v>90089.884999999995</v>
      </c>
      <c r="B1238">
        <v>110.6</v>
      </c>
      <c r="C1238">
        <v>1591.5</v>
      </c>
      <c r="D1238">
        <v>0.01</v>
      </c>
    </row>
    <row r="1239" spans="1:4" x14ac:dyDescent="0.25">
      <c r="A1239">
        <v>90089.88</v>
      </c>
      <c r="B1239">
        <v>111</v>
      </c>
      <c r="C1239">
        <v>1591.5</v>
      </c>
      <c r="D1239">
        <v>0.01</v>
      </c>
    </row>
    <row r="1240" spans="1:4" x14ac:dyDescent="0.25">
      <c r="A1240">
        <v>90089.95</v>
      </c>
      <c r="B1240">
        <v>110.9</v>
      </c>
      <c r="C1240">
        <v>1591.5</v>
      </c>
      <c r="D1240">
        <v>0.01</v>
      </c>
    </row>
    <row r="1241" spans="1:4" x14ac:dyDescent="0.25">
      <c r="A1241">
        <v>90089.87</v>
      </c>
      <c r="B1241">
        <v>110.8</v>
      </c>
      <c r="C1241">
        <v>1591.5</v>
      </c>
      <c r="D1241">
        <v>0.01</v>
      </c>
    </row>
    <row r="1242" spans="1:4" x14ac:dyDescent="0.25">
      <c r="A1242">
        <v>90089.884999999995</v>
      </c>
      <c r="B1242">
        <v>110.6</v>
      </c>
      <c r="C1242">
        <v>1591.5</v>
      </c>
      <c r="D1242">
        <v>0.01</v>
      </c>
    </row>
    <row r="1243" spans="1:4" x14ac:dyDescent="0.25">
      <c r="A1243">
        <v>90089.99</v>
      </c>
      <c r="B1243">
        <v>110.8</v>
      </c>
      <c r="C1243">
        <v>1591.5</v>
      </c>
      <c r="D1243">
        <v>0.01</v>
      </c>
    </row>
    <row r="1244" spans="1:4" x14ac:dyDescent="0.25">
      <c r="A1244">
        <v>90089.983999999997</v>
      </c>
      <c r="B1244">
        <v>110.9</v>
      </c>
      <c r="C1244">
        <v>1591.5</v>
      </c>
      <c r="D1244">
        <v>0.01</v>
      </c>
    </row>
    <row r="1245" spans="1:4" x14ac:dyDescent="0.25">
      <c r="A1245">
        <v>90089.88</v>
      </c>
      <c r="B1245">
        <v>110.3</v>
      </c>
      <c r="C1245">
        <v>1591.5</v>
      </c>
      <c r="D1245">
        <v>0.01</v>
      </c>
    </row>
    <row r="1246" spans="1:4" x14ac:dyDescent="0.25">
      <c r="A1246">
        <v>90089.93</v>
      </c>
      <c r="B1246">
        <v>110.1</v>
      </c>
      <c r="C1246">
        <v>1591.5</v>
      </c>
      <c r="D1246">
        <v>0.01</v>
      </c>
    </row>
    <row r="1247" spans="1:4" x14ac:dyDescent="0.25">
      <c r="A1247" t="s">
        <v>139</v>
      </c>
      <c r="B1247" t="s">
        <v>140</v>
      </c>
      <c r="C1247" t="s">
        <v>141</v>
      </c>
      <c r="D1247" t="s">
        <v>142</v>
      </c>
    </row>
    <row r="1248" spans="1:4" x14ac:dyDescent="0.25">
      <c r="A1248" t="s">
        <v>143</v>
      </c>
      <c r="B1248" t="s">
        <v>144</v>
      </c>
      <c r="C1248" t="s">
        <v>145</v>
      </c>
      <c r="D1248" t="s">
        <v>146</v>
      </c>
    </row>
    <row r="1249" spans="1:4" x14ac:dyDescent="0.25">
      <c r="A1249">
        <v>90089.926299999905</v>
      </c>
      <c r="B1249">
        <v>4.5231736646326598E-2</v>
      </c>
      <c r="C1249">
        <v>110.884999999999</v>
      </c>
      <c r="D1249">
        <v>0.39531632903284097</v>
      </c>
    </row>
    <row r="1250" spans="1:4" x14ac:dyDescent="0.25">
      <c r="A1250" t="s">
        <v>147</v>
      </c>
      <c r="B1250" t="s">
        <v>148</v>
      </c>
      <c r="C1250" t="s">
        <v>149</v>
      </c>
      <c r="D1250" t="s">
        <v>150</v>
      </c>
    </row>
    <row r="1251" spans="1:4" x14ac:dyDescent="0.25">
      <c r="A1251" t="s">
        <v>137</v>
      </c>
      <c r="B1251" t="s">
        <v>198</v>
      </c>
    </row>
    <row r="1252" spans="1:4" x14ac:dyDescent="0.25">
      <c r="A1252" s="13">
        <v>44116</v>
      </c>
      <c r="B1252" s="45">
        <v>0.77859953703703699</v>
      </c>
    </row>
    <row r="1253" spans="1:4" x14ac:dyDescent="0.25">
      <c r="A1253">
        <v>100101.41</v>
      </c>
      <c r="B1253">
        <v>133.6</v>
      </c>
      <c r="C1253">
        <v>1591.5</v>
      </c>
      <c r="D1253">
        <v>0.01</v>
      </c>
    </row>
    <row r="1254" spans="1:4" x14ac:dyDescent="0.25">
      <c r="A1254">
        <v>100101.376</v>
      </c>
      <c r="B1254">
        <v>132.9</v>
      </c>
      <c r="C1254">
        <v>1591.5</v>
      </c>
      <c r="D1254">
        <v>0.01</v>
      </c>
    </row>
    <row r="1255" spans="1:4" x14ac:dyDescent="0.25">
      <c r="A1255">
        <v>100101.36500000001</v>
      </c>
      <c r="B1255">
        <v>133.30000000000001</v>
      </c>
      <c r="C1255">
        <v>1591.5</v>
      </c>
      <c r="D1255">
        <v>0.01</v>
      </c>
    </row>
    <row r="1256" spans="1:4" x14ac:dyDescent="0.25">
      <c r="A1256">
        <v>100101.378</v>
      </c>
      <c r="B1256">
        <v>132.9</v>
      </c>
      <c r="C1256">
        <v>1591.5</v>
      </c>
      <c r="D1256">
        <v>0.01</v>
      </c>
    </row>
    <row r="1257" spans="1:4" x14ac:dyDescent="0.25">
      <c r="A1257">
        <v>100101.42600000001</v>
      </c>
      <c r="B1257">
        <v>133</v>
      </c>
      <c r="C1257">
        <v>1591.5</v>
      </c>
      <c r="D1257">
        <v>0.01</v>
      </c>
    </row>
    <row r="1258" spans="1:4" x14ac:dyDescent="0.25">
      <c r="A1258">
        <v>100101.41</v>
      </c>
      <c r="B1258">
        <v>134</v>
      </c>
      <c r="C1258">
        <v>1591.5</v>
      </c>
      <c r="D1258">
        <v>0.01</v>
      </c>
    </row>
    <row r="1259" spans="1:4" x14ac:dyDescent="0.25">
      <c r="A1259">
        <v>100101.376</v>
      </c>
      <c r="B1259">
        <v>132.9</v>
      </c>
      <c r="C1259">
        <v>1591.5</v>
      </c>
      <c r="D1259">
        <v>0.01</v>
      </c>
    </row>
    <row r="1260" spans="1:4" x14ac:dyDescent="0.25">
      <c r="A1260">
        <v>100101.42</v>
      </c>
      <c r="B1260">
        <v>133</v>
      </c>
      <c r="C1260">
        <v>1591.5</v>
      </c>
      <c r="D1260">
        <v>0.01</v>
      </c>
    </row>
    <row r="1261" spans="1:4" x14ac:dyDescent="0.25">
      <c r="A1261">
        <v>100101.42600000001</v>
      </c>
      <c r="B1261">
        <v>133.80000000000001</v>
      </c>
      <c r="C1261">
        <v>1591.5</v>
      </c>
      <c r="D1261">
        <v>0.01</v>
      </c>
    </row>
    <row r="1262" spans="1:4" x14ac:dyDescent="0.25">
      <c r="A1262">
        <v>100101.398</v>
      </c>
      <c r="B1262">
        <v>133.30000000000001</v>
      </c>
      <c r="C1262">
        <v>1591.5</v>
      </c>
      <c r="D1262">
        <v>0.01</v>
      </c>
    </row>
    <row r="1263" spans="1:4" x14ac:dyDescent="0.25">
      <c r="A1263">
        <v>100101.43</v>
      </c>
      <c r="B1263">
        <v>132.30000000000001</v>
      </c>
      <c r="C1263">
        <v>1591.5</v>
      </c>
      <c r="D1263">
        <v>0.01</v>
      </c>
    </row>
    <row r="1264" spans="1:4" x14ac:dyDescent="0.25">
      <c r="A1264">
        <v>100101.33</v>
      </c>
      <c r="B1264">
        <v>132.19999999999999</v>
      </c>
      <c r="C1264">
        <v>1591.5</v>
      </c>
      <c r="D1264">
        <v>0.01</v>
      </c>
    </row>
    <row r="1265" spans="1:4" x14ac:dyDescent="0.25">
      <c r="A1265">
        <v>100101.34</v>
      </c>
      <c r="B1265">
        <v>133.4</v>
      </c>
      <c r="C1265">
        <v>1591.5</v>
      </c>
      <c r="D1265">
        <v>0.01</v>
      </c>
    </row>
    <row r="1266" spans="1:4" x14ac:dyDescent="0.25">
      <c r="A1266">
        <v>100101.412</v>
      </c>
      <c r="B1266">
        <v>132.1</v>
      </c>
      <c r="C1266">
        <v>1591.5</v>
      </c>
      <c r="D1266">
        <v>0.01</v>
      </c>
    </row>
    <row r="1267" spans="1:4" x14ac:dyDescent="0.25">
      <c r="A1267">
        <v>100101.41899999999</v>
      </c>
      <c r="B1267">
        <v>134.1</v>
      </c>
      <c r="C1267">
        <v>1591.5</v>
      </c>
      <c r="D1267">
        <v>0.01</v>
      </c>
    </row>
    <row r="1268" spans="1:4" x14ac:dyDescent="0.25">
      <c r="A1268">
        <v>100101.322</v>
      </c>
      <c r="B1268">
        <v>132.9</v>
      </c>
      <c r="C1268">
        <v>1591.5</v>
      </c>
      <c r="D1268">
        <v>0.01</v>
      </c>
    </row>
    <row r="1269" spans="1:4" x14ac:dyDescent="0.25">
      <c r="A1269">
        <v>100101.35400000001</v>
      </c>
      <c r="B1269">
        <v>132.9</v>
      </c>
      <c r="C1269">
        <v>1591.5</v>
      </c>
      <c r="D1269">
        <v>0.01</v>
      </c>
    </row>
    <row r="1270" spans="1:4" x14ac:dyDescent="0.25">
      <c r="A1270">
        <v>100101.36</v>
      </c>
      <c r="B1270">
        <v>132.9</v>
      </c>
      <c r="C1270">
        <v>1591.5</v>
      </c>
      <c r="D1270">
        <v>0.01</v>
      </c>
    </row>
    <row r="1271" spans="1:4" x14ac:dyDescent="0.25">
      <c r="A1271">
        <v>100101.356</v>
      </c>
      <c r="B1271">
        <v>132.4</v>
      </c>
      <c r="C1271">
        <v>1591.5</v>
      </c>
      <c r="D1271">
        <v>0.01</v>
      </c>
    </row>
    <row r="1272" spans="1:4" x14ac:dyDescent="0.25">
      <c r="A1272">
        <v>100101.37</v>
      </c>
      <c r="B1272">
        <v>133.6</v>
      </c>
      <c r="C1272">
        <v>1591.5</v>
      </c>
      <c r="D1272">
        <v>0.01</v>
      </c>
    </row>
    <row r="1273" spans="1:4" x14ac:dyDescent="0.25">
      <c r="A1273" t="s">
        <v>139</v>
      </c>
      <c r="B1273" t="s">
        <v>140</v>
      </c>
      <c r="C1273" t="s">
        <v>141</v>
      </c>
      <c r="D1273" t="s">
        <v>142</v>
      </c>
    </row>
    <row r="1274" spans="1:4" x14ac:dyDescent="0.25">
      <c r="A1274" t="s">
        <v>143</v>
      </c>
      <c r="B1274" t="s">
        <v>144</v>
      </c>
      <c r="C1274" t="s">
        <v>145</v>
      </c>
      <c r="D1274" t="s">
        <v>146</v>
      </c>
    </row>
    <row r="1275" spans="1:4" x14ac:dyDescent="0.25">
      <c r="A1275">
        <v>100101.383899999</v>
      </c>
      <c r="B1275">
        <v>3.3296996861366598E-2</v>
      </c>
      <c r="C1275">
        <v>133.07499999999999</v>
      </c>
      <c r="D1275">
        <v>0.55486484840905104</v>
      </c>
    </row>
    <row r="1276" spans="1:4" x14ac:dyDescent="0.25">
      <c r="A1276" t="s">
        <v>147</v>
      </c>
      <c r="B1276" t="s">
        <v>148</v>
      </c>
      <c r="C1276" t="s">
        <v>149</v>
      </c>
      <c r="D1276" t="s">
        <v>150</v>
      </c>
    </row>
    <row r="1277" spans="1:4" x14ac:dyDescent="0.25">
      <c r="A1277" t="s">
        <v>137</v>
      </c>
      <c r="B1277" t="s">
        <v>199</v>
      </c>
    </row>
    <row r="1278" spans="1:4" x14ac:dyDescent="0.25">
      <c r="A1278" s="13">
        <v>44116</v>
      </c>
      <c r="B1278" s="45">
        <v>0.78021990740740732</v>
      </c>
    </row>
    <row r="1279" spans="1:4" x14ac:dyDescent="0.25">
      <c r="A1279" t="s">
        <v>137</v>
      </c>
      <c r="B1279" t="s">
        <v>199</v>
      </c>
    </row>
    <row r="1280" spans="1:4" x14ac:dyDescent="0.25">
      <c r="A1280" s="13">
        <v>44116</v>
      </c>
      <c r="B1280" s="45">
        <v>0.78130787037037042</v>
      </c>
    </row>
    <row r="1281" spans="1:4" x14ac:dyDescent="0.25">
      <c r="A1281">
        <v>100016.06</v>
      </c>
      <c r="B1281">
        <v>136.1</v>
      </c>
      <c r="C1281">
        <v>1591.5</v>
      </c>
      <c r="D1281">
        <v>0.01</v>
      </c>
    </row>
    <row r="1282" spans="1:4" x14ac:dyDescent="0.25">
      <c r="A1282">
        <v>100015.93799999999</v>
      </c>
      <c r="B1282">
        <v>136.19999999999999</v>
      </c>
      <c r="C1282">
        <v>1591.5</v>
      </c>
      <c r="D1282">
        <v>0.01</v>
      </c>
    </row>
    <row r="1283" spans="1:4" x14ac:dyDescent="0.25">
      <c r="A1283">
        <v>100015.84</v>
      </c>
      <c r="B1283">
        <v>135.1</v>
      </c>
      <c r="C1283">
        <v>1591.5</v>
      </c>
      <c r="D1283">
        <v>0.01</v>
      </c>
    </row>
    <row r="1284" spans="1:4" x14ac:dyDescent="0.25">
      <c r="A1284">
        <v>100016.02</v>
      </c>
      <c r="B1284">
        <v>134.9</v>
      </c>
      <c r="C1284">
        <v>1591.5</v>
      </c>
      <c r="D1284">
        <v>0.01</v>
      </c>
    </row>
    <row r="1285" spans="1:4" x14ac:dyDescent="0.25">
      <c r="A1285">
        <v>100015.90700000001</v>
      </c>
      <c r="B1285">
        <v>135.19999999999999</v>
      </c>
      <c r="C1285">
        <v>1591.5</v>
      </c>
      <c r="D1285">
        <v>0.01</v>
      </c>
    </row>
    <row r="1286" spans="1:4" x14ac:dyDescent="0.25">
      <c r="A1286">
        <v>100015.977</v>
      </c>
      <c r="B1286">
        <v>135.1</v>
      </c>
      <c r="C1286">
        <v>1591.5</v>
      </c>
      <c r="D1286">
        <v>0.01</v>
      </c>
    </row>
    <row r="1287" spans="1:4" x14ac:dyDescent="0.25">
      <c r="A1287">
        <v>100016</v>
      </c>
      <c r="B1287">
        <v>135.30000000000001</v>
      </c>
      <c r="C1287">
        <v>1591.5</v>
      </c>
      <c r="D1287">
        <v>0.01</v>
      </c>
    </row>
    <row r="1288" spans="1:4" x14ac:dyDescent="0.25">
      <c r="A1288">
        <v>100015.91</v>
      </c>
      <c r="B1288">
        <v>134.80000000000001</v>
      </c>
      <c r="C1288">
        <v>1591.5</v>
      </c>
      <c r="D1288">
        <v>0.01</v>
      </c>
    </row>
    <row r="1289" spans="1:4" x14ac:dyDescent="0.25">
      <c r="A1289">
        <v>100015.8</v>
      </c>
      <c r="B1289">
        <v>136</v>
      </c>
      <c r="C1289">
        <v>1591.5</v>
      </c>
      <c r="D1289">
        <v>0.01</v>
      </c>
    </row>
    <row r="1290" spans="1:4" x14ac:dyDescent="0.25">
      <c r="A1290">
        <v>100016.01</v>
      </c>
      <c r="B1290">
        <v>136.19999999999999</v>
      </c>
      <c r="C1290">
        <v>1591.5</v>
      </c>
      <c r="D1290">
        <v>0.01</v>
      </c>
    </row>
    <row r="1291" spans="1:4" x14ac:dyDescent="0.25">
      <c r="A1291">
        <v>100015.99</v>
      </c>
      <c r="B1291">
        <v>135.69999999999999</v>
      </c>
      <c r="C1291">
        <v>1591.5</v>
      </c>
      <c r="D1291">
        <v>0.01</v>
      </c>
    </row>
    <row r="1292" spans="1:4" x14ac:dyDescent="0.25">
      <c r="A1292">
        <v>100015.94</v>
      </c>
      <c r="B1292">
        <v>134.5</v>
      </c>
      <c r="C1292">
        <v>1591.5</v>
      </c>
      <c r="D1292">
        <v>0.01</v>
      </c>
    </row>
    <row r="1293" spans="1:4" x14ac:dyDescent="0.25">
      <c r="A1293">
        <v>100015.97199999999</v>
      </c>
      <c r="B1293">
        <v>136</v>
      </c>
      <c r="C1293">
        <v>1591.5</v>
      </c>
      <c r="D1293">
        <v>0.01</v>
      </c>
    </row>
    <row r="1294" spans="1:4" x14ac:dyDescent="0.25">
      <c r="A1294">
        <v>100015.98</v>
      </c>
      <c r="B1294">
        <v>136.1</v>
      </c>
      <c r="C1294">
        <v>1591.5</v>
      </c>
      <c r="D1294">
        <v>0.01</v>
      </c>
    </row>
    <row r="1295" spans="1:4" x14ac:dyDescent="0.25">
      <c r="A1295">
        <v>100015.94</v>
      </c>
      <c r="B1295">
        <v>136</v>
      </c>
      <c r="C1295">
        <v>1591.5</v>
      </c>
      <c r="D1295">
        <v>0.01</v>
      </c>
    </row>
    <row r="1296" spans="1:4" x14ac:dyDescent="0.25">
      <c r="A1296">
        <v>100015.93</v>
      </c>
      <c r="B1296">
        <v>135.30000000000001</v>
      </c>
      <c r="C1296">
        <v>1591.5</v>
      </c>
      <c r="D1296">
        <v>0.01</v>
      </c>
    </row>
    <row r="1297" spans="1:4" x14ac:dyDescent="0.25">
      <c r="A1297">
        <v>100015.96799999999</v>
      </c>
      <c r="B1297">
        <v>136</v>
      </c>
      <c r="C1297">
        <v>1591.5</v>
      </c>
      <c r="D1297">
        <v>0.01</v>
      </c>
    </row>
    <row r="1298" spans="1:4" x14ac:dyDescent="0.25">
      <c r="A1298">
        <v>100015.82</v>
      </c>
      <c r="B1298">
        <v>136.19999999999999</v>
      </c>
      <c r="C1298">
        <v>1591.5</v>
      </c>
      <c r="D1298">
        <v>0.01</v>
      </c>
    </row>
    <row r="1299" spans="1:4" x14ac:dyDescent="0.25">
      <c r="A1299">
        <v>100015.93799999999</v>
      </c>
      <c r="B1299">
        <v>135</v>
      </c>
      <c r="C1299">
        <v>1591.5</v>
      </c>
      <c r="D1299">
        <v>0.01</v>
      </c>
    </row>
    <row r="1300" spans="1:4" x14ac:dyDescent="0.25">
      <c r="A1300">
        <v>100016</v>
      </c>
      <c r="B1300">
        <v>135.19999999999999</v>
      </c>
      <c r="C1300">
        <v>1591.5</v>
      </c>
      <c r="D1300">
        <v>0.01</v>
      </c>
    </row>
    <row r="1301" spans="1:4" x14ac:dyDescent="0.25">
      <c r="A1301" t="s">
        <v>139</v>
      </c>
      <c r="B1301" t="s">
        <v>140</v>
      </c>
      <c r="C1301" t="s">
        <v>141</v>
      </c>
      <c r="D1301" t="s">
        <v>142</v>
      </c>
    </row>
    <row r="1302" spans="1:4" x14ac:dyDescent="0.25">
      <c r="A1302" t="s">
        <v>143</v>
      </c>
      <c r="B1302" t="s">
        <v>144</v>
      </c>
      <c r="C1302" t="s">
        <v>145</v>
      </c>
      <c r="D1302" t="s">
        <v>146</v>
      </c>
    </row>
    <row r="1303" spans="1:4" x14ac:dyDescent="0.25">
      <c r="A1303">
        <v>100015.947</v>
      </c>
      <c r="B1303">
        <v>6.5304670582076604E-2</v>
      </c>
      <c r="C1303">
        <v>135.54499999999999</v>
      </c>
      <c r="D1303">
        <v>0.54173332923127004</v>
      </c>
    </row>
    <row r="1304" spans="1:4" x14ac:dyDescent="0.25">
      <c r="A1304" t="s">
        <v>147</v>
      </c>
      <c r="B1304" t="s">
        <v>148</v>
      </c>
      <c r="C1304" t="s">
        <v>149</v>
      </c>
      <c r="D1304" t="s">
        <v>150</v>
      </c>
    </row>
    <row r="1305" spans="1:4" x14ac:dyDescent="0.25">
      <c r="A1305" t="s">
        <v>137</v>
      </c>
      <c r="B1305" t="s">
        <v>200</v>
      </c>
    </row>
    <row r="1306" spans="1:4" x14ac:dyDescent="0.25">
      <c r="A1306" s="13">
        <v>44116</v>
      </c>
      <c r="B1306" s="45">
        <v>0.7828356481481481</v>
      </c>
    </row>
    <row r="1307" spans="1:4" x14ac:dyDescent="0.25">
      <c r="A1307">
        <v>200421.6</v>
      </c>
      <c r="B1307">
        <v>483.7</v>
      </c>
      <c r="C1307">
        <v>1591.5</v>
      </c>
      <c r="D1307">
        <v>0.01</v>
      </c>
    </row>
    <row r="1308" spans="1:4" x14ac:dyDescent="0.25">
      <c r="A1308">
        <v>200421.49</v>
      </c>
      <c r="B1308">
        <v>483.7</v>
      </c>
      <c r="C1308">
        <v>1591.5</v>
      </c>
      <c r="D1308">
        <v>0.01</v>
      </c>
    </row>
    <row r="1309" spans="1:4" x14ac:dyDescent="0.25">
      <c r="A1309">
        <v>200421.76000000001</v>
      </c>
      <c r="B1309">
        <v>482.8</v>
      </c>
      <c r="C1309">
        <v>1591.5</v>
      </c>
      <c r="D1309">
        <v>0.01</v>
      </c>
    </row>
    <row r="1310" spans="1:4" x14ac:dyDescent="0.25">
      <c r="A1310">
        <v>200421.8</v>
      </c>
      <c r="B1310">
        <v>483.7</v>
      </c>
      <c r="C1310">
        <v>1591.5</v>
      </c>
      <c r="D1310">
        <v>0.01</v>
      </c>
    </row>
    <row r="1311" spans="1:4" x14ac:dyDescent="0.25">
      <c r="A1311">
        <v>200421.71</v>
      </c>
      <c r="B1311">
        <v>483.5</v>
      </c>
      <c r="C1311">
        <v>1591.5</v>
      </c>
      <c r="D1311">
        <v>0.01</v>
      </c>
    </row>
    <row r="1312" spans="1:4" x14ac:dyDescent="0.25">
      <c r="A1312">
        <v>200421.86</v>
      </c>
      <c r="B1312">
        <v>483</v>
      </c>
      <c r="C1312">
        <v>1591.5</v>
      </c>
      <c r="D1312">
        <v>0.01</v>
      </c>
    </row>
    <row r="1313" spans="1:4" x14ac:dyDescent="0.25">
      <c r="A1313">
        <v>200421.62</v>
      </c>
      <c r="B1313">
        <v>481.2</v>
      </c>
      <c r="C1313">
        <v>1591.5</v>
      </c>
      <c r="D1313">
        <v>0.01</v>
      </c>
    </row>
    <row r="1314" spans="1:4" x14ac:dyDescent="0.25">
      <c r="A1314">
        <v>200421.78</v>
      </c>
      <c r="B1314">
        <v>482.9</v>
      </c>
      <c r="C1314">
        <v>1591.5</v>
      </c>
      <c r="D1314">
        <v>0.01</v>
      </c>
    </row>
    <row r="1315" spans="1:4" x14ac:dyDescent="0.25">
      <c r="A1315">
        <v>200421.81</v>
      </c>
      <c r="B1315">
        <v>482.1</v>
      </c>
      <c r="C1315">
        <v>1591.5</v>
      </c>
      <c r="D1315">
        <v>0.01</v>
      </c>
    </row>
    <row r="1316" spans="1:4" x14ac:dyDescent="0.25">
      <c r="A1316">
        <v>200421.61</v>
      </c>
      <c r="B1316">
        <v>483.3</v>
      </c>
      <c r="C1316">
        <v>1591.5</v>
      </c>
      <c r="D1316">
        <v>0.01</v>
      </c>
    </row>
    <row r="1317" spans="1:4" x14ac:dyDescent="0.25">
      <c r="A1317">
        <v>200421.7</v>
      </c>
      <c r="B1317">
        <v>483.8</v>
      </c>
      <c r="C1317">
        <v>1591.5</v>
      </c>
      <c r="D1317">
        <v>0.01</v>
      </c>
    </row>
    <row r="1318" spans="1:4" x14ac:dyDescent="0.25">
      <c r="A1318">
        <v>200421.51</v>
      </c>
      <c r="B1318">
        <v>481.2</v>
      </c>
      <c r="C1318">
        <v>1591.5</v>
      </c>
      <c r="D1318">
        <v>0.01</v>
      </c>
    </row>
    <row r="1319" spans="1:4" x14ac:dyDescent="0.25">
      <c r="A1319">
        <v>200421.82</v>
      </c>
      <c r="B1319">
        <v>482.8</v>
      </c>
      <c r="C1319">
        <v>1591.5</v>
      </c>
      <c r="D1319">
        <v>0.01</v>
      </c>
    </row>
    <row r="1320" spans="1:4" x14ac:dyDescent="0.25">
      <c r="A1320">
        <v>200421.71</v>
      </c>
      <c r="B1320">
        <v>481.5</v>
      </c>
      <c r="C1320">
        <v>1591.5</v>
      </c>
      <c r="D1320">
        <v>0.01</v>
      </c>
    </row>
    <row r="1321" spans="1:4" x14ac:dyDescent="0.25">
      <c r="A1321">
        <v>200421.74</v>
      </c>
      <c r="B1321">
        <v>482.8</v>
      </c>
      <c r="C1321">
        <v>1591.5</v>
      </c>
      <c r="D1321">
        <v>0.01</v>
      </c>
    </row>
    <row r="1322" spans="1:4" x14ac:dyDescent="0.25">
      <c r="A1322">
        <v>200421.82</v>
      </c>
      <c r="B1322">
        <v>481.5</v>
      </c>
      <c r="C1322">
        <v>1591.5</v>
      </c>
      <c r="D1322">
        <v>0.01</v>
      </c>
    </row>
    <row r="1323" spans="1:4" x14ac:dyDescent="0.25">
      <c r="A1323">
        <v>200421.54</v>
      </c>
      <c r="B1323">
        <v>484.1</v>
      </c>
      <c r="C1323">
        <v>1591.5</v>
      </c>
      <c r="D1323">
        <v>0.01</v>
      </c>
    </row>
    <row r="1324" spans="1:4" x14ac:dyDescent="0.25">
      <c r="A1324">
        <v>200421.92</v>
      </c>
      <c r="B1324">
        <v>482.6</v>
      </c>
      <c r="C1324">
        <v>1591.5</v>
      </c>
      <c r="D1324">
        <v>0.01</v>
      </c>
    </row>
    <row r="1325" spans="1:4" x14ac:dyDescent="0.25">
      <c r="A1325">
        <v>200421.69</v>
      </c>
      <c r="B1325">
        <v>483.5</v>
      </c>
      <c r="C1325">
        <v>1591.5</v>
      </c>
      <c r="D1325">
        <v>0.01</v>
      </c>
    </row>
    <row r="1326" spans="1:4" x14ac:dyDescent="0.25">
      <c r="A1326">
        <v>200421.75</v>
      </c>
      <c r="B1326">
        <v>481.9</v>
      </c>
      <c r="C1326">
        <v>1591.5</v>
      </c>
      <c r="D1326">
        <v>0.01</v>
      </c>
    </row>
    <row r="1327" spans="1:4" x14ac:dyDescent="0.25">
      <c r="A1327" t="s">
        <v>139</v>
      </c>
      <c r="B1327" t="s">
        <v>140</v>
      </c>
      <c r="C1327" t="s">
        <v>141</v>
      </c>
      <c r="D1327" t="s">
        <v>142</v>
      </c>
    </row>
    <row r="1328" spans="1:4" x14ac:dyDescent="0.25">
      <c r="A1328" t="s">
        <v>143</v>
      </c>
      <c r="B1328" t="s">
        <v>144</v>
      </c>
      <c r="C1328" t="s">
        <v>145</v>
      </c>
      <c r="D1328" t="s">
        <v>146</v>
      </c>
    </row>
    <row r="1329" spans="1:4" x14ac:dyDescent="0.25">
      <c r="A1329">
        <v>200421.712</v>
      </c>
      <c r="B1329">
        <v>0.115481600266357</v>
      </c>
      <c r="C1329">
        <v>482.78</v>
      </c>
      <c r="D1329">
        <v>0.900888450364419</v>
      </c>
    </row>
    <row r="1330" spans="1:4" x14ac:dyDescent="0.25">
      <c r="A1330" t="s">
        <v>147</v>
      </c>
      <c r="B1330" t="s">
        <v>148</v>
      </c>
      <c r="C1330" t="s">
        <v>149</v>
      </c>
      <c r="D1330" t="s">
        <v>150</v>
      </c>
    </row>
    <row r="1331" spans="1:4" x14ac:dyDescent="0.25">
      <c r="A1331" t="s">
        <v>137</v>
      </c>
      <c r="B1331" t="s">
        <v>201</v>
      </c>
    </row>
    <row r="1332" spans="1:4" x14ac:dyDescent="0.25">
      <c r="A1332" s="13">
        <v>44116</v>
      </c>
      <c r="B1332" s="45">
        <v>0.78430555555555559</v>
      </c>
    </row>
    <row r="1333" spans="1:4" x14ac:dyDescent="0.25">
      <c r="A1333">
        <v>300392.5</v>
      </c>
      <c r="B1333">
        <v>941</v>
      </c>
      <c r="C1333">
        <v>1591.5</v>
      </c>
      <c r="D1333">
        <v>3.0000000000000001E-3</v>
      </c>
    </row>
    <row r="1334" spans="1:4" x14ac:dyDescent="0.25">
      <c r="A1334">
        <v>300392.09999999998</v>
      </c>
      <c r="B1334">
        <v>931</v>
      </c>
      <c r="C1334">
        <v>1591.5</v>
      </c>
      <c r="D1334">
        <v>3.0000000000000001E-3</v>
      </c>
    </row>
    <row r="1335" spans="1:4" x14ac:dyDescent="0.25">
      <c r="A1335">
        <v>300391.8</v>
      </c>
      <c r="B1335">
        <v>938</v>
      </c>
      <c r="C1335">
        <v>1591.5</v>
      </c>
      <c r="D1335">
        <v>3.0000000000000001E-3</v>
      </c>
    </row>
    <row r="1336" spans="1:4" x14ac:dyDescent="0.25">
      <c r="A1336">
        <v>300392.25</v>
      </c>
      <c r="B1336">
        <v>932</v>
      </c>
      <c r="C1336">
        <v>1591.5</v>
      </c>
      <c r="D1336">
        <v>3.0000000000000001E-3</v>
      </c>
    </row>
    <row r="1337" spans="1:4" x14ac:dyDescent="0.25">
      <c r="A1337">
        <v>300391.8</v>
      </c>
      <c r="B1337">
        <v>934</v>
      </c>
      <c r="C1337">
        <v>1591.5</v>
      </c>
      <c r="D1337">
        <v>3.0000000000000001E-3</v>
      </c>
    </row>
    <row r="1338" spans="1:4" x14ac:dyDescent="0.25">
      <c r="A1338">
        <v>300392.07</v>
      </c>
      <c r="B1338">
        <v>933</v>
      </c>
      <c r="C1338">
        <v>1591.5</v>
      </c>
      <c r="D1338">
        <v>3.0000000000000001E-3</v>
      </c>
    </row>
    <row r="1339" spans="1:4" x14ac:dyDescent="0.25">
      <c r="A1339">
        <v>300392</v>
      </c>
      <c r="B1339">
        <v>938</v>
      </c>
      <c r="C1339">
        <v>1591.5</v>
      </c>
      <c r="D1339">
        <v>3.0000000000000001E-3</v>
      </c>
    </row>
    <row r="1340" spans="1:4" x14ac:dyDescent="0.25">
      <c r="A1340">
        <v>300392.3</v>
      </c>
      <c r="B1340">
        <v>938</v>
      </c>
      <c r="C1340">
        <v>1591.5</v>
      </c>
      <c r="D1340">
        <v>3.0000000000000001E-3</v>
      </c>
    </row>
    <row r="1341" spans="1:4" x14ac:dyDescent="0.25">
      <c r="A1341">
        <v>300392.7</v>
      </c>
      <c r="B1341">
        <v>939</v>
      </c>
      <c r="C1341">
        <v>1591.5</v>
      </c>
      <c r="D1341">
        <v>3.0000000000000001E-3</v>
      </c>
    </row>
    <row r="1342" spans="1:4" x14ac:dyDescent="0.25">
      <c r="A1342">
        <v>300391.5</v>
      </c>
      <c r="B1342">
        <v>930</v>
      </c>
      <c r="C1342">
        <v>1591.5</v>
      </c>
      <c r="D1342">
        <v>3.0000000000000001E-3</v>
      </c>
    </row>
    <row r="1343" spans="1:4" x14ac:dyDescent="0.25">
      <c r="A1343">
        <v>300391.3</v>
      </c>
      <c r="B1343">
        <v>939</v>
      </c>
      <c r="C1343">
        <v>1591.5</v>
      </c>
      <c r="D1343">
        <v>3.0000000000000001E-3</v>
      </c>
    </row>
    <row r="1344" spans="1:4" x14ac:dyDescent="0.25">
      <c r="A1344">
        <v>300392.5</v>
      </c>
      <c r="B1344">
        <v>937</v>
      </c>
      <c r="C1344">
        <v>1591.5</v>
      </c>
      <c r="D1344">
        <v>3.0000000000000001E-3</v>
      </c>
    </row>
    <row r="1345" spans="1:4" x14ac:dyDescent="0.25">
      <c r="A1345">
        <v>300392.59999999998</v>
      </c>
      <c r="B1345">
        <v>933</v>
      </c>
      <c r="C1345">
        <v>1591.5</v>
      </c>
      <c r="D1345">
        <v>3.0000000000000001E-3</v>
      </c>
    </row>
    <row r="1346" spans="1:4" x14ac:dyDescent="0.25">
      <c r="A1346">
        <v>300392.5</v>
      </c>
      <c r="B1346">
        <v>935</v>
      </c>
      <c r="C1346">
        <v>1591.5</v>
      </c>
      <c r="D1346">
        <v>3.0000000000000001E-3</v>
      </c>
    </row>
    <row r="1347" spans="1:4" x14ac:dyDescent="0.25">
      <c r="A1347">
        <v>300392.09999999998</v>
      </c>
      <c r="B1347">
        <v>944</v>
      </c>
      <c r="C1347">
        <v>1591.5</v>
      </c>
      <c r="D1347">
        <v>3.0000000000000001E-3</v>
      </c>
    </row>
    <row r="1348" spans="1:4" x14ac:dyDescent="0.25">
      <c r="A1348">
        <v>300391.59999999998</v>
      </c>
      <c r="B1348">
        <v>942</v>
      </c>
      <c r="C1348">
        <v>1591.5</v>
      </c>
      <c r="D1348">
        <v>3.0000000000000001E-3</v>
      </c>
    </row>
    <row r="1349" spans="1:4" x14ac:dyDescent="0.25">
      <c r="A1349">
        <v>300392.40000000002</v>
      </c>
      <c r="B1349">
        <v>939</v>
      </c>
      <c r="C1349">
        <v>1591.5</v>
      </c>
      <c r="D1349">
        <v>3.0000000000000001E-3</v>
      </c>
    </row>
    <row r="1350" spans="1:4" x14ac:dyDescent="0.25">
      <c r="A1350">
        <v>300391.90000000002</v>
      </c>
      <c r="B1350">
        <v>930</v>
      </c>
      <c r="C1350">
        <v>1591.5</v>
      </c>
      <c r="D1350">
        <v>3.0000000000000001E-3</v>
      </c>
    </row>
    <row r="1351" spans="1:4" x14ac:dyDescent="0.25">
      <c r="A1351">
        <v>300392.90000000002</v>
      </c>
      <c r="B1351">
        <v>938</v>
      </c>
      <c r="C1351">
        <v>1591.5</v>
      </c>
      <c r="D1351">
        <v>3.0000000000000001E-3</v>
      </c>
    </row>
    <row r="1352" spans="1:4" x14ac:dyDescent="0.25">
      <c r="A1352">
        <v>300391.90000000002</v>
      </c>
      <c r="B1352">
        <v>940</v>
      </c>
      <c r="C1352">
        <v>1591.5</v>
      </c>
      <c r="D1352">
        <v>3.0000000000000001E-3</v>
      </c>
    </row>
    <row r="1353" spans="1:4" x14ac:dyDescent="0.25">
      <c r="A1353" t="s">
        <v>139</v>
      </c>
      <c r="B1353" t="s">
        <v>140</v>
      </c>
      <c r="C1353" t="s">
        <v>141</v>
      </c>
      <c r="D1353" t="s">
        <v>142</v>
      </c>
    </row>
    <row r="1354" spans="1:4" x14ac:dyDescent="0.25">
      <c r="A1354" t="s">
        <v>143</v>
      </c>
      <c r="B1354" t="s">
        <v>144</v>
      </c>
      <c r="C1354" t="s">
        <v>145</v>
      </c>
      <c r="D1354" t="s">
        <v>146</v>
      </c>
    </row>
    <row r="1355" spans="1:4" x14ac:dyDescent="0.25">
      <c r="A1355">
        <v>300392.136</v>
      </c>
      <c r="B1355">
        <v>0.410942818411278</v>
      </c>
      <c r="C1355">
        <v>936.55</v>
      </c>
      <c r="D1355">
        <v>3.9683119837028902</v>
      </c>
    </row>
    <row r="1356" spans="1:4" x14ac:dyDescent="0.25">
      <c r="A1356" t="s">
        <v>147</v>
      </c>
      <c r="B1356" t="s">
        <v>148</v>
      </c>
      <c r="C1356" t="s">
        <v>149</v>
      </c>
      <c r="D1356" t="s">
        <v>150</v>
      </c>
    </row>
    <row r="1357" spans="1:4" x14ac:dyDescent="0.25">
      <c r="A1357" t="s">
        <v>137</v>
      </c>
      <c r="B1357" t="s">
        <v>202</v>
      </c>
    </row>
    <row r="1358" spans="1:4" x14ac:dyDescent="0.25">
      <c r="A1358" s="13">
        <v>44116</v>
      </c>
      <c r="B1358" s="45">
        <v>0.78574074074074074</v>
      </c>
    </row>
    <row r="1359" spans="1:4" x14ac:dyDescent="0.25">
      <c r="A1359">
        <v>400792</v>
      </c>
      <c r="B1359">
        <v>1669</v>
      </c>
      <c r="C1359">
        <v>1591.5</v>
      </c>
      <c r="D1359">
        <v>3.0000000000000001E-3</v>
      </c>
    </row>
    <row r="1360" spans="1:4" x14ac:dyDescent="0.25">
      <c r="A1360">
        <v>400792.28</v>
      </c>
      <c r="B1360">
        <v>1673</v>
      </c>
      <c r="C1360">
        <v>1591.5</v>
      </c>
      <c r="D1360">
        <v>3.0000000000000001E-3</v>
      </c>
    </row>
    <row r="1361" spans="1:4" x14ac:dyDescent="0.25">
      <c r="A1361">
        <v>400792.2</v>
      </c>
      <c r="B1361">
        <v>1677</v>
      </c>
      <c r="C1361">
        <v>1591.5</v>
      </c>
      <c r="D1361">
        <v>3.0000000000000001E-3</v>
      </c>
    </row>
    <row r="1362" spans="1:4" x14ac:dyDescent="0.25">
      <c r="A1362">
        <v>400792.1</v>
      </c>
      <c r="B1362">
        <v>1668</v>
      </c>
      <c r="C1362">
        <v>1591.5</v>
      </c>
      <c r="D1362">
        <v>3.0000000000000001E-3</v>
      </c>
    </row>
    <row r="1363" spans="1:4" x14ac:dyDescent="0.25">
      <c r="A1363">
        <v>400792.42</v>
      </c>
      <c r="B1363">
        <v>1667</v>
      </c>
      <c r="C1363">
        <v>1591.5</v>
      </c>
      <c r="D1363">
        <v>3.0000000000000001E-3</v>
      </c>
    </row>
    <row r="1364" spans="1:4" x14ac:dyDescent="0.25">
      <c r="A1364">
        <v>400790.9</v>
      </c>
      <c r="B1364">
        <v>1664</v>
      </c>
      <c r="C1364">
        <v>1591.5</v>
      </c>
      <c r="D1364">
        <v>3.0000000000000001E-3</v>
      </c>
    </row>
    <row r="1365" spans="1:4" x14ac:dyDescent="0.25">
      <c r="A1365">
        <v>400791.85</v>
      </c>
      <c r="B1365">
        <v>1668</v>
      </c>
      <c r="C1365">
        <v>1591.5</v>
      </c>
      <c r="D1365">
        <v>3.0000000000000001E-3</v>
      </c>
    </row>
    <row r="1366" spans="1:4" x14ac:dyDescent="0.25">
      <c r="A1366">
        <v>400791.1</v>
      </c>
      <c r="B1366">
        <v>1666</v>
      </c>
      <c r="C1366">
        <v>1591.5</v>
      </c>
      <c r="D1366">
        <v>3.0000000000000001E-3</v>
      </c>
    </row>
    <row r="1367" spans="1:4" x14ac:dyDescent="0.25">
      <c r="A1367">
        <v>400791.48</v>
      </c>
      <c r="B1367">
        <v>1671</v>
      </c>
      <c r="C1367">
        <v>1591.5</v>
      </c>
      <c r="D1367">
        <v>3.0000000000000001E-3</v>
      </c>
    </row>
    <row r="1368" spans="1:4" x14ac:dyDescent="0.25">
      <c r="A1368">
        <v>400792.4</v>
      </c>
      <c r="B1368">
        <v>1671</v>
      </c>
      <c r="C1368">
        <v>1591.5</v>
      </c>
      <c r="D1368">
        <v>3.0000000000000001E-3</v>
      </c>
    </row>
    <row r="1369" spans="1:4" x14ac:dyDescent="0.25">
      <c r="A1369">
        <v>400790.8</v>
      </c>
      <c r="B1369">
        <v>1675</v>
      </c>
      <c r="C1369">
        <v>1591.5</v>
      </c>
      <c r="D1369">
        <v>3.0000000000000001E-3</v>
      </c>
    </row>
    <row r="1370" spans="1:4" x14ac:dyDescent="0.25">
      <c r="A1370">
        <v>400790.4</v>
      </c>
      <c r="B1370">
        <v>1668</v>
      </c>
      <c r="C1370">
        <v>1591.5</v>
      </c>
      <c r="D1370">
        <v>3.0000000000000001E-3</v>
      </c>
    </row>
    <row r="1371" spans="1:4" x14ac:dyDescent="0.25">
      <c r="A1371">
        <v>400792.18</v>
      </c>
      <c r="B1371">
        <v>1665</v>
      </c>
      <c r="C1371">
        <v>1591.5</v>
      </c>
      <c r="D1371">
        <v>3.0000000000000001E-3</v>
      </c>
    </row>
    <row r="1372" spans="1:4" x14ac:dyDescent="0.25">
      <c r="A1372">
        <v>400791.2</v>
      </c>
      <c r="B1372">
        <v>1665</v>
      </c>
      <c r="C1372">
        <v>1591.5</v>
      </c>
      <c r="D1372">
        <v>3.0000000000000001E-3</v>
      </c>
    </row>
    <row r="1373" spans="1:4" x14ac:dyDescent="0.25">
      <c r="A1373">
        <v>400792.3</v>
      </c>
      <c r="B1373">
        <v>1673</v>
      </c>
      <c r="C1373">
        <v>1591.5</v>
      </c>
      <c r="D1373">
        <v>3.0000000000000001E-3</v>
      </c>
    </row>
    <row r="1374" spans="1:4" x14ac:dyDescent="0.25">
      <c r="A1374">
        <v>400791.5</v>
      </c>
      <c r="B1374">
        <v>1666</v>
      </c>
      <c r="C1374">
        <v>1591.5</v>
      </c>
      <c r="D1374">
        <v>3.0000000000000001E-3</v>
      </c>
    </row>
    <row r="1375" spans="1:4" x14ac:dyDescent="0.25">
      <c r="A1375">
        <v>400791.3</v>
      </c>
      <c r="B1375">
        <v>1680</v>
      </c>
      <c r="C1375">
        <v>1591.5</v>
      </c>
      <c r="D1375">
        <v>3.0000000000000001E-3</v>
      </c>
    </row>
    <row r="1376" spans="1:4" x14ac:dyDescent="0.25">
      <c r="A1376">
        <v>400791.7</v>
      </c>
      <c r="B1376">
        <v>1679</v>
      </c>
      <c r="C1376">
        <v>1591.5</v>
      </c>
      <c r="D1376">
        <v>3.0000000000000001E-3</v>
      </c>
    </row>
    <row r="1377" spans="1:4" x14ac:dyDescent="0.25">
      <c r="A1377">
        <v>400792.2</v>
      </c>
      <c r="B1377">
        <v>1668</v>
      </c>
      <c r="C1377">
        <v>1591.5</v>
      </c>
      <c r="D1377">
        <v>3.0000000000000001E-3</v>
      </c>
    </row>
    <row r="1378" spans="1:4" x14ac:dyDescent="0.25">
      <c r="A1378">
        <v>400793.05</v>
      </c>
      <c r="B1378">
        <v>1674</v>
      </c>
      <c r="C1378">
        <v>1591.5</v>
      </c>
      <c r="D1378">
        <v>3.0000000000000001E-3</v>
      </c>
    </row>
    <row r="1379" spans="1:4" x14ac:dyDescent="0.25">
      <c r="A1379" t="s">
        <v>139</v>
      </c>
      <c r="B1379" t="s">
        <v>140</v>
      </c>
      <c r="C1379" t="s">
        <v>141</v>
      </c>
      <c r="D1379" t="s">
        <v>142</v>
      </c>
    </row>
    <row r="1380" spans="1:4" x14ac:dyDescent="0.25">
      <c r="A1380" t="s">
        <v>143</v>
      </c>
      <c r="B1380" t="s">
        <v>144</v>
      </c>
      <c r="C1380" t="s">
        <v>145</v>
      </c>
      <c r="D1380" t="s">
        <v>146</v>
      </c>
    </row>
    <row r="1381" spans="1:4" x14ac:dyDescent="0.25">
      <c r="A1381">
        <v>400791.76799999998</v>
      </c>
      <c r="B1381">
        <v>0.64946593443944201</v>
      </c>
      <c r="C1381">
        <v>1670.35</v>
      </c>
      <c r="D1381">
        <v>4.6505376033314603</v>
      </c>
    </row>
    <row r="1382" spans="1:4" x14ac:dyDescent="0.25">
      <c r="A1382" t="s">
        <v>147</v>
      </c>
      <c r="B1382" t="s">
        <v>148</v>
      </c>
      <c r="C1382" t="s">
        <v>149</v>
      </c>
      <c r="D1382" t="s">
        <v>150</v>
      </c>
    </row>
    <row r="1383" spans="1:4" x14ac:dyDescent="0.25">
      <c r="A1383" t="s">
        <v>137</v>
      </c>
      <c r="B1383" t="s">
        <v>203</v>
      </c>
    </row>
    <row r="1384" spans="1:4" x14ac:dyDescent="0.25">
      <c r="A1384" s="13">
        <v>44116</v>
      </c>
      <c r="B1384" s="45">
        <v>0.7872337962962962</v>
      </c>
    </row>
    <row r="1385" spans="1:4" x14ac:dyDescent="0.25">
      <c r="A1385">
        <v>500613.2</v>
      </c>
      <c r="B1385">
        <v>2636</v>
      </c>
      <c r="C1385">
        <v>1591.5</v>
      </c>
      <c r="D1385">
        <v>3.0000000000000001E-3</v>
      </c>
    </row>
    <row r="1386" spans="1:4" x14ac:dyDescent="0.25">
      <c r="A1386">
        <v>500612.7</v>
      </c>
      <c r="B1386">
        <v>2621</v>
      </c>
      <c r="C1386">
        <v>1591.5</v>
      </c>
      <c r="D1386">
        <v>3.0000000000000001E-3</v>
      </c>
    </row>
    <row r="1387" spans="1:4" x14ac:dyDescent="0.25">
      <c r="A1387">
        <v>500611.5</v>
      </c>
      <c r="B1387">
        <v>2629</v>
      </c>
      <c r="C1387">
        <v>1591.5</v>
      </c>
      <c r="D1387">
        <v>3.0000000000000001E-3</v>
      </c>
    </row>
    <row r="1388" spans="1:4" x14ac:dyDescent="0.25">
      <c r="A1388">
        <v>500612.7</v>
      </c>
      <c r="B1388">
        <v>2630</v>
      </c>
      <c r="C1388">
        <v>1591.5</v>
      </c>
      <c r="D1388">
        <v>3.0000000000000001E-3</v>
      </c>
    </row>
    <row r="1389" spans="1:4" x14ac:dyDescent="0.25">
      <c r="A1389">
        <v>500612.2</v>
      </c>
      <c r="B1389">
        <v>2636</v>
      </c>
      <c r="C1389">
        <v>1591.5</v>
      </c>
      <c r="D1389">
        <v>3.0000000000000001E-3</v>
      </c>
    </row>
    <row r="1390" spans="1:4" x14ac:dyDescent="0.25">
      <c r="A1390">
        <v>500612</v>
      </c>
      <c r="B1390">
        <v>2632</v>
      </c>
      <c r="C1390">
        <v>1591.5</v>
      </c>
      <c r="D1390">
        <v>3.0000000000000001E-3</v>
      </c>
    </row>
    <row r="1391" spans="1:4" x14ac:dyDescent="0.25">
      <c r="A1391">
        <v>500612</v>
      </c>
      <c r="B1391">
        <v>2632</v>
      </c>
      <c r="C1391">
        <v>1591.5</v>
      </c>
      <c r="D1391">
        <v>3.0000000000000001E-3</v>
      </c>
    </row>
    <row r="1392" spans="1:4" x14ac:dyDescent="0.25">
      <c r="A1392">
        <v>500613.6</v>
      </c>
      <c r="B1392">
        <v>2635</v>
      </c>
      <c r="C1392">
        <v>1591.5</v>
      </c>
      <c r="D1392">
        <v>3.0000000000000001E-3</v>
      </c>
    </row>
    <row r="1393" spans="1:4" x14ac:dyDescent="0.25">
      <c r="A1393">
        <v>500612.9</v>
      </c>
      <c r="B1393">
        <v>2635</v>
      </c>
      <c r="C1393">
        <v>1591.5</v>
      </c>
      <c r="D1393">
        <v>3.0000000000000001E-3</v>
      </c>
    </row>
    <row r="1394" spans="1:4" x14ac:dyDescent="0.25">
      <c r="A1394">
        <v>500612.6</v>
      </c>
      <c r="B1394">
        <v>2633</v>
      </c>
      <c r="C1394">
        <v>1591.5</v>
      </c>
      <c r="D1394">
        <v>3.0000000000000001E-3</v>
      </c>
    </row>
    <row r="1395" spans="1:4" x14ac:dyDescent="0.25">
      <c r="A1395">
        <v>500612.1</v>
      </c>
      <c r="B1395">
        <v>2626</v>
      </c>
      <c r="C1395">
        <v>1591.5</v>
      </c>
      <c r="D1395">
        <v>3.0000000000000001E-3</v>
      </c>
    </row>
    <row r="1396" spans="1:4" x14ac:dyDescent="0.25">
      <c r="A1396">
        <v>500611.4</v>
      </c>
      <c r="B1396">
        <v>2621</v>
      </c>
      <c r="C1396">
        <v>1591.5</v>
      </c>
      <c r="D1396">
        <v>3.0000000000000001E-3</v>
      </c>
    </row>
    <row r="1397" spans="1:4" x14ac:dyDescent="0.25">
      <c r="A1397">
        <v>500613.1</v>
      </c>
      <c r="B1397">
        <v>2623</v>
      </c>
      <c r="C1397">
        <v>1591.5</v>
      </c>
      <c r="D1397">
        <v>3.0000000000000001E-3</v>
      </c>
    </row>
    <row r="1398" spans="1:4" x14ac:dyDescent="0.25">
      <c r="A1398">
        <v>500611.8</v>
      </c>
      <c r="B1398">
        <v>2639</v>
      </c>
      <c r="C1398">
        <v>1591.5</v>
      </c>
      <c r="D1398">
        <v>3.0000000000000001E-3</v>
      </c>
    </row>
    <row r="1399" spans="1:4" x14ac:dyDescent="0.25">
      <c r="A1399">
        <v>500612.1</v>
      </c>
      <c r="B1399">
        <v>2635</v>
      </c>
      <c r="C1399">
        <v>1591.5</v>
      </c>
      <c r="D1399">
        <v>3.0000000000000001E-3</v>
      </c>
    </row>
    <row r="1400" spans="1:4" x14ac:dyDescent="0.25">
      <c r="A1400">
        <v>500611.4</v>
      </c>
      <c r="B1400">
        <v>2632</v>
      </c>
      <c r="C1400">
        <v>1591.5</v>
      </c>
      <c r="D1400">
        <v>3.0000000000000001E-3</v>
      </c>
    </row>
    <row r="1401" spans="1:4" x14ac:dyDescent="0.25">
      <c r="A1401">
        <v>500613.4</v>
      </c>
      <c r="B1401">
        <v>2638</v>
      </c>
      <c r="C1401">
        <v>1591.5</v>
      </c>
      <c r="D1401">
        <v>3.0000000000000001E-3</v>
      </c>
    </row>
    <row r="1402" spans="1:4" x14ac:dyDescent="0.25">
      <c r="A1402">
        <v>500612.9</v>
      </c>
      <c r="B1402">
        <v>2625</v>
      </c>
      <c r="C1402">
        <v>1591.5</v>
      </c>
      <c r="D1402">
        <v>3.0000000000000001E-3</v>
      </c>
    </row>
    <row r="1403" spans="1:4" x14ac:dyDescent="0.25">
      <c r="A1403">
        <v>500612.5</v>
      </c>
      <c r="B1403">
        <v>2636</v>
      </c>
      <c r="C1403">
        <v>1591.5</v>
      </c>
      <c r="D1403">
        <v>3.0000000000000001E-3</v>
      </c>
    </row>
    <row r="1404" spans="1:4" x14ac:dyDescent="0.25">
      <c r="A1404">
        <v>500611.5</v>
      </c>
      <c r="B1404">
        <v>2637</v>
      </c>
      <c r="C1404">
        <v>1591.5</v>
      </c>
      <c r="D1404">
        <v>3.0000000000000001E-3</v>
      </c>
    </row>
    <row r="1405" spans="1:4" x14ac:dyDescent="0.25">
      <c r="A1405" t="s">
        <v>139</v>
      </c>
      <c r="B1405" t="s">
        <v>140</v>
      </c>
      <c r="C1405" t="s">
        <v>141</v>
      </c>
      <c r="D1405" t="s">
        <v>142</v>
      </c>
    </row>
    <row r="1406" spans="1:4" x14ac:dyDescent="0.25">
      <c r="A1406" t="s">
        <v>143</v>
      </c>
      <c r="B1406" t="s">
        <v>144</v>
      </c>
      <c r="C1406" t="s">
        <v>145</v>
      </c>
      <c r="D1406" t="s">
        <v>146</v>
      </c>
    </row>
    <row r="1407" spans="1:4" x14ac:dyDescent="0.25">
      <c r="A1407">
        <v>500612.38</v>
      </c>
      <c r="B1407">
        <v>0.66377707101004302</v>
      </c>
      <c r="C1407">
        <v>2631.55</v>
      </c>
      <c r="D1407">
        <v>5.4906739112790097</v>
      </c>
    </row>
    <row r="1408" spans="1:4" x14ac:dyDescent="0.25">
      <c r="A1408" t="s">
        <v>147</v>
      </c>
      <c r="B1408" t="s">
        <v>148</v>
      </c>
      <c r="C1408" t="s">
        <v>149</v>
      </c>
      <c r="D1408" t="s">
        <v>150</v>
      </c>
    </row>
    <row r="1409" spans="1:4" x14ac:dyDescent="0.25">
      <c r="A1409" t="s">
        <v>137</v>
      </c>
      <c r="B1409" t="s">
        <v>204</v>
      </c>
    </row>
    <row r="1410" spans="1:4" x14ac:dyDescent="0.25">
      <c r="A1410" s="13">
        <v>44116</v>
      </c>
      <c r="B1410" s="45">
        <v>0.78894675925925928</v>
      </c>
    </row>
    <row r="1411" spans="1:4" x14ac:dyDescent="0.25">
      <c r="A1411">
        <v>600591.9</v>
      </c>
      <c r="B1411">
        <v>3681</v>
      </c>
      <c r="C1411">
        <v>1591.5</v>
      </c>
      <c r="D1411">
        <v>3.0000000000000001E-3</v>
      </c>
    </row>
    <row r="1412" spans="1:4" x14ac:dyDescent="0.25">
      <c r="A1412">
        <v>600591.6</v>
      </c>
      <c r="B1412">
        <v>3673</v>
      </c>
      <c r="C1412">
        <v>1591.5</v>
      </c>
      <c r="D1412">
        <v>3.0000000000000001E-3</v>
      </c>
    </row>
    <row r="1413" spans="1:4" x14ac:dyDescent="0.25">
      <c r="A1413">
        <v>600590.80000000005</v>
      </c>
      <c r="B1413">
        <v>3670</v>
      </c>
      <c r="C1413">
        <v>1591.5</v>
      </c>
      <c r="D1413">
        <v>3.0000000000000001E-3</v>
      </c>
    </row>
    <row r="1414" spans="1:4" x14ac:dyDescent="0.25">
      <c r="A1414">
        <v>600592.80000000005</v>
      </c>
      <c r="B1414">
        <v>3681</v>
      </c>
      <c r="C1414">
        <v>1591.5</v>
      </c>
      <c r="D1414">
        <v>3.0000000000000001E-3</v>
      </c>
    </row>
    <row r="1415" spans="1:4" x14ac:dyDescent="0.25">
      <c r="A1415">
        <v>600592.30000000005</v>
      </c>
      <c r="B1415">
        <v>3670</v>
      </c>
      <c r="C1415">
        <v>1591.5</v>
      </c>
      <c r="D1415">
        <v>3.0000000000000001E-3</v>
      </c>
    </row>
    <row r="1416" spans="1:4" x14ac:dyDescent="0.25">
      <c r="A1416">
        <v>600593.19999999995</v>
      </c>
      <c r="B1416">
        <v>3673</v>
      </c>
      <c r="C1416">
        <v>1591.5</v>
      </c>
      <c r="D1416">
        <v>3.0000000000000001E-3</v>
      </c>
    </row>
    <row r="1417" spans="1:4" x14ac:dyDescent="0.25">
      <c r="A1417">
        <v>600591.80000000005</v>
      </c>
      <c r="B1417">
        <v>3679</v>
      </c>
      <c r="C1417">
        <v>1591.5</v>
      </c>
      <c r="D1417">
        <v>3.0000000000000001E-3</v>
      </c>
    </row>
    <row r="1418" spans="1:4" x14ac:dyDescent="0.25">
      <c r="A1418">
        <v>600591.69999999995</v>
      </c>
      <c r="B1418">
        <v>3680</v>
      </c>
      <c r="C1418">
        <v>1591.5</v>
      </c>
      <c r="D1418">
        <v>3.0000000000000001E-3</v>
      </c>
    </row>
    <row r="1419" spans="1:4" x14ac:dyDescent="0.25">
      <c r="A1419">
        <v>600591.1</v>
      </c>
      <c r="B1419">
        <v>3691</v>
      </c>
      <c r="C1419">
        <v>1591.5</v>
      </c>
      <c r="D1419">
        <v>3.0000000000000001E-3</v>
      </c>
    </row>
    <row r="1420" spans="1:4" x14ac:dyDescent="0.25">
      <c r="A1420">
        <v>600591.9</v>
      </c>
      <c r="B1420">
        <v>3691</v>
      </c>
      <c r="C1420">
        <v>1591.5</v>
      </c>
      <c r="D1420">
        <v>3.0000000000000001E-3</v>
      </c>
    </row>
    <row r="1421" spans="1:4" x14ac:dyDescent="0.25">
      <c r="A1421">
        <v>600592</v>
      </c>
      <c r="B1421">
        <v>3674</v>
      </c>
      <c r="C1421">
        <v>1591.5</v>
      </c>
      <c r="D1421">
        <v>3.0000000000000001E-3</v>
      </c>
    </row>
    <row r="1422" spans="1:4" x14ac:dyDescent="0.25">
      <c r="A1422">
        <v>600592.9</v>
      </c>
      <c r="B1422">
        <v>3671</v>
      </c>
      <c r="C1422">
        <v>1591.5</v>
      </c>
      <c r="D1422">
        <v>3.0000000000000001E-3</v>
      </c>
    </row>
    <row r="1423" spans="1:4" x14ac:dyDescent="0.25">
      <c r="A1423">
        <v>600592</v>
      </c>
      <c r="B1423">
        <v>3670</v>
      </c>
      <c r="C1423">
        <v>1591.5</v>
      </c>
      <c r="D1423">
        <v>3.0000000000000001E-3</v>
      </c>
    </row>
    <row r="1424" spans="1:4" x14ac:dyDescent="0.25">
      <c r="A1424">
        <v>600591.1</v>
      </c>
      <c r="B1424">
        <v>3656</v>
      </c>
      <c r="C1424">
        <v>1591.5</v>
      </c>
      <c r="D1424">
        <v>3.0000000000000001E-3</v>
      </c>
    </row>
    <row r="1425" spans="1:4" x14ac:dyDescent="0.25">
      <c r="A1425">
        <v>600592.6</v>
      </c>
      <c r="B1425">
        <v>3679</v>
      </c>
      <c r="C1425">
        <v>1591.5</v>
      </c>
      <c r="D1425">
        <v>3.0000000000000001E-3</v>
      </c>
    </row>
    <row r="1426" spans="1:4" x14ac:dyDescent="0.25">
      <c r="A1426">
        <v>600592.4</v>
      </c>
      <c r="B1426">
        <v>3673</v>
      </c>
      <c r="C1426">
        <v>1591.5</v>
      </c>
      <c r="D1426">
        <v>3.0000000000000001E-3</v>
      </c>
    </row>
    <row r="1427" spans="1:4" x14ac:dyDescent="0.25">
      <c r="A1427">
        <v>600590.24</v>
      </c>
      <c r="B1427">
        <v>3666</v>
      </c>
      <c r="C1427">
        <v>1591.5</v>
      </c>
      <c r="D1427">
        <v>3.0000000000000001E-3</v>
      </c>
    </row>
    <row r="1428" spans="1:4" x14ac:dyDescent="0.25">
      <c r="A1428">
        <v>600590.80000000005</v>
      </c>
      <c r="B1428">
        <v>3662</v>
      </c>
      <c r="C1428">
        <v>1591.5</v>
      </c>
      <c r="D1428">
        <v>3.0000000000000001E-3</v>
      </c>
    </row>
    <row r="1429" spans="1:4" x14ac:dyDescent="0.25">
      <c r="A1429">
        <v>600591.80000000005</v>
      </c>
      <c r="B1429">
        <v>3675</v>
      </c>
      <c r="C1429">
        <v>1591.5</v>
      </c>
      <c r="D1429">
        <v>3.0000000000000001E-3</v>
      </c>
    </row>
    <row r="1430" spans="1:4" x14ac:dyDescent="0.25">
      <c r="A1430">
        <v>600591.30000000005</v>
      </c>
      <c r="B1430">
        <v>3670</v>
      </c>
      <c r="C1430">
        <v>1591.5</v>
      </c>
      <c r="D1430">
        <v>3.0000000000000001E-3</v>
      </c>
    </row>
    <row r="1431" spans="1:4" x14ac:dyDescent="0.25">
      <c r="A1431" t="s">
        <v>139</v>
      </c>
      <c r="B1431" t="s">
        <v>140</v>
      </c>
      <c r="C1431" t="s">
        <v>141</v>
      </c>
      <c r="D1431" t="s">
        <v>142</v>
      </c>
    </row>
    <row r="1432" spans="1:4" x14ac:dyDescent="0.25">
      <c r="A1432" t="s">
        <v>143</v>
      </c>
      <c r="B1432" t="s">
        <v>144</v>
      </c>
      <c r="C1432" t="s">
        <v>145</v>
      </c>
      <c r="D1432" t="s">
        <v>146</v>
      </c>
    </row>
    <row r="1433" spans="1:4" x14ac:dyDescent="0.25">
      <c r="A1433">
        <v>600591.81200000003</v>
      </c>
      <c r="B1433">
        <v>0.74935705774801398</v>
      </c>
      <c r="C1433">
        <v>3674.25</v>
      </c>
      <c r="D1433">
        <v>8.2757174915532197</v>
      </c>
    </row>
    <row r="1434" spans="1:4" x14ac:dyDescent="0.25">
      <c r="A1434" t="s">
        <v>147</v>
      </c>
      <c r="B1434" t="s">
        <v>148</v>
      </c>
      <c r="C1434" t="s">
        <v>149</v>
      </c>
      <c r="D1434" t="s">
        <v>150</v>
      </c>
    </row>
    <row r="1435" spans="1:4" x14ac:dyDescent="0.25">
      <c r="A1435" t="s">
        <v>137</v>
      </c>
      <c r="B1435" t="s">
        <v>205</v>
      </c>
    </row>
    <row r="1436" spans="1:4" x14ac:dyDescent="0.25">
      <c r="A1436" s="13">
        <v>44116</v>
      </c>
      <c r="B1436" s="45">
        <v>0.79035879629629635</v>
      </c>
    </row>
    <row r="1437" spans="1:4" x14ac:dyDescent="0.25">
      <c r="A1437">
        <v>701008.3</v>
      </c>
      <c r="B1437">
        <v>4833</v>
      </c>
      <c r="C1437">
        <v>1591.5</v>
      </c>
      <c r="D1437">
        <v>1E-3</v>
      </c>
    </row>
    <row r="1438" spans="1:4" x14ac:dyDescent="0.25">
      <c r="A1438">
        <v>701004.80000000005</v>
      </c>
      <c r="B1438">
        <v>4869</v>
      </c>
      <c r="C1438">
        <v>1591.5</v>
      </c>
      <c r="D1438">
        <v>1E-3</v>
      </c>
    </row>
    <row r="1439" spans="1:4" x14ac:dyDescent="0.25">
      <c r="A1439">
        <v>701004</v>
      </c>
      <c r="B1439">
        <v>4900</v>
      </c>
      <c r="C1439">
        <v>1591.5</v>
      </c>
      <c r="D1439">
        <v>1E-3</v>
      </c>
    </row>
    <row r="1440" spans="1:4" x14ac:dyDescent="0.25">
      <c r="A1440">
        <v>701007.3</v>
      </c>
      <c r="B1440">
        <v>4870</v>
      </c>
      <c r="C1440">
        <v>1591.5</v>
      </c>
      <c r="D1440">
        <v>1E-3</v>
      </c>
    </row>
    <row r="1441" spans="1:4" x14ac:dyDescent="0.25">
      <c r="A1441">
        <v>701005</v>
      </c>
      <c r="B1441">
        <v>4880</v>
      </c>
      <c r="C1441">
        <v>1591.5</v>
      </c>
      <c r="D1441">
        <v>1E-3</v>
      </c>
    </row>
    <row r="1442" spans="1:4" x14ac:dyDescent="0.25">
      <c r="A1442">
        <v>701005</v>
      </c>
      <c r="B1442">
        <v>4890</v>
      </c>
      <c r="C1442">
        <v>1591.5</v>
      </c>
      <c r="D1442">
        <v>1E-3</v>
      </c>
    </row>
    <row r="1443" spans="1:4" x14ac:dyDescent="0.25">
      <c r="A1443">
        <v>701006.8</v>
      </c>
      <c r="B1443">
        <v>4938</v>
      </c>
      <c r="C1443">
        <v>1591.5</v>
      </c>
      <c r="D1443">
        <v>1E-3</v>
      </c>
    </row>
    <row r="1444" spans="1:4" x14ac:dyDescent="0.25">
      <c r="A1444">
        <v>701006</v>
      </c>
      <c r="B1444">
        <v>4810</v>
      </c>
      <c r="C1444">
        <v>1591.5</v>
      </c>
      <c r="D1444">
        <v>1E-3</v>
      </c>
    </row>
    <row r="1445" spans="1:4" x14ac:dyDescent="0.25">
      <c r="A1445">
        <v>701007.7</v>
      </c>
      <c r="B1445">
        <v>4870</v>
      </c>
      <c r="C1445">
        <v>1591.5</v>
      </c>
      <c r="D1445">
        <v>1E-3</v>
      </c>
    </row>
    <row r="1446" spans="1:4" x14ac:dyDescent="0.25">
      <c r="A1446">
        <v>701006.4</v>
      </c>
      <c r="B1446">
        <v>4846</v>
      </c>
      <c r="C1446">
        <v>1591.5</v>
      </c>
      <c r="D1446">
        <v>1E-3</v>
      </c>
    </row>
    <row r="1447" spans="1:4" x14ac:dyDescent="0.25">
      <c r="A1447">
        <v>701005.3</v>
      </c>
      <c r="B1447">
        <v>4870</v>
      </c>
      <c r="C1447">
        <v>1591.5</v>
      </c>
      <c r="D1447">
        <v>1E-3</v>
      </c>
    </row>
    <row r="1448" spans="1:4" x14ac:dyDescent="0.25">
      <c r="A1448">
        <v>701010</v>
      </c>
      <c r="B1448">
        <v>4880</v>
      </c>
      <c r="C1448">
        <v>1591.5</v>
      </c>
      <c r="D1448">
        <v>1E-3</v>
      </c>
    </row>
    <row r="1449" spans="1:4" x14ac:dyDescent="0.25">
      <c r="A1449">
        <v>701004.1</v>
      </c>
      <c r="B1449">
        <v>4950</v>
      </c>
      <c r="C1449">
        <v>1591.5</v>
      </c>
      <c r="D1449">
        <v>1E-3</v>
      </c>
    </row>
    <row r="1450" spans="1:4" x14ac:dyDescent="0.25">
      <c r="A1450">
        <v>701008.9</v>
      </c>
      <c r="B1450">
        <v>4855</v>
      </c>
      <c r="C1450">
        <v>1591.5</v>
      </c>
      <c r="D1450">
        <v>1E-3</v>
      </c>
    </row>
    <row r="1451" spans="1:4" x14ac:dyDescent="0.25">
      <c r="A1451">
        <v>701010.9</v>
      </c>
      <c r="B1451">
        <v>4864</v>
      </c>
      <c r="C1451">
        <v>1591.5</v>
      </c>
      <c r="D1451">
        <v>1E-3</v>
      </c>
    </row>
    <row r="1452" spans="1:4" x14ac:dyDescent="0.25">
      <c r="A1452">
        <v>701003.4</v>
      </c>
      <c r="B1452">
        <v>4920</v>
      </c>
      <c r="C1452">
        <v>1591.5</v>
      </c>
      <c r="D1452">
        <v>1E-3</v>
      </c>
    </row>
    <row r="1453" spans="1:4" x14ac:dyDescent="0.25">
      <c r="A1453">
        <v>701001.4</v>
      </c>
      <c r="B1453">
        <v>4922</v>
      </c>
      <c r="C1453">
        <v>1591.5</v>
      </c>
      <c r="D1453">
        <v>1E-3</v>
      </c>
    </row>
    <row r="1454" spans="1:4" x14ac:dyDescent="0.25">
      <c r="A1454">
        <v>701003</v>
      </c>
      <c r="B1454">
        <v>4880</v>
      </c>
      <c r="C1454">
        <v>1591.5</v>
      </c>
      <c r="D1454">
        <v>1E-3</v>
      </c>
    </row>
    <row r="1455" spans="1:4" x14ac:dyDescent="0.25">
      <c r="A1455">
        <v>701007.7</v>
      </c>
      <c r="B1455">
        <v>4950</v>
      </c>
      <c r="C1455">
        <v>1591.5</v>
      </c>
      <c r="D1455">
        <v>1E-3</v>
      </c>
    </row>
    <row r="1456" spans="1:4" x14ac:dyDescent="0.25">
      <c r="A1456">
        <v>701009</v>
      </c>
      <c r="B1456">
        <v>4870</v>
      </c>
      <c r="C1456">
        <v>1591.5</v>
      </c>
      <c r="D1456">
        <v>1E-3</v>
      </c>
    </row>
    <row r="1457" spans="1:4" x14ac:dyDescent="0.25">
      <c r="A1457" t="s">
        <v>139</v>
      </c>
      <c r="B1457" t="s">
        <v>140</v>
      </c>
      <c r="C1457" t="s">
        <v>141</v>
      </c>
      <c r="D1457" t="s">
        <v>142</v>
      </c>
    </row>
    <row r="1458" spans="1:4" x14ac:dyDescent="0.25">
      <c r="A1458" t="s">
        <v>143</v>
      </c>
      <c r="B1458" t="s">
        <v>144</v>
      </c>
      <c r="C1458" t="s">
        <v>145</v>
      </c>
      <c r="D1458" t="s">
        <v>146</v>
      </c>
    </row>
    <row r="1459" spans="1:4" x14ac:dyDescent="0.25">
      <c r="A1459">
        <v>701006.25</v>
      </c>
      <c r="B1459">
        <v>2.4309463177941</v>
      </c>
      <c r="C1459">
        <v>4883.3500000000004</v>
      </c>
      <c r="D1459">
        <v>36.380317480747699</v>
      </c>
    </row>
    <row r="1460" spans="1:4" x14ac:dyDescent="0.25">
      <c r="A1460" t="s">
        <v>147</v>
      </c>
      <c r="B1460" t="s">
        <v>148</v>
      </c>
      <c r="C1460" t="s">
        <v>149</v>
      </c>
      <c r="D1460" t="s">
        <v>150</v>
      </c>
    </row>
    <row r="1461" spans="1:4" x14ac:dyDescent="0.25">
      <c r="A1461" t="s">
        <v>137</v>
      </c>
      <c r="B1461" t="s">
        <v>206</v>
      </c>
    </row>
    <row r="1462" spans="1:4" x14ac:dyDescent="0.25">
      <c r="A1462" s="13">
        <v>44116</v>
      </c>
      <c r="B1462" s="45">
        <v>0.79181712962962969</v>
      </c>
    </row>
    <row r="1463" spans="1:4" x14ac:dyDescent="0.25">
      <c r="A1463">
        <v>800991.9</v>
      </c>
      <c r="B1463">
        <v>6460</v>
      </c>
      <c r="C1463">
        <v>1591.5</v>
      </c>
      <c r="D1463">
        <v>1E-3</v>
      </c>
    </row>
    <row r="1464" spans="1:4" x14ac:dyDescent="0.25">
      <c r="A1464">
        <v>800983.6</v>
      </c>
      <c r="B1464">
        <v>6360</v>
      </c>
      <c r="C1464">
        <v>1591.5</v>
      </c>
      <c r="D1464">
        <v>1E-3</v>
      </c>
    </row>
    <row r="1465" spans="1:4" x14ac:dyDescent="0.25">
      <c r="A1465">
        <v>800991.9</v>
      </c>
      <c r="B1465">
        <v>6360</v>
      </c>
      <c r="C1465">
        <v>1591.5</v>
      </c>
      <c r="D1465">
        <v>1E-3</v>
      </c>
    </row>
    <row r="1466" spans="1:4" x14ac:dyDescent="0.25">
      <c r="A1466">
        <v>800990</v>
      </c>
      <c r="B1466">
        <v>6400</v>
      </c>
      <c r="C1466">
        <v>1591.5</v>
      </c>
      <c r="D1466">
        <v>1E-3</v>
      </c>
    </row>
    <row r="1467" spans="1:4" x14ac:dyDescent="0.25">
      <c r="A1467">
        <v>800990.9</v>
      </c>
      <c r="B1467">
        <v>6370</v>
      </c>
      <c r="C1467">
        <v>1591.5</v>
      </c>
      <c r="D1467">
        <v>1E-3</v>
      </c>
    </row>
    <row r="1468" spans="1:4" x14ac:dyDescent="0.25">
      <c r="A1468">
        <v>800992.4</v>
      </c>
      <c r="B1468">
        <v>6400</v>
      </c>
      <c r="C1468">
        <v>1591.5</v>
      </c>
      <c r="D1468">
        <v>1E-3</v>
      </c>
    </row>
    <row r="1469" spans="1:4" x14ac:dyDescent="0.25">
      <c r="A1469">
        <v>800988.3</v>
      </c>
      <c r="B1469">
        <v>6320</v>
      </c>
      <c r="C1469">
        <v>1591.5</v>
      </c>
      <c r="D1469">
        <v>1E-3</v>
      </c>
    </row>
    <row r="1470" spans="1:4" x14ac:dyDescent="0.25">
      <c r="A1470">
        <v>800994.4</v>
      </c>
      <c r="B1470">
        <v>6340</v>
      </c>
      <c r="C1470">
        <v>1591.5</v>
      </c>
      <c r="D1470">
        <v>1E-3</v>
      </c>
    </row>
    <row r="1471" spans="1:4" x14ac:dyDescent="0.25">
      <c r="A1471">
        <v>801000</v>
      </c>
      <c r="B1471">
        <v>6410</v>
      </c>
      <c r="C1471">
        <v>1591.5</v>
      </c>
      <c r="D1471">
        <v>1E-3</v>
      </c>
    </row>
    <row r="1472" spans="1:4" x14ac:dyDescent="0.25">
      <c r="A1472">
        <v>800991.9</v>
      </c>
      <c r="B1472">
        <v>6330</v>
      </c>
      <c r="C1472">
        <v>1591.5</v>
      </c>
      <c r="D1472">
        <v>1E-3</v>
      </c>
    </row>
    <row r="1473" spans="1:4" x14ac:dyDescent="0.25">
      <c r="A1473">
        <v>800989.5</v>
      </c>
      <c r="B1473">
        <v>6390</v>
      </c>
      <c r="C1473">
        <v>1591.5</v>
      </c>
      <c r="D1473">
        <v>1E-3</v>
      </c>
    </row>
    <row r="1474" spans="1:4" x14ac:dyDescent="0.25">
      <c r="A1474">
        <v>800995.3</v>
      </c>
      <c r="B1474">
        <v>6420</v>
      </c>
      <c r="C1474">
        <v>1591.5</v>
      </c>
      <c r="D1474">
        <v>1E-3</v>
      </c>
    </row>
    <row r="1475" spans="1:4" x14ac:dyDescent="0.25">
      <c r="A1475">
        <v>800985.8</v>
      </c>
      <c r="B1475">
        <v>6410</v>
      </c>
      <c r="C1475">
        <v>1591.5</v>
      </c>
      <c r="D1475">
        <v>1E-3</v>
      </c>
    </row>
    <row r="1476" spans="1:4" x14ac:dyDescent="0.25">
      <c r="A1476">
        <v>800982.7</v>
      </c>
      <c r="B1476">
        <v>6390</v>
      </c>
      <c r="C1476">
        <v>1591.5</v>
      </c>
      <c r="D1476">
        <v>1E-3</v>
      </c>
    </row>
    <row r="1477" spans="1:4" x14ac:dyDescent="0.25">
      <c r="A1477">
        <v>800990</v>
      </c>
      <c r="B1477">
        <v>6350</v>
      </c>
      <c r="C1477">
        <v>1591.5</v>
      </c>
      <c r="D1477">
        <v>1E-3</v>
      </c>
    </row>
    <row r="1478" spans="1:4" x14ac:dyDescent="0.25">
      <c r="A1478">
        <v>800987.6</v>
      </c>
      <c r="B1478">
        <v>6350</v>
      </c>
      <c r="C1478">
        <v>1591.5</v>
      </c>
      <c r="D1478">
        <v>1E-3</v>
      </c>
    </row>
    <row r="1479" spans="1:4" x14ac:dyDescent="0.25">
      <c r="A1479">
        <v>800997.6</v>
      </c>
      <c r="B1479">
        <v>6320</v>
      </c>
      <c r="C1479">
        <v>1591.5</v>
      </c>
      <c r="D1479">
        <v>1E-3</v>
      </c>
    </row>
    <row r="1480" spans="1:4" x14ac:dyDescent="0.25">
      <c r="A1480">
        <v>800993.7</v>
      </c>
      <c r="B1480">
        <v>6370</v>
      </c>
      <c r="C1480">
        <v>1591.5</v>
      </c>
      <c r="D1480">
        <v>1E-3</v>
      </c>
    </row>
    <row r="1481" spans="1:4" x14ac:dyDescent="0.25">
      <c r="A1481">
        <v>800994.2</v>
      </c>
      <c r="B1481">
        <v>6390</v>
      </c>
      <c r="C1481">
        <v>1591.5</v>
      </c>
      <c r="D1481">
        <v>1E-3</v>
      </c>
    </row>
    <row r="1482" spans="1:4" x14ac:dyDescent="0.25">
      <c r="A1482">
        <v>800992.8</v>
      </c>
      <c r="B1482">
        <v>6440</v>
      </c>
      <c r="C1482">
        <v>1591.5</v>
      </c>
      <c r="D1482">
        <v>1E-3</v>
      </c>
    </row>
    <row r="1483" spans="1:4" x14ac:dyDescent="0.25">
      <c r="A1483" t="s">
        <v>139</v>
      </c>
      <c r="B1483" t="s">
        <v>140</v>
      </c>
      <c r="C1483" t="s">
        <v>141</v>
      </c>
      <c r="D1483" t="s">
        <v>142</v>
      </c>
    </row>
    <row r="1484" spans="1:4" x14ac:dyDescent="0.25">
      <c r="A1484" t="s">
        <v>143</v>
      </c>
      <c r="B1484" t="s">
        <v>144</v>
      </c>
      <c r="C1484" t="s">
        <v>145</v>
      </c>
      <c r="D1484" t="s">
        <v>146</v>
      </c>
    </row>
    <row r="1485" spans="1:4" x14ac:dyDescent="0.25">
      <c r="A1485">
        <v>800991.22499999905</v>
      </c>
      <c r="B1485">
        <v>4.1985562994947596</v>
      </c>
      <c r="C1485">
        <v>6379</v>
      </c>
      <c r="D1485">
        <v>37.802116342871599</v>
      </c>
    </row>
    <row r="1486" spans="1:4" x14ac:dyDescent="0.25">
      <c r="A1486" t="s">
        <v>147</v>
      </c>
      <c r="B1486" t="s">
        <v>148</v>
      </c>
      <c r="C1486" t="s">
        <v>149</v>
      </c>
      <c r="D1486" t="s">
        <v>150</v>
      </c>
    </row>
    <row r="1487" spans="1:4" x14ac:dyDescent="0.25">
      <c r="A1487" t="s">
        <v>137</v>
      </c>
      <c r="B1487" t="s">
        <v>207</v>
      </c>
    </row>
    <row r="1488" spans="1:4" x14ac:dyDescent="0.25">
      <c r="A1488" s="13">
        <v>44116</v>
      </c>
      <c r="B1488" s="45">
        <v>0.7931597222222222</v>
      </c>
    </row>
    <row r="1489" spans="1:4" x14ac:dyDescent="0.25">
      <c r="A1489">
        <v>901406</v>
      </c>
      <c r="B1489">
        <v>7970</v>
      </c>
      <c r="C1489">
        <v>1591.5</v>
      </c>
      <c r="D1489">
        <v>1E-3</v>
      </c>
    </row>
    <row r="1490" spans="1:4" x14ac:dyDescent="0.25">
      <c r="A1490">
        <v>901403.7</v>
      </c>
      <c r="B1490">
        <v>8020</v>
      </c>
      <c r="C1490">
        <v>1591.5</v>
      </c>
      <c r="D1490">
        <v>1E-3</v>
      </c>
    </row>
    <row r="1491" spans="1:4" x14ac:dyDescent="0.25">
      <c r="A1491">
        <v>901397</v>
      </c>
      <c r="B1491">
        <v>8060</v>
      </c>
      <c r="C1491">
        <v>1591.5</v>
      </c>
      <c r="D1491">
        <v>1E-3</v>
      </c>
    </row>
    <row r="1492" spans="1:4" x14ac:dyDescent="0.25">
      <c r="A1492">
        <v>901404</v>
      </c>
      <c r="B1492">
        <v>7950</v>
      </c>
      <c r="C1492">
        <v>1591.5</v>
      </c>
      <c r="D1492">
        <v>1E-3</v>
      </c>
    </row>
    <row r="1493" spans="1:4" x14ac:dyDescent="0.25">
      <c r="A1493">
        <v>901402</v>
      </c>
      <c r="B1493">
        <v>8020</v>
      </c>
      <c r="C1493">
        <v>1591.5</v>
      </c>
      <c r="D1493">
        <v>1E-3</v>
      </c>
    </row>
    <row r="1494" spans="1:4" x14ac:dyDescent="0.25">
      <c r="A1494">
        <v>901396.7</v>
      </c>
      <c r="B1494">
        <v>7990</v>
      </c>
      <c r="C1494">
        <v>1591.5</v>
      </c>
      <c r="D1494">
        <v>1E-3</v>
      </c>
    </row>
    <row r="1495" spans="1:4" x14ac:dyDescent="0.25">
      <c r="A1495">
        <v>901405.7</v>
      </c>
      <c r="B1495">
        <v>7970</v>
      </c>
      <c r="C1495">
        <v>1591.5</v>
      </c>
      <c r="D1495">
        <v>1E-3</v>
      </c>
    </row>
    <row r="1496" spans="1:4" x14ac:dyDescent="0.25">
      <c r="A1496">
        <v>901405</v>
      </c>
      <c r="B1496">
        <v>7980</v>
      </c>
      <c r="C1496">
        <v>1591.5</v>
      </c>
      <c r="D1496">
        <v>1E-3</v>
      </c>
    </row>
    <row r="1497" spans="1:4" x14ac:dyDescent="0.25">
      <c r="A1497">
        <v>901406</v>
      </c>
      <c r="B1497">
        <v>8090</v>
      </c>
      <c r="C1497">
        <v>1591.5</v>
      </c>
      <c r="D1497">
        <v>1E-3</v>
      </c>
    </row>
    <row r="1498" spans="1:4" x14ac:dyDescent="0.25">
      <c r="A1498">
        <v>901399</v>
      </c>
      <c r="B1498">
        <v>8040</v>
      </c>
      <c r="C1498">
        <v>1591.5</v>
      </c>
      <c r="D1498">
        <v>1E-3</v>
      </c>
    </row>
    <row r="1499" spans="1:4" x14ac:dyDescent="0.25">
      <c r="A1499">
        <v>901405.9</v>
      </c>
      <c r="B1499">
        <v>7990</v>
      </c>
      <c r="C1499">
        <v>1591.5</v>
      </c>
      <c r="D1499">
        <v>1E-3</v>
      </c>
    </row>
    <row r="1500" spans="1:4" x14ac:dyDescent="0.25">
      <c r="A1500">
        <v>901394</v>
      </c>
      <c r="B1500">
        <v>7970</v>
      </c>
      <c r="C1500">
        <v>1591.5</v>
      </c>
      <c r="D1500">
        <v>1E-3</v>
      </c>
    </row>
    <row r="1501" spans="1:4" x14ac:dyDescent="0.25">
      <c r="A1501">
        <v>901401</v>
      </c>
      <c r="B1501">
        <v>8080</v>
      </c>
      <c r="C1501">
        <v>1591.5</v>
      </c>
      <c r="D1501">
        <v>1E-3</v>
      </c>
    </row>
    <row r="1502" spans="1:4" x14ac:dyDescent="0.25">
      <c r="A1502">
        <v>901409.5</v>
      </c>
      <c r="B1502">
        <v>8040</v>
      </c>
      <c r="C1502">
        <v>1591.5</v>
      </c>
      <c r="D1502">
        <v>1E-3</v>
      </c>
    </row>
    <row r="1503" spans="1:4" x14ac:dyDescent="0.25">
      <c r="A1503">
        <v>901403.2</v>
      </c>
      <c r="B1503">
        <v>8080</v>
      </c>
      <c r="C1503">
        <v>1591.5</v>
      </c>
      <c r="D1503">
        <v>1E-3</v>
      </c>
    </row>
    <row r="1504" spans="1:4" x14ac:dyDescent="0.25">
      <c r="A1504">
        <v>901399.7</v>
      </c>
      <c r="B1504">
        <v>8040</v>
      </c>
      <c r="C1504">
        <v>1591.5</v>
      </c>
      <c r="D1504">
        <v>1E-3</v>
      </c>
    </row>
    <row r="1505" spans="1:4" x14ac:dyDescent="0.25">
      <c r="A1505">
        <v>901412</v>
      </c>
      <c r="B1505">
        <v>8000</v>
      </c>
      <c r="C1505">
        <v>1591.5</v>
      </c>
      <c r="D1505">
        <v>1E-3</v>
      </c>
    </row>
    <row r="1506" spans="1:4" x14ac:dyDescent="0.25">
      <c r="A1506">
        <v>901404.1</v>
      </c>
      <c r="B1506">
        <v>7980</v>
      </c>
      <c r="C1506">
        <v>1591.5</v>
      </c>
      <c r="D1506">
        <v>1E-3</v>
      </c>
    </row>
    <row r="1507" spans="1:4" x14ac:dyDescent="0.25">
      <c r="A1507">
        <v>901404</v>
      </c>
      <c r="B1507">
        <v>8090</v>
      </c>
      <c r="C1507">
        <v>1591.5</v>
      </c>
      <c r="D1507">
        <v>1E-3</v>
      </c>
    </row>
    <row r="1508" spans="1:4" x14ac:dyDescent="0.25">
      <c r="A1508">
        <v>901402.9</v>
      </c>
      <c r="B1508">
        <v>8050</v>
      </c>
      <c r="C1508">
        <v>1591.5</v>
      </c>
      <c r="D1508">
        <v>1E-3</v>
      </c>
    </row>
    <row r="1509" spans="1:4" x14ac:dyDescent="0.25">
      <c r="A1509" t="s">
        <v>139</v>
      </c>
      <c r="B1509" t="s">
        <v>140</v>
      </c>
      <c r="C1509" t="s">
        <v>141</v>
      </c>
      <c r="D1509" t="s">
        <v>142</v>
      </c>
    </row>
    <row r="1510" spans="1:4" x14ac:dyDescent="0.25">
      <c r="A1510" t="s">
        <v>143</v>
      </c>
      <c r="B1510" t="s">
        <v>144</v>
      </c>
      <c r="C1510" t="s">
        <v>145</v>
      </c>
      <c r="D1510" t="s">
        <v>146</v>
      </c>
    </row>
    <row r="1511" spans="1:4" x14ac:dyDescent="0.25">
      <c r="A1511">
        <v>901403.07</v>
      </c>
      <c r="B1511">
        <v>4.2022731943596101</v>
      </c>
      <c r="C1511">
        <v>8020.5</v>
      </c>
      <c r="D1511">
        <v>43.871972830042601</v>
      </c>
    </row>
    <row r="1512" spans="1:4" x14ac:dyDescent="0.25">
      <c r="A1512" t="s">
        <v>147</v>
      </c>
      <c r="B1512" t="s">
        <v>148</v>
      </c>
      <c r="C1512" t="s">
        <v>149</v>
      </c>
      <c r="D1512" t="s">
        <v>150</v>
      </c>
    </row>
    <row r="1513" spans="1:4" x14ac:dyDescent="0.25">
      <c r="A1513" t="s">
        <v>137</v>
      </c>
      <c r="B1513" t="s">
        <v>208</v>
      </c>
    </row>
    <row r="1514" spans="1:4" x14ac:dyDescent="0.25">
      <c r="A1514" s="13">
        <v>44116</v>
      </c>
      <c r="B1514" s="45">
        <v>0.79524305555555552</v>
      </c>
    </row>
    <row r="1515" spans="1:4" x14ac:dyDescent="0.25">
      <c r="A1515">
        <v>1001394</v>
      </c>
      <c r="B1515">
        <v>9950</v>
      </c>
      <c r="C1515">
        <v>1591.5</v>
      </c>
      <c r="D1515">
        <v>1E-3</v>
      </c>
    </row>
    <row r="1516" spans="1:4" x14ac:dyDescent="0.25">
      <c r="A1516">
        <v>1001381.8</v>
      </c>
      <c r="B1516">
        <v>9870</v>
      </c>
      <c r="C1516">
        <v>1591.5</v>
      </c>
      <c r="D1516">
        <v>1E-3</v>
      </c>
    </row>
    <row r="1517" spans="1:4" x14ac:dyDescent="0.25">
      <c r="A1517">
        <v>1001392</v>
      </c>
      <c r="B1517">
        <v>10040</v>
      </c>
      <c r="C1517">
        <v>1591.5</v>
      </c>
      <c r="D1517">
        <v>1E-3</v>
      </c>
    </row>
    <row r="1518" spans="1:4" x14ac:dyDescent="0.25">
      <c r="A1518">
        <v>1001397.2</v>
      </c>
      <c r="B1518">
        <v>9970</v>
      </c>
      <c r="C1518">
        <v>1591.5</v>
      </c>
      <c r="D1518">
        <v>1E-3</v>
      </c>
    </row>
    <row r="1519" spans="1:4" x14ac:dyDescent="0.25">
      <c r="A1519">
        <v>1001389</v>
      </c>
      <c r="B1519">
        <v>10010</v>
      </c>
      <c r="C1519">
        <v>1591.5</v>
      </c>
      <c r="D1519">
        <v>1E-3</v>
      </c>
    </row>
    <row r="1520" spans="1:4" x14ac:dyDescent="0.25">
      <c r="A1520">
        <v>1001394.9</v>
      </c>
      <c r="B1520">
        <v>9990</v>
      </c>
      <c r="C1520">
        <v>1591.5</v>
      </c>
      <c r="D1520">
        <v>1E-3</v>
      </c>
    </row>
    <row r="1521" spans="1:4" x14ac:dyDescent="0.25">
      <c r="A1521">
        <v>1001383</v>
      </c>
      <c r="B1521">
        <v>9990</v>
      </c>
      <c r="C1521">
        <v>1591.5</v>
      </c>
      <c r="D1521">
        <v>1E-3</v>
      </c>
    </row>
    <row r="1522" spans="1:4" x14ac:dyDescent="0.25">
      <c r="A1522">
        <v>1001388.1</v>
      </c>
      <c r="B1522">
        <v>10020</v>
      </c>
      <c r="C1522">
        <v>1591.5</v>
      </c>
      <c r="D1522">
        <v>1E-3</v>
      </c>
    </row>
    <row r="1523" spans="1:4" x14ac:dyDescent="0.25">
      <c r="A1523">
        <v>1001394</v>
      </c>
      <c r="B1523">
        <v>9940</v>
      </c>
      <c r="C1523">
        <v>1591.5</v>
      </c>
      <c r="D1523">
        <v>1E-3</v>
      </c>
    </row>
    <row r="1524" spans="1:4" x14ac:dyDescent="0.25">
      <c r="A1524">
        <v>1001392</v>
      </c>
      <c r="B1524">
        <v>9930</v>
      </c>
      <c r="C1524">
        <v>1591.5</v>
      </c>
      <c r="D1524">
        <v>1E-3</v>
      </c>
    </row>
    <row r="1525" spans="1:4" x14ac:dyDescent="0.25">
      <c r="A1525">
        <v>1001383.4</v>
      </c>
      <c r="B1525">
        <v>10000</v>
      </c>
      <c r="C1525">
        <v>1591.5</v>
      </c>
      <c r="D1525">
        <v>1E-3</v>
      </c>
    </row>
    <row r="1526" spans="1:4" x14ac:dyDescent="0.25">
      <c r="A1526">
        <v>1001397</v>
      </c>
      <c r="B1526">
        <v>9940</v>
      </c>
      <c r="C1526">
        <v>1591.5</v>
      </c>
      <c r="D1526">
        <v>1E-3</v>
      </c>
    </row>
    <row r="1527" spans="1:4" x14ac:dyDescent="0.25">
      <c r="A1527">
        <v>1001389</v>
      </c>
      <c r="B1527">
        <v>10010</v>
      </c>
      <c r="C1527">
        <v>1591.5</v>
      </c>
      <c r="D1527">
        <v>1E-3</v>
      </c>
    </row>
    <row r="1528" spans="1:4" x14ac:dyDescent="0.25">
      <c r="A1528">
        <v>1001395.8</v>
      </c>
      <c r="B1528">
        <v>9960</v>
      </c>
      <c r="C1528">
        <v>1591.5</v>
      </c>
      <c r="D1528">
        <v>1E-3</v>
      </c>
    </row>
    <row r="1529" spans="1:4" x14ac:dyDescent="0.25">
      <c r="A1529">
        <v>1001396</v>
      </c>
      <c r="B1529">
        <v>9940</v>
      </c>
      <c r="C1529">
        <v>1591.5</v>
      </c>
      <c r="D1529">
        <v>1E-3</v>
      </c>
    </row>
    <row r="1530" spans="1:4" x14ac:dyDescent="0.25">
      <c r="A1530">
        <v>1001389.3</v>
      </c>
      <c r="B1530">
        <v>9970</v>
      </c>
      <c r="C1530">
        <v>1591.5</v>
      </c>
      <c r="D1530">
        <v>1E-3</v>
      </c>
    </row>
    <row r="1531" spans="1:4" x14ac:dyDescent="0.25">
      <c r="A1531">
        <v>1001394</v>
      </c>
      <c r="B1531">
        <v>9970</v>
      </c>
      <c r="C1531">
        <v>1591.5</v>
      </c>
      <c r="D1531">
        <v>1E-3</v>
      </c>
    </row>
    <row r="1532" spans="1:4" x14ac:dyDescent="0.25">
      <c r="A1532">
        <v>1001397.8</v>
      </c>
      <c r="B1532">
        <v>10020</v>
      </c>
      <c r="C1532">
        <v>1591.5</v>
      </c>
      <c r="D1532">
        <v>1E-3</v>
      </c>
    </row>
    <row r="1533" spans="1:4" x14ac:dyDescent="0.25">
      <c r="A1533">
        <v>1001391</v>
      </c>
      <c r="B1533">
        <v>9920</v>
      </c>
      <c r="C1533">
        <v>1591.5</v>
      </c>
      <c r="D1533">
        <v>1E-3</v>
      </c>
    </row>
    <row r="1534" spans="1:4" x14ac:dyDescent="0.25">
      <c r="A1534">
        <v>1001397</v>
      </c>
      <c r="B1534">
        <v>10000</v>
      </c>
      <c r="C1534">
        <v>1591.5</v>
      </c>
      <c r="D1534">
        <v>1E-3</v>
      </c>
    </row>
    <row r="1535" spans="1:4" x14ac:dyDescent="0.25">
      <c r="A1535" t="s">
        <v>139</v>
      </c>
      <c r="B1535" t="s">
        <v>140</v>
      </c>
      <c r="C1535" t="s">
        <v>141</v>
      </c>
      <c r="D1535" t="s">
        <v>142</v>
      </c>
    </row>
    <row r="1536" spans="1:4" x14ac:dyDescent="0.25">
      <c r="A1536" t="s">
        <v>143</v>
      </c>
      <c r="B1536" t="s">
        <v>144</v>
      </c>
      <c r="C1536" t="s">
        <v>145</v>
      </c>
      <c r="D1536" t="s">
        <v>146</v>
      </c>
    </row>
    <row r="1537" spans="1:4" x14ac:dyDescent="0.25">
      <c r="A1537">
        <v>1001391.8149999999</v>
      </c>
      <c r="B1537">
        <v>4.8028403054816602</v>
      </c>
      <c r="C1537">
        <v>9972</v>
      </c>
      <c r="D1537">
        <v>40.570925550201501</v>
      </c>
    </row>
    <row r="1538" spans="1:4" x14ac:dyDescent="0.25">
      <c r="A1538" t="s">
        <v>147</v>
      </c>
      <c r="B1538" t="s">
        <v>148</v>
      </c>
      <c r="C1538" t="s">
        <v>149</v>
      </c>
      <c r="D1538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612A-AE5B-4E60-B296-E8EDD8EA18FC}">
  <dimension ref="A1:P17"/>
  <sheetViews>
    <sheetView topLeftCell="B3" workbookViewId="0">
      <selection activeCell="O6" sqref="O6"/>
    </sheetView>
  </sheetViews>
  <sheetFormatPr defaultRowHeight="15" x14ac:dyDescent="0.25"/>
  <cols>
    <col min="1" max="1" width="9.140625" customWidth="1"/>
    <col min="2" max="2" width="11.85546875" customWidth="1"/>
    <col min="8" max="8" width="12" bestFit="1" customWidth="1"/>
    <col min="14" max="14" width="14.5703125" customWidth="1"/>
    <col min="15" max="15" width="7.7109375" customWidth="1"/>
    <col min="16" max="16" width="7.5703125" customWidth="1"/>
  </cols>
  <sheetData>
    <row r="1" spans="1:16" x14ac:dyDescent="0.25">
      <c r="A1" t="s">
        <v>13</v>
      </c>
    </row>
    <row r="2" spans="1:16" x14ac:dyDescent="0.25">
      <c r="A2" t="s">
        <v>12</v>
      </c>
    </row>
    <row r="3" spans="1:16" x14ac:dyDescent="0.25">
      <c r="A3" t="s">
        <v>14</v>
      </c>
    </row>
    <row r="4" spans="1:16" x14ac:dyDescent="0.25">
      <c r="H4" t="s">
        <v>248</v>
      </c>
      <c r="N4" t="s">
        <v>250</v>
      </c>
    </row>
    <row r="5" spans="1:16" x14ac:dyDescent="0.25">
      <c r="B5" t="s">
        <v>209</v>
      </c>
      <c r="C5" t="s">
        <v>134</v>
      </c>
      <c r="D5" t="s">
        <v>210</v>
      </c>
      <c r="E5" t="s">
        <v>131</v>
      </c>
      <c r="F5" t="s">
        <v>211</v>
      </c>
      <c r="H5" t="s">
        <v>134</v>
      </c>
      <c r="I5" t="s">
        <v>210</v>
      </c>
      <c r="J5" t="s">
        <v>131</v>
      </c>
      <c r="K5" t="s">
        <v>211</v>
      </c>
      <c r="N5" t="s">
        <v>134</v>
      </c>
      <c r="O5" t="s">
        <v>251</v>
      </c>
      <c r="P5" t="s">
        <v>252</v>
      </c>
    </row>
    <row r="6" spans="1:16" x14ac:dyDescent="0.25">
      <c r="C6" t="s">
        <v>213</v>
      </c>
      <c r="D6" t="s">
        <v>213</v>
      </c>
      <c r="E6" t="s">
        <v>214</v>
      </c>
      <c r="F6" t="s">
        <v>214</v>
      </c>
      <c r="H6" t="s">
        <v>213</v>
      </c>
      <c r="I6" t="s">
        <v>213</v>
      </c>
      <c r="J6" t="s">
        <v>214</v>
      </c>
      <c r="K6" t="s">
        <v>214</v>
      </c>
      <c r="N6" t="s">
        <v>213</v>
      </c>
      <c r="O6" s="63">
        <f>AVERAGE(O8:O13)</f>
        <v>-2.482955627558634</v>
      </c>
      <c r="P6" s="63">
        <f>STDEV(O8:O13)</f>
        <v>0.13805361880853462</v>
      </c>
    </row>
    <row r="7" spans="1:16" x14ac:dyDescent="0.25">
      <c r="B7" t="s">
        <v>212</v>
      </c>
      <c r="C7" s="37">
        <f>AH2700_data!A25</f>
        <v>-1.3199999999999999E-7</v>
      </c>
      <c r="D7" s="37">
        <f>AH2700_data!B25</f>
        <v>1.36E-7</v>
      </c>
      <c r="E7" s="37">
        <f>AH2700_data!C25</f>
        <v>2.72E-5</v>
      </c>
      <c r="F7" s="37">
        <f>AH2700_data!D25</f>
        <v>1.9300000000000002E-6</v>
      </c>
      <c r="G7" s="37"/>
      <c r="H7">
        <f t="shared" ref="H7:H13" si="0">C7-C$7</f>
        <v>0</v>
      </c>
      <c r="I7" s="37">
        <f>SQRT(SUMSQ(D$7,D7))</f>
        <v>1.9233304448274092E-7</v>
      </c>
      <c r="J7" s="37">
        <f t="shared" ref="J7:J13" si="1">E7-E$7</f>
        <v>0</v>
      </c>
      <c r="K7" s="37">
        <f>SQRT(SUMSQ(F$7,F7))</f>
        <v>2.7294321753800739E-6</v>
      </c>
      <c r="L7" s="37"/>
      <c r="O7" t="s">
        <v>249</v>
      </c>
    </row>
    <row r="8" spans="1:16" x14ac:dyDescent="0.25">
      <c r="B8" t="s">
        <v>215</v>
      </c>
      <c r="C8">
        <f>AH2700_data!A51</f>
        <v>9.999974452</v>
      </c>
      <c r="D8">
        <f>AH2700_data!B51</f>
        <v>1.8E-7</v>
      </c>
      <c r="E8" s="37">
        <f>AH2700_data!C51</f>
        <v>-1.2269000000000001E-4</v>
      </c>
      <c r="F8">
        <f>AH2700_data!D51</f>
        <v>2.0499999999999999E-6</v>
      </c>
      <c r="H8">
        <f t="shared" si="0"/>
        <v>9.9999745840000003</v>
      </c>
      <c r="I8" s="37">
        <f t="shared" ref="I8:I14" si="2">SQRT(SUMSQ(D$7,D8))</f>
        <v>2.2560141843525719E-7</v>
      </c>
      <c r="J8" s="37">
        <f t="shared" si="1"/>
        <v>-1.4989000000000002E-4</v>
      </c>
      <c r="K8" s="37">
        <f t="shared" ref="K8:K14" si="3">SQRT(SUMSQ(F$7,F8))</f>
        <v>2.8155638866841577E-6</v>
      </c>
      <c r="N8">
        <v>9.9999499400000005</v>
      </c>
      <c r="O8" s="63">
        <f>(N8-H8)/N8*1000000</f>
        <v>-2.4644123368277633</v>
      </c>
    </row>
    <row r="9" spans="1:16" x14ac:dyDescent="0.25">
      <c r="B9" t="s">
        <v>216</v>
      </c>
      <c r="C9">
        <f>AH2700_data!A77</f>
        <v>9.9999767429999995</v>
      </c>
      <c r="D9">
        <f>AH2700_data!B77</f>
        <v>2.65E-7</v>
      </c>
      <c r="E9" s="37">
        <f>AH2700_data!C77</f>
        <v>-6.6099999999999994E-5</v>
      </c>
      <c r="F9">
        <f>AH2700_data!D77</f>
        <v>2.2199999999999999E-6</v>
      </c>
      <c r="H9">
        <f t="shared" si="0"/>
        <v>9.9999768749999998</v>
      </c>
      <c r="I9" s="37">
        <f t="shared" si="2"/>
        <v>2.9786070569982874E-7</v>
      </c>
      <c r="J9" s="37">
        <f t="shared" si="1"/>
        <v>-9.3299999999999991E-5</v>
      </c>
      <c r="K9" s="37">
        <f t="shared" si="3"/>
        <v>2.9416491973041246E-6</v>
      </c>
      <c r="N9">
        <v>9.9999525600000005</v>
      </c>
      <c r="O9" s="63">
        <f t="shared" ref="O9:O13" si="4">(N9-H9)/N9*1000000</f>
        <v>-2.4315115350127043</v>
      </c>
    </row>
    <row r="10" spans="1:16" x14ac:dyDescent="0.25">
      <c r="B10" t="s">
        <v>217</v>
      </c>
      <c r="C10">
        <f>AH2700_data!A105</f>
        <v>99.999817039999996</v>
      </c>
      <c r="D10">
        <f>AH2700_data!B105</f>
        <v>1.6899999999999999E-7</v>
      </c>
      <c r="E10" s="37">
        <f>AH2700_data!C105</f>
        <v>1.6368999999999999E-3</v>
      </c>
      <c r="F10">
        <f>AH2700_data!D105</f>
        <v>1.5799999999999999E-6</v>
      </c>
      <c r="H10">
        <f t="shared" si="0"/>
        <v>99.999817171999993</v>
      </c>
      <c r="I10" s="37">
        <f t="shared" si="2"/>
        <v>2.1692625475031832E-7</v>
      </c>
      <c r="J10" s="37">
        <f t="shared" si="1"/>
        <v>1.6096999999999999E-3</v>
      </c>
      <c r="K10" s="37">
        <f t="shared" si="3"/>
        <v>2.4942533953069004E-6</v>
      </c>
      <c r="N10">
        <v>99.999581000000006</v>
      </c>
      <c r="O10" s="63">
        <f t="shared" si="4"/>
        <v>-2.3617298955164903</v>
      </c>
    </row>
    <row r="11" spans="1:16" x14ac:dyDescent="0.25">
      <c r="B11" t="s">
        <v>218</v>
      </c>
      <c r="C11">
        <f>AH2700_data!A131</f>
        <v>99.999806359999994</v>
      </c>
      <c r="D11">
        <f>AH2700_data!B131</f>
        <v>2.3799999999999999E-7</v>
      </c>
      <c r="E11" s="37">
        <f>AH2700_data!C131</f>
        <v>2.0809499999999998E-3</v>
      </c>
      <c r="F11">
        <f>AH2700_data!D131</f>
        <v>2.1100000000000001E-6</v>
      </c>
      <c r="H11">
        <f t="shared" si="0"/>
        <v>99.99980649199999</v>
      </c>
      <c r="I11" s="37">
        <f t="shared" si="2"/>
        <v>2.741167634421507E-7</v>
      </c>
      <c r="J11" s="37">
        <f t="shared" si="1"/>
        <v>2.05375E-3</v>
      </c>
      <c r="K11" s="37">
        <f t="shared" si="3"/>
        <v>2.8595454184188088E-6</v>
      </c>
      <c r="N11">
        <v>99.999567799999994</v>
      </c>
      <c r="O11" s="63">
        <f t="shared" si="4"/>
        <v>-2.3869303162765929</v>
      </c>
    </row>
    <row r="12" spans="1:16" x14ac:dyDescent="0.25">
      <c r="B12" t="s">
        <v>39</v>
      </c>
      <c r="C12">
        <f>AH2700_data!A157</f>
        <v>1000.031667</v>
      </c>
      <c r="D12">
        <f>AH2700_data!B157</f>
        <v>6.3999999999999997E-6</v>
      </c>
      <c r="E12" s="37">
        <f>AH2700_data!C157</f>
        <v>0.1793565</v>
      </c>
      <c r="F12">
        <f>AH2700_data!D157</f>
        <v>5.4500000000000003E-5</v>
      </c>
      <c r="H12">
        <f t="shared" si="0"/>
        <v>1000.0316671319999</v>
      </c>
      <c r="I12" s="37">
        <f t="shared" si="2"/>
        <v>6.4014448369098674E-6</v>
      </c>
      <c r="J12" s="37">
        <f t="shared" si="1"/>
        <v>0.1793293</v>
      </c>
      <c r="K12" s="37">
        <f t="shared" si="3"/>
        <v>5.4534162687255042E-5</v>
      </c>
      <c r="N12">
        <v>1000.028924</v>
      </c>
      <c r="O12" s="63">
        <f t="shared" si="4"/>
        <v>-2.7430526599226415</v>
      </c>
    </row>
    <row r="13" spans="1:16" x14ac:dyDescent="0.25">
      <c r="B13" t="s">
        <v>41</v>
      </c>
      <c r="C13">
        <f>AH2700_data!A183</f>
        <v>1000.016445</v>
      </c>
      <c r="D13">
        <f>AH2700_data!B183</f>
        <v>5.9200000000000001E-6</v>
      </c>
      <c r="E13" s="37">
        <f>AH2700_data!C183</f>
        <v>0.184447</v>
      </c>
      <c r="F13">
        <f>AH2700_data!D183</f>
        <v>5.7899999999999998E-5</v>
      </c>
      <c r="H13">
        <f t="shared" si="0"/>
        <v>1000.0164451319999</v>
      </c>
      <c r="I13" s="37">
        <f t="shared" si="2"/>
        <v>5.9215619561058383E-6</v>
      </c>
      <c r="J13" s="37">
        <f t="shared" si="1"/>
        <v>0.18441979999999999</v>
      </c>
      <c r="K13" s="37">
        <f t="shared" si="3"/>
        <v>5.7932157736442025E-5</v>
      </c>
      <c r="N13">
        <v>1000.0139349999999</v>
      </c>
      <c r="O13" s="63">
        <f t="shared" si="4"/>
        <v>-2.5100970217956124</v>
      </c>
    </row>
    <row r="14" spans="1:16" x14ac:dyDescent="0.25">
      <c r="B14" t="s">
        <v>219</v>
      </c>
      <c r="C14">
        <f>AH2700_data!A209</f>
        <v>1000.14707</v>
      </c>
      <c r="D14">
        <f>AH2700_data!B209</f>
        <v>5.8900000000000004E-6</v>
      </c>
      <c r="E14" s="37">
        <f>AH2700_data!C209</f>
        <v>0.14199899999999999</v>
      </c>
      <c r="F14">
        <f>AH2700_data!D209</f>
        <v>9.7600000000000001E-5</v>
      </c>
      <c r="H14">
        <f>C14-C$7</f>
        <v>1000.147070132</v>
      </c>
      <c r="I14" s="37">
        <f t="shared" si="2"/>
        <v>5.8915699096251083E-6</v>
      </c>
      <c r="J14" s="37">
        <f>E14-E$7</f>
        <v>0.14197179999999998</v>
      </c>
      <c r="K14" s="37">
        <f t="shared" si="3"/>
        <v>9.7619080614396277E-5</v>
      </c>
    </row>
    <row r="16" spans="1:16" x14ac:dyDescent="0.25">
      <c r="G16" t="s">
        <v>254</v>
      </c>
    </row>
    <row r="17" spans="7:8" x14ac:dyDescent="0.25">
      <c r="G17" t="s">
        <v>253</v>
      </c>
      <c r="H17">
        <f>H14*(1+O6*0.000001)</f>
        <v>1000.1445868112038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6907-3DCD-45B2-8D40-9BD214EFB820}">
  <dimension ref="A1:O57"/>
  <sheetViews>
    <sheetView topLeftCell="A7" workbookViewId="0">
      <selection activeCell="P28" sqref="P28"/>
    </sheetView>
  </sheetViews>
  <sheetFormatPr defaultRowHeight="15" x14ac:dyDescent="0.25"/>
  <cols>
    <col min="2" max="2" width="11" customWidth="1"/>
    <col min="8" max="8" width="12" bestFit="1" customWidth="1"/>
    <col min="10" max="10" width="12" bestFit="1" customWidth="1"/>
    <col min="11" max="11" width="11" bestFit="1" customWidth="1"/>
  </cols>
  <sheetData>
    <row r="1" spans="1:15" x14ac:dyDescent="0.25">
      <c r="A1" t="s">
        <v>16</v>
      </c>
    </row>
    <row r="4" spans="1:15" x14ac:dyDescent="0.25">
      <c r="J4" t="s">
        <v>256</v>
      </c>
    </row>
    <row r="5" spans="1:15" x14ac:dyDescent="0.25">
      <c r="B5" t="s">
        <v>220</v>
      </c>
      <c r="C5" t="s">
        <v>134</v>
      </c>
      <c r="D5" t="s">
        <v>210</v>
      </c>
      <c r="E5" t="s">
        <v>131</v>
      </c>
      <c r="F5" t="s">
        <v>211</v>
      </c>
      <c r="H5" t="s">
        <v>255</v>
      </c>
      <c r="J5" t="s">
        <v>134</v>
      </c>
      <c r="K5" t="s">
        <v>131</v>
      </c>
      <c r="L5" t="s">
        <v>257</v>
      </c>
    </row>
    <row r="6" spans="1:15" x14ac:dyDescent="0.25">
      <c r="A6" t="s">
        <v>221</v>
      </c>
      <c r="C6" t="s">
        <v>213</v>
      </c>
      <c r="D6" t="s">
        <v>213</v>
      </c>
      <c r="E6" t="s">
        <v>214</v>
      </c>
      <c r="F6" t="s">
        <v>214</v>
      </c>
      <c r="H6" t="s">
        <v>213</v>
      </c>
      <c r="J6" t="s">
        <v>213</v>
      </c>
      <c r="K6" t="s">
        <v>214</v>
      </c>
    </row>
    <row r="7" spans="1:15" x14ac:dyDescent="0.25">
      <c r="A7">
        <v>235</v>
      </c>
      <c r="B7" t="s">
        <v>245</v>
      </c>
      <c r="C7" cm="1">
        <f t="array" aca="1" ref="C7" ca="1">INDIRECT("AH2700_data!A" &amp;$A7)</f>
        <v>49.221635290000002</v>
      </c>
      <c r="D7" cm="1">
        <f t="array" aca="1" ref="D7" ca="1">INDIRECT("AH2700_data!b" &amp;$A7)</f>
        <v>4.3740599999999999E-4</v>
      </c>
      <c r="E7" cm="1">
        <f t="array" aca="1" ref="E7" ca="1">INDIRECT("AH2700_data!c" &amp;$A7)</f>
        <v>1.3317212700000001</v>
      </c>
      <c r="F7" cm="1">
        <f t="array" aca="1" ref="F7" ca="1">INDIRECT("AH2700_data!d" &amp;$A7)</f>
        <v>5.3141860000000003E-3</v>
      </c>
      <c r="H7">
        <f ca="1">C7*(1+AH2700_cal!$O$6*0.000001)</f>
        <v>49.221513074863658</v>
      </c>
      <c r="J7">
        <f ca="1">H7</f>
        <v>49.221513074863658</v>
      </c>
      <c r="K7">
        <f ca="1">E7</f>
        <v>1.3317212700000001</v>
      </c>
      <c r="L7" s="37">
        <f ca="1">K7*0.000000001/(10000*J7*0.000000000001)</f>
        <v>2.7055675187687002E-3</v>
      </c>
      <c r="N7" s="63"/>
      <c r="O7" s="37"/>
    </row>
    <row r="8" spans="1:15" x14ac:dyDescent="0.25">
      <c r="A8">
        <v>261</v>
      </c>
      <c r="B8" t="s">
        <v>85</v>
      </c>
      <c r="C8" cm="1">
        <f t="array" aca="1" ref="C8" ca="1">INDIRECT("AH2700_data!A" &amp;A8)</f>
        <v>59.654317149999997</v>
      </c>
      <c r="D8" cm="1">
        <f t="array" aca="1" ref="D8" ca="1">INDIRECT("AH2700_data!b" &amp;$A8)</f>
        <v>1.4857999999999999E-4</v>
      </c>
      <c r="E8" cm="1">
        <f t="array" aca="1" ref="E8" ca="1">INDIRECT("AH2700_data!c" &amp;$A8)</f>
        <v>1.33768285</v>
      </c>
      <c r="F8" cm="1">
        <f t="array" aca="1" ref="F8" ca="1">INDIRECT("AH2700_data!d" &amp;$A8)</f>
        <v>2.208837E-3</v>
      </c>
      <c r="H8">
        <f ca="1">C8*(1+AH2700_cal!$O$6*0.000001)</f>
        <v>59.654169030977521</v>
      </c>
      <c r="J8">
        <f ca="1">H8-H$7</f>
        <v>10.432655956113862</v>
      </c>
      <c r="K8">
        <f ca="1">E8-E$7</f>
        <v>5.9615799999999108E-3</v>
      </c>
      <c r="L8" s="37">
        <f t="shared" ref="L8:L57" ca="1" si="0">K8*0.000000001/(10000*J8*0.000000000001)</f>
        <v>5.7143454409672533E-5</v>
      </c>
      <c r="N8" s="63"/>
      <c r="O8" s="37"/>
    </row>
    <row r="9" spans="1:15" x14ac:dyDescent="0.25">
      <c r="A9">
        <v>287</v>
      </c>
      <c r="B9" t="s">
        <v>86</v>
      </c>
      <c r="C9" cm="1">
        <f t="array" aca="1" ref="C9" ca="1">INDIRECT("AH2700_data!A" &amp;A9)</f>
        <v>70.223422510000006</v>
      </c>
      <c r="D9" cm="1">
        <f t="array" aca="1" ref="D9" ca="1">INDIRECT("AH2700_data!b" &amp;$A9)</f>
        <v>6.02E-5</v>
      </c>
      <c r="E9" cm="1">
        <f t="array" aca="1" ref="E9" ca="1">INDIRECT("AH2700_data!c" &amp;$A9)</f>
        <v>1.36865375</v>
      </c>
      <c r="F9" cm="1">
        <f t="array" aca="1" ref="F9" ca="1">INDIRECT("AH2700_data!d" &amp;$A9)</f>
        <v>2.059127E-3</v>
      </c>
      <c r="H9">
        <f ca="1">C9*(1+AH2700_cal!$O$6*0.000001)</f>
        <v>70.223248148357897</v>
      </c>
      <c r="J9">
        <f t="shared" ref="J9:J17" ca="1" si="1">H9-H$7</f>
        <v>21.001735073494238</v>
      </c>
      <c r="K9">
        <f t="shared" ref="K9:K17" ca="1" si="2">E9-E$7</f>
        <v>3.6932479999999934E-2</v>
      </c>
      <c r="L9" s="37">
        <f t="shared" ca="1" si="0"/>
        <v>1.7585442284057514E-4</v>
      </c>
      <c r="N9" s="63"/>
      <c r="O9" s="37"/>
    </row>
    <row r="10" spans="1:15" x14ac:dyDescent="0.25">
      <c r="A10">
        <v>313</v>
      </c>
      <c r="B10" t="s">
        <v>87</v>
      </c>
      <c r="C10" cm="1">
        <f t="array" aca="1" ref="C10" ca="1">INDIRECT("AH2700_data!A" &amp;A10)</f>
        <v>80.828801350000006</v>
      </c>
      <c r="D10" cm="1">
        <f t="array" aca="1" ref="D10" ca="1">INDIRECT("AH2700_data!b" &amp;$A10)</f>
        <v>4.8246699999999999E-4</v>
      </c>
      <c r="E10" cm="1">
        <f t="array" aca="1" ref="E10" ca="1">INDIRECT("AH2700_data!c" &amp;$A10)</f>
        <v>1.3480511850000001</v>
      </c>
      <c r="F10" cm="1">
        <f t="array" aca="1" ref="F10" ca="1">INDIRECT("AH2700_data!d" &amp;$A10)</f>
        <v>5.2107159999999998E-3</v>
      </c>
      <c r="H10">
        <f ca="1">C10*(1+AH2700_cal!$O$6*0.000001)</f>
        <v>80.82860065567283</v>
      </c>
      <c r="J10">
        <f t="shared" ca="1" si="1"/>
        <v>31.607087580809171</v>
      </c>
      <c r="K10">
        <f t="shared" ca="1" si="2"/>
        <v>1.6329915000000028E-2</v>
      </c>
      <c r="L10" s="37">
        <f t="shared" ca="1" si="0"/>
        <v>5.1665358151869199E-5</v>
      </c>
      <c r="N10" s="63"/>
      <c r="O10" s="37"/>
    </row>
    <row r="11" spans="1:15" x14ac:dyDescent="0.25">
      <c r="A11">
        <v>339</v>
      </c>
      <c r="B11" t="s">
        <v>88</v>
      </c>
      <c r="C11" cm="1">
        <f t="array" aca="1" ref="C11" ca="1">INDIRECT("AH2700_data!A" &amp;A11)</f>
        <v>90.923767909999995</v>
      </c>
      <c r="D11" cm="1">
        <f t="array" aca="1" ref="D11" ca="1">INDIRECT("AH2700_data!b" &amp;$A11)</f>
        <v>2.19094E-4</v>
      </c>
      <c r="E11" cm="1">
        <f t="array" aca="1" ref="E11" ca="1">INDIRECT("AH2700_data!c" &amp;$A11)</f>
        <v>1.3500276</v>
      </c>
      <c r="F11" cm="1">
        <f t="array" aca="1" ref="F11" ca="1">INDIRECT("AH2700_data!d" &amp;$A11)</f>
        <v>7.9945899999999998E-4</v>
      </c>
      <c r="H11">
        <f ca="1">C11*(1+AH2700_cal!$O$6*0.000001)</f>
        <v>90.923542150318781</v>
      </c>
      <c r="J11">
        <f t="shared" ca="1" si="1"/>
        <v>41.702029075455123</v>
      </c>
      <c r="K11">
        <f t="shared" ca="1" si="2"/>
        <v>1.8306329999999926E-2</v>
      </c>
      <c r="L11" s="37">
        <f t="shared" ca="1" si="0"/>
        <v>4.3897935917882281E-5</v>
      </c>
      <c r="N11" s="63"/>
      <c r="O11" s="37"/>
    </row>
    <row r="12" spans="1:15" x14ac:dyDescent="0.25">
      <c r="A12">
        <v>365</v>
      </c>
      <c r="B12" t="s">
        <v>89</v>
      </c>
      <c r="C12" cm="1">
        <f t="array" aca="1" ref="C12" ca="1">INDIRECT("AH2700_data!A" &amp;A12)</f>
        <v>100.4773675</v>
      </c>
      <c r="D12" cm="1">
        <f t="array" aca="1" ref="D12" ca="1">INDIRECT("AH2700_data!b" &amp;$A12)</f>
        <v>3.6576799999999999E-4</v>
      </c>
      <c r="E12" cm="1">
        <f t="array" aca="1" ref="E12" ca="1">INDIRECT("AH2700_data!c" &amp;$A12)</f>
        <v>1.34406925</v>
      </c>
      <c r="F12" cm="1">
        <f t="array" aca="1" ref="F12" ca="1">INDIRECT("AH2700_data!d" &amp;$A12)</f>
        <v>3.8393120000000001E-3</v>
      </c>
      <c r="H12">
        <f ca="1">C12*(1+AH2700_cal!$O$6*0.000001)</f>
        <v>100.47711801915493</v>
      </c>
      <c r="J12">
        <f t="shared" ca="1" si="1"/>
        <v>51.255604944291271</v>
      </c>
      <c r="K12">
        <f t="shared" ca="1" si="2"/>
        <v>1.2347979999999925E-2</v>
      </c>
      <c r="L12" s="37">
        <f t="shared" ca="1" si="0"/>
        <v>2.4090984807262948E-5</v>
      </c>
      <c r="N12" s="63"/>
      <c r="O12" s="37"/>
    </row>
    <row r="13" spans="1:15" x14ac:dyDescent="0.25">
      <c r="A13">
        <v>391</v>
      </c>
      <c r="B13" t="s">
        <v>90</v>
      </c>
      <c r="C13" cm="1">
        <f t="array" aca="1" ref="C13" ca="1">INDIRECT("AH2700_data!A" &amp;A13)</f>
        <v>110.6911547</v>
      </c>
      <c r="D13" cm="1">
        <f t="array" aca="1" ref="D13" ca="1">INDIRECT("AH2700_data!b" &amp;$A13)</f>
        <v>5.0256400000000005E-4</v>
      </c>
      <c r="E13" cm="1">
        <f t="array" aca="1" ref="E13" ca="1">INDIRECT("AH2700_data!c" &amp;$A13)</f>
        <v>1.3454879</v>
      </c>
      <c r="F13" cm="1">
        <f t="array" aca="1" ref="F13" ca="1">INDIRECT("AH2700_data!d" &amp;$A13)</f>
        <v>7.9577300000000005E-4</v>
      </c>
      <c r="H13">
        <f ca="1">C13*(1+AH2700_cal!$O$6*0.000001)</f>
        <v>110.69087985877452</v>
      </c>
      <c r="J13">
        <f t="shared" ca="1" si="1"/>
        <v>61.469366783910864</v>
      </c>
      <c r="K13">
        <f t="shared" ca="1" si="2"/>
        <v>1.3766629999999891E-2</v>
      </c>
      <c r="L13" s="37">
        <f t="shared" ca="1" si="0"/>
        <v>2.2395919659291502E-5</v>
      </c>
      <c r="N13" s="63"/>
      <c r="O13" s="37"/>
    </row>
    <row r="14" spans="1:15" x14ac:dyDescent="0.25">
      <c r="A14">
        <v>417</v>
      </c>
      <c r="B14" t="s">
        <v>91</v>
      </c>
      <c r="C14" cm="1">
        <f t="array" aca="1" ref="C14" ca="1">INDIRECT("AH2700_data!A" &amp;A14)</f>
        <v>120.50806420000001</v>
      </c>
      <c r="D14" cm="1">
        <f t="array" aca="1" ref="D14" ca="1">INDIRECT("AH2700_data!b" &amp;$A14)</f>
        <v>2.9986900000000003E-4</v>
      </c>
      <c r="E14" cm="1">
        <f t="array" aca="1" ref="E14" ca="1">INDIRECT("AH2700_data!c" &amp;$A14)</f>
        <v>1.3462825</v>
      </c>
      <c r="F14" cm="1">
        <f t="array" aca="1" ref="F14" ca="1">INDIRECT("AH2700_data!d" &amp;$A14)</f>
        <v>1.8653300000000001E-4</v>
      </c>
      <c r="H14">
        <f ca="1">C14*(1+AH2700_cal!$O$6*0.000001)</f>
        <v>120.50776498382383</v>
      </c>
      <c r="J14">
        <f t="shared" ca="1" si="1"/>
        <v>71.286251908960168</v>
      </c>
      <c r="K14">
        <f t="shared" ca="1" si="2"/>
        <v>1.4561229999999981E-2</v>
      </c>
      <c r="L14" s="37">
        <f t="shared" ca="1" si="0"/>
        <v>2.0426421098132865E-5</v>
      </c>
      <c r="N14" s="63"/>
      <c r="O14" s="37"/>
    </row>
    <row r="15" spans="1:15" x14ac:dyDescent="0.25">
      <c r="A15">
        <v>443</v>
      </c>
      <c r="B15" t="s">
        <v>92</v>
      </c>
      <c r="C15" cm="1">
        <f t="array" aca="1" ref="C15" ca="1">INDIRECT("AH2700_data!A" &amp;A15)</f>
        <v>129.97396889999999</v>
      </c>
      <c r="D15" cm="1">
        <f t="array" aca="1" ref="D15" ca="1">INDIRECT("AH2700_data!b" &amp;$A15)</f>
        <v>5.5899999999999997E-5</v>
      </c>
      <c r="E15" cm="1">
        <f t="array" aca="1" ref="E15" ca="1">INDIRECT("AH2700_data!c" &amp;$A15)</f>
        <v>1.3524597</v>
      </c>
      <c r="F15" cm="1">
        <f t="array" aca="1" ref="F15" ca="1">INDIRECT("AH2700_data!d" &amp;$A15)</f>
        <v>8.2738199999999999E-4</v>
      </c>
      <c r="H15">
        <f ca="1">C15*(1+AH2700_cal!$O$6*0.000001)</f>
        <v>129.97364618040248</v>
      </c>
      <c r="J15">
        <f t="shared" ca="1" si="1"/>
        <v>80.752133105538832</v>
      </c>
      <c r="K15">
        <f t="shared" ca="1" si="2"/>
        <v>2.0738429999999974E-2</v>
      </c>
      <c r="L15" s="37">
        <f t="shared" ca="1" si="0"/>
        <v>2.5681587844739568E-5</v>
      </c>
      <c r="N15" s="63"/>
      <c r="O15" s="37"/>
    </row>
    <row r="16" spans="1:15" x14ac:dyDescent="0.25">
      <c r="A16">
        <v>469</v>
      </c>
      <c r="B16" t="s">
        <v>93</v>
      </c>
      <c r="C16" cm="1">
        <f t="array" aca="1" ref="C16" ca="1">INDIRECT("AH2700_data!A" &amp;A16)</f>
        <v>139.7385754</v>
      </c>
      <c r="D16" cm="1">
        <f t="array" aca="1" ref="D16" ca="1">INDIRECT("AH2700_data!b" &amp;$A16)</f>
        <v>5.5090499999999997E-4</v>
      </c>
      <c r="E16" cm="1">
        <f t="array" aca="1" ref="E16" ca="1">INDIRECT("AH2700_data!c" &amp;$A16)</f>
        <v>1.3521053999999999</v>
      </c>
      <c r="F16" cm="1">
        <f t="array" aca="1" ref="F16" ca="1">INDIRECT("AH2700_data!d" &amp;$A16)</f>
        <v>6.8450499999999997E-4</v>
      </c>
      <c r="H16">
        <f ca="1">C16*(1+AH2700_cal!$O$6*0.000001)</f>
        <v>139.73822843531784</v>
      </c>
      <c r="J16">
        <f t="shared" ca="1" si="1"/>
        <v>90.516715360454185</v>
      </c>
      <c r="K16">
        <f t="shared" ca="1" si="2"/>
        <v>2.0384129999999834E-2</v>
      </c>
      <c r="L16" s="37">
        <f t="shared" ca="1" si="0"/>
        <v>2.2519741153693531E-5</v>
      </c>
      <c r="N16" s="63"/>
      <c r="O16" s="37"/>
    </row>
    <row r="17" spans="1:15" x14ac:dyDescent="0.25">
      <c r="A17">
        <v>495</v>
      </c>
      <c r="B17" t="s">
        <v>94</v>
      </c>
      <c r="C17" cm="1">
        <f t="array" aca="1" ref="C17" ca="1">INDIRECT("AH2700_data!A" &amp;A17)</f>
        <v>149.57668580000001</v>
      </c>
      <c r="D17" cm="1">
        <f t="array" aca="1" ref="D17" ca="1">INDIRECT("AH2700_data!b" &amp;$A17)</f>
        <v>2.5145700000000002E-4</v>
      </c>
      <c r="E17" cm="1">
        <f t="array" aca="1" ref="E17" ca="1">INDIRECT("AH2700_data!c" &amp;$A17)</f>
        <v>1.35551675</v>
      </c>
      <c r="F17" cm="1">
        <f t="array" aca="1" ref="F17" ca="1">INDIRECT("AH2700_data!d" &amp;$A17)</f>
        <v>7.5451800000000003E-4</v>
      </c>
      <c r="H17">
        <f ca="1">C17*(1+AH2700_cal!$O$6*0.000001)</f>
        <v>149.57631440772624</v>
      </c>
      <c r="J17">
        <f t="shared" ca="1" si="1"/>
        <v>100.35480133286259</v>
      </c>
      <c r="K17">
        <f t="shared" ca="1" si="2"/>
        <v>2.379547999999998E-2</v>
      </c>
      <c r="L17" s="37">
        <f t="shared" ca="1" si="0"/>
        <v>2.3711351807746357E-5</v>
      </c>
      <c r="N17" s="63"/>
      <c r="O17" s="37"/>
    </row>
    <row r="18" spans="1:15" x14ac:dyDescent="0.25">
      <c r="A18">
        <v>521</v>
      </c>
      <c r="B18" t="s">
        <v>75</v>
      </c>
      <c r="C18" cm="1">
        <f t="array" aca="1" ref="C18" ca="1">INDIRECT("AH2700_data!A" &amp;A18)</f>
        <v>145.88874849999999</v>
      </c>
      <c r="D18" cm="1">
        <f t="array" aca="1" ref="D18" ca="1">INDIRECT("AH2700_data!b" &amp;$A18)</f>
        <v>4.6895999999999998E-4</v>
      </c>
      <c r="E18" cm="1">
        <f t="array" aca="1" ref="E18" ca="1">INDIRECT("AH2700_data!c" &amp;$A18)</f>
        <v>1.617567</v>
      </c>
      <c r="F18" cm="1">
        <f t="array" aca="1" ref="F18" ca="1">INDIRECT("AH2700_data!d" &amp;$A18)</f>
        <v>1.5335494999999999E-2</v>
      </c>
      <c r="H18">
        <f ca="1">C18*(1+AH2700_cal!$O$6*0.000001)</f>
        <v>145.8883862647109</v>
      </c>
      <c r="J18">
        <f t="shared" ref="J18:J57" ca="1" si="3">H18-H$7</f>
        <v>96.666873189847252</v>
      </c>
      <c r="K18">
        <f t="shared" ref="K18:K57" ca="1" si="4">E18-E$7</f>
        <v>0.28584572999999991</v>
      </c>
      <c r="L18" s="37">
        <f t="shared" ca="1" si="0"/>
        <v>2.9570184755910964E-4</v>
      </c>
      <c r="N18" s="63"/>
      <c r="O18" s="37"/>
    </row>
    <row r="19" spans="1:15" x14ac:dyDescent="0.25">
      <c r="A19">
        <v>547</v>
      </c>
      <c r="B19" t="s">
        <v>76</v>
      </c>
      <c r="C19" cm="1">
        <f t="array" aca="1" ref="C19" ca="1">INDIRECT("AH2700_data!A" &amp;A19)</f>
        <v>244.9348942</v>
      </c>
      <c r="D19" cm="1">
        <f t="array" aca="1" ref="D19" ca="1">INDIRECT("AH2700_data!b" &amp;$A19)</f>
        <v>1.0611E-4</v>
      </c>
      <c r="E19" cm="1">
        <f t="array" aca="1" ref="E19" ca="1">INDIRECT("AH2700_data!c" &amp;$A19)</f>
        <v>1.4338690000000001</v>
      </c>
      <c r="F19" cm="1">
        <f t="array" aca="1" ref="F19" ca="1">INDIRECT("AH2700_data!d" &amp;$A19)</f>
        <v>1.6016800000000001E-3</v>
      </c>
      <c r="H19">
        <f ca="1">C19*(1+AH2700_cal!$O$6*0.000001)</f>
        <v>244.93428603752608</v>
      </c>
      <c r="J19">
        <f t="shared" ca="1" si="3"/>
        <v>195.71277296266243</v>
      </c>
      <c r="K19">
        <f t="shared" ca="1" si="4"/>
        <v>0.10214772999999999</v>
      </c>
      <c r="L19" s="37">
        <f t="shared" ca="1" si="0"/>
        <v>5.2192674220342009E-5</v>
      </c>
      <c r="N19" s="63"/>
      <c r="O19" s="37"/>
    </row>
    <row r="20" spans="1:15" x14ac:dyDescent="0.25">
      <c r="A20">
        <v>573</v>
      </c>
      <c r="B20" t="s">
        <v>77</v>
      </c>
      <c r="C20" cm="1">
        <f t="array" aca="1" ref="C20" ca="1">INDIRECT("AH2700_data!A" &amp;A20)</f>
        <v>341.47982969999998</v>
      </c>
      <c r="D20" cm="1">
        <f t="array" aca="1" ref="D20" ca="1">INDIRECT("AH2700_data!b" &amp;$A20)</f>
        <v>3.2198099999999999E-4</v>
      </c>
      <c r="E20" cm="1">
        <f t="array" aca="1" ref="E20" ca="1">INDIRECT("AH2700_data!c" &amp;$A20)</f>
        <v>1.5154368499999999</v>
      </c>
      <c r="F20" cm="1">
        <f t="array" aca="1" ref="F20" ca="1">INDIRECT("AH2700_data!d" &amp;$A20)</f>
        <v>2.9831480000000001E-3</v>
      </c>
      <c r="H20">
        <f ca="1">C20*(1+AH2700_cal!$O$6*0.000001)</f>
        <v>341.47898182073516</v>
      </c>
      <c r="J20">
        <f t="shared" ca="1" si="3"/>
        <v>292.25746874587151</v>
      </c>
      <c r="K20">
        <f t="shared" ca="1" si="4"/>
        <v>0.18371557999999988</v>
      </c>
      <c r="L20" s="37">
        <f t="shared" ca="1" si="0"/>
        <v>6.2860867435948162E-5</v>
      </c>
      <c r="N20" s="63"/>
      <c r="O20" s="37"/>
    </row>
    <row r="21" spans="1:15" x14ac:dyDescent="0.25">
      <c r="A21">
        <v>599</v>
      </c>
      <c r="B21" t="s">
        <v>78</v>
      </c>
      <c r="C21" cm="1">
        <f t="array" aca="1" ref="C21" ca="1">INDIRECT("AH2700_data!A" &amp;A21)</f>
        <v>441.26250370000002</v>
      </c>
      <c r="D21" cm="1">
        <f t="array" aca="1" ref="D21" ca="1">INDIRECT("AH2700_data!b" &amp;$A21)</f>
        <v>1.4669600000000001E-4</v>
      </c>
      <c r="E21" cm="1">
        <f t="array" aca="1" ref="E21" ca="1">INDIRECT("AH2700_data!c" &amp;$A21)</f>
        <v>1.54051575</v>
      </c>
      <c r="F21" cm="1">
        <f t="array" aca="1" ref="F21" ca="1">INDIRECT("AH2700_data!d" &amp;$A21)</f>
        <v>1.2842280000000001E-3</v>
      </c>
      <c r="H21">
        <f ca="1">C21*(1+AH2700_cal!$O$6*0.000001)</f>
        <v>441.26140806478321</v>
      </c>
      <c r="J21">
        <f t="shared" ca="1" si="3"/>
        <v>392.03989498991956</v>
      </c>
      <c r="K21">
        <f t="shared" ca="1" si="4"/>
        <v>0.20879447999999989</v>
      </c>
      <c r="L21" s="37">
        <f t="shared" ca="1" si="0"/>
        <v>5.3258477687677314E-5</v>
      </c>
      <c r="N21" s="63"/>
      <c r="O21" s="37"/>
    </row>
    <row r="22" spans="1:15" x14ac:dyDescent="0.25">
      <c r="A22">
        <v>625</v>
      </c>
      <c r="B22" t="s">
        <v>79</v>
      </c>
      <c r="C22" cm="1">
        <f t="array" aca="1" ref="C22" ca="1">INDIRECT("AH2700_data!A" &amp;A22)</f>
        <v>537.76612420000004</v>
      </c>
      <c r="D22" cm="1">
        <f t="array" aca="1" ref="D22" ca="1">INDIRECT("AH2700_data!b" &amp;$A22)</f>
        <v>6.5300000000000002E-5</v>
      </c>
      <c r="E22" cm="1">
        <f t="array" aca="1" ref="E22" ca="1">INDIRECT("AH2700_data!c" &amp;$A22)</f>
        <v>1.62089365</v>
      </c>
      <c r="F22" cm="1">
        <f t="array" aca="1" ref="F22" ca="1">INDIRECT("AH2700_data!d" &amp;$A22)</f>
        <v>6.7730000000000004E-4</v>
      </c>
      <c r="H22">
        <f ca="1">C22*(1+AH2700_cal!$O$6*0.000001)</f>
        <v>537.76478895057562</v>
      </c>
      <c r="J22">
        <f t="shared" ca="1" si="3"/>
        <v>488.54327587571197</v>
      </c>
      <c r="K22">
        <f t="shared" ca="1" si="4"/>
        <v>0.2891723799999999</v>
      </c>
      <c r="L22" s="37">
        <f t="shared" ca="1" si="0"/>
        <v>5.9190739956794921E-5</v>
      </c>
      <c r="N22" s="63"/>
      <c r="O22" s="37"/>
    </row>
    <row r="23" spans="1:15" x14ac:dyDescent="0.25">
      <c r="A23">
        <v>651</v>
      </c>
      <c r="B23" t="s">
        <v>80</v>
      </c>
      <c r="C23" cm="1">
        <f t="array" aca="1" ref="C23" ca="1">INDIRECT("AH2700_data!A" &amp;A23)</f>
        <v>640.70411139999999</v>
      </c>
      <c r="D23" cm="1">
        <f t="array" aca="1" ref="D23" ca="1">INDIRECT("AH2700_data!b" &amp;$A23)</f>
        <v>1.0485299999999999E-4</v>
      </c>
      <c r="E23" cm="1">
        <f t="array" aca="1" ref="E23" ca="1">INDIRECT("AH2700_data!c" &amp;$A23)</f>
        <v>1.6664804499999999</v>
      </c>
      <c r="F23" cm="1">
        <f t="array" aca="1" ref="F23" ca="1">INDIRECT("AH2700_data!d" &amp;$A23)</f>
        <v>4.0725599999999999E-4</v>
      </c>
      <c r="H23">
        <f ca="1">C23*(1+AH2700_cal!$O$6*0.000001)</f>
        <v>640.702520560121</v>
      </c>
      <c r="J23">
        <f t="shared" ca="1" si="3"/>
        <v>591.48100748525735</v>
      </c>
      <c r="K23">
        <f t="shared" ca="1" si="4"/>
        <v>0.33475917999999982</v>
      </c>
      <c r="L23" s="37">
        <f t="shared" ca="1" si="0"/>
        <v>5.6596775849703627E-5</v>
      </c>
      <c r="N23" s="63"/>
      <c r="O23" s="37"/>
    </row>
    <row r="24" spans="1:15" x14ac:dyDescent="0.25">
      <c r="A24">
        <v>677</v>
      </c>
      <c r="B24" t="s">
        <v>81</v>
      </c>
      <c r="C24" cm="1">
        <f t="array" aca="1" ref="C24" ca="1">INDIRECT("AH2700_data!A" &amp;A24)</f>
        <v>739.80782569999997</v>
      </c>
      <c r="D24" cm="1">
        <f t="array" aca="1" ref="D24" ca="1">INDIRECT("AH2700_data!b" &amp;$A24)</f>
        <v>2.55677E-4</v>
      </c>
      <c r="E24" cm="1">
        <f t="array" aca="1" ref="E24" ca="1">INDIRECT("AH2700_data!c" &amp;$A24)</f>
        <v>1.6869648500000001</v>
      </c>
      <c r="F24" cm="1">
        <f t="array" aca="1" ref="F24" ca="1">INDIRECT("AH2700_data!d" &amp;$A24)</f>
        <v>1.6552089999999999E-3</v>
      </c>
      <c r="H24">
        <f ca="1">C24*(1+AH2700_cal!$O$6*0.000001)</f>
        <v>739.80598878999581</v>
      </c>
      <c r="J24">
        <f t="shared" ca="1" si="3"/>
        <v>690.58447571513216</v>
      </c>
      <c r="K24">
        <f t="shared" ca="1" si="4"/>
        <v>0.35524358</v>
      </c>
      <c r="L24" s="37">
        <f t="shared" ca="1" si="0"/>
        <v>5.1441002873997262E-5</v>
      </c>
      <c r="N24" s="63"/>
      <c r="O24" s="37"/>
    </row>
    <row r="25" spans="1:15" x14ac:dyDescent="0.25">
      <c r="A25">
        <v>703</v>
      </c>
      <c r="B25" t="s">
        <v>82</v>
      </c>
      <c r="C25" cm="1">
        <f t="array" aca="1" ref="C25" ca="1">INDIRECT("AH2700_data!A" &amp;A25)</f>
        <v>836.35208820000003</v>
      </c>
      <c r="D25" cm="1">
        <f t="array" aca="1" ref="D25" ca="1">INDIRECT("AH2700_data!b" &amp;$A25)</f>
        <v>1.07506E-4</v>
      </c>
      <c r="E25" cm="1">
        <f t="array" aca="1" ref="E25" ca="1">INDIRECT("AH2700_data!c" &amp;$A25)</f>
        <v>1.76762825</v>
      </c>
      <c r="F25" cm="1">
        <f t="array" aca="1" ref="F25" ca="1">INDIRECT("AH2700_data!d" &amp;$A25)</f>
        <v>3.7085500000000001E-4</v>
      </c>
      <c r="H25">
        <f ca="1">C25*(1+AH2700_cal!$O$6*0.000001)</f>
        <v>836.35001157487602</v>
      </c>
      <c r="J25">
        <f t="shared" ca="1" si="3"/>
        <v>787.12849850001237</v>
      </c>
      <c r="K25">
        <f t="shared" ca="1" si="4"/>
        <v>0.43590697999999994</v>
      </c>
      <c r="L25" s="37">
        <f t="shared" ca="1" si="0"/>
        <v>5.5379392415683593E-5</v>
      </c>
      <c r="N25" s="63"/>
      <c r="O25" s="37"/>
    </row>
    <row r="26" spans="1:15" x14ac:dyDescent="0.25">
      <c r="A26">
        <v>729</v>
      </c>
      <c r="B26" t="s">
        <v>83</v>
      </c>
      <c r="C26" cm="1">
        <f t="array" aca="1" ref="C26" ca="1">INDIRECT("AH2700_data!A" &amp;A26)</f>
        <v>936.14125079999997</v>
      </c>
      <c r="D26" cm="1">
        <f t="array" aca="1" ref="D26" ca="1">INDIRECT("AH2700_data!b" &amp;$A26)</f>
        <v>2.5166700000000001E-4</v>
      </c>
      <c r="E26" cm="1">
        <f t="array" aca="1" ref="E26" ca="1">INDIRECT("AH2700_data!c" &amp;$A26)</f>
        <v>1.7886124999999999</v>
      </c>
      <c r="F26" cm="1">
        <f t="array" aca="1" ref="F26" ca="1">INDIRECT("AH2700_data!d" &amp;$A26)</f>
        <v>8.3413400000000005E-4</v>
      </c>
      <c r="H26">
        <f ca="1">C26*(1+AH2700_cal!$O$6*0.000001)</f>
        <v>936.13892640281313</v>
      </c>
      <c r="J26">
        <f t="shared" ca="1" si="3"/>
        <v>886.91741332794948</v>
      </c>
      <c r="K26">
        <f t="shared" ca="1" si="4"/>
        <v>0.45689122999999987</v>
      </c>
      <c r="L26" s="37">
        <f t="shared" ca="1" si="0"/>
        <v>5.1514517939795858E-5</v>
      </c>
      <c r="N26" s="63"/>
      <c r="O26" s="37"/>
    </row>
    <row r="27" spans="1:15" x14ac:dyDescent="0.25">
      <c r="A27">
        <v>755</v>
      </c>
      <c r="B27" t="s">
        <v>84</v>
      </c>
      <c r="C27" cm="1">
        <f t="array" aca="1" ref="C27" ca="1">INDIRECT("AH2700_data!A" &amp;A27)</f>
        <v>1032.4677979999999</v>
      </c>
      <c r="D27" cm="1">
        <f t="array" aca="1" ref="D27" ca="1">INDIRECT("AH2700_data!b" &amp;$A27)</f>
        <v>1.3984300000000001E-4</v>
      </c>
      <c r="E27" cm="1">
        <f t="array" aca="1" ref="E27" ca="1">INDIRECT("AH2700_data!c" &amp;$A27)</f>
        <v>1.8805050000000001</v>
      </c>
      <c r="F27" cm="1">
        <f t="array" aca="1" ref="F27" ca="1">INDIRECT("AH2700_data!d" &amp;$A27)</f>
        <v>1.4275100000000001E-3</v>
      </c>
      <c r="H27">
        <f ca="1">C27*(1+AH2700_cal!$O$6*0.000001)</f>
        <v>1032.4652344282706</v>
      </c>
      <c r="J27">
        <f t="shared" ca="1" si="3"/>
        <v>983.24372135340695</v>
      </c>
      <c r="K27">
        <f t="shared" ca="1" si="4"/>
        <v>0.54878373000000003</v>
      </c>
      <c r="L27" s="37">
        <f t="shared" ca="1" si="0"/>
        <v>5.5813601254896879E-5</v>
      </c>
      <c r="N27" s="63"/>
      <c r="O27" s="37"/>
    </row>
    <row r="28" spans="1:15" x14ac:dyDescent="0.25">
      <c r="A28">
        <v>781</v>
      </c>
      <c r="B28" t="s">
        <v>65</v>
      </c>
      <c r="C28" cm="1">
        <f t="array" aca="1" ref="C28" ca="1">INDIRECT("AH2700_data!A" &amp;A28)</f>
        <v>1044.2431300000001</v>
      </c>
      <c r="D28" cm="1">
        <f t="array" aca="1" ref="D28" ca="1">INDIRECT("AH2700_data!b" &amp;$A28)</f>
        <v>2.0481699999999999E-4</v>
      </c>
      <c r="E28" cm="1">
        <f t="array" aca="1" ref="E28" ca="1">INDIRECT("AH2700_data!c" &amp;$A28)</f>
        <v>1.8803345</v>
      </c>
      <c r="F28" cm="1">
        <f t="array" aca="1" ref="F28" ca="1">INDIRECT("AH2700_data!d" &amp;$A28)</f>
        <v>8.5080799999999999E-4</v>
      </c>
      <c r="H28">
        <f ca="1">C28*(1+AH2700_cal!$O$6*0.000001)</f>
        <v>1044.2405371906439</v>
      </c>
      <c r="J28">
        <f t="shared" ca="1" si="3"/>
        <v>995.01902411578021</v>
      </c>
      <c r="K28">
        <f t="shared" ca="1" si="4"/>
        <v>0.54861322999999995</v>
      </c>
      <c r="L28" s="37">
        <f t="shared" ca="1" si="0"/>
        <v>5.5135953856512744E-5</v>
      </c>
      <c r="N28" s="63"/>
      <c r="O28" s="37"/>
    </row>
    <row r="29" spans="1:15" x14ac:dyDescent="0.25">
      <c r="A29">
        <v>807</v>
      </c>
      <c r="B29" t="s">
        <v>66</v>
      </c>
      <c r="C29" cm="1">
        <f t="array" aca="1" ref="C29" ca="1">INDIRECT("AH2700_data!A" &amp;A29)</f>
        <v>2046.6229530000001</v>
      </c>
      <c r="D29" cm="1">
        <f t="array" aca="1" ref="D29" ca="1">INDIRECT("AH2700_data!b" &amp;$A29)</f>
        <v>7.5500000000000006E-5</v>
      </c>
      <c r="E29" cm="1">
        <f t="array" aca="1" ref="E29" ca="1">INDIRECT("AH2700_data!c" &amp;$A29)</f>
        <v>2.201838</v>
      </c>
      <c r="F29" cm="1">
        <f t="array" aca="1" ref="F29" ca="1">INDIRECT("AH2700_data!d" &amp;$A29)</f>
        <v>1.6794600000000001E-4</v>
      </c>
      <c r="H29">
        <f ca="1">C29*(1+AH2700_cal!$O$6*0.000001)</f>
        <v>2046.6178713260215</v>
      </c>
      <c r="J29">
        <f t="shared" ca="1" si="3"/>
        <v>1997.3963582511578</v>
      </c>
      <c r="K29">
        <f t="shared" ca="1" si="4"/>
        <v>0.87011672999999989</v>
      </c>
      <c r="L29" s="37">
        <f t="shared" ca="1" si="0"/>
        <v>4.3562547133200949E-5</v>
      </c>
      <c r="N29" s="63"/>
      <c r="O29" s="37"/>
    </row>
    <row r="30" spans="1:15" x14ac:dyDescent="0.25">
      <c r="A30">
        <v>833</v>
      </c>
      <c r="B30" t="s">
        <v>67</v>
      </c>
      <c r="C30" cm="1">
        <f t="array" aca="1" ref="C30" ca="1">INDIRECT("AH2700_data!A" &amp;A30)</f>
        <v>3041.3242919999998</v>
      </c>
      <c r="D30" cm="1">
        <f t="array" aca="1" ref="D30" ca="1">INDIRECT("AH2700_data!b" &amp;$A30)</f>
        <v>1.9860200000000001E-4</v>
      </c>
      <c r="E30" cm="1">
        <f t="array" aca="1" ref="E30" ca="1">INDIRECT("AH2700_data!c" &amp;$A30)</f>
        <v>2.77583</v>
      </c>
      <c r="F30" cm="1">
        <f t="array" aca="1" ref="F30" ca="1">INDIRECT("AH2700_data!d" &amp;$A30)</f>
        <v>7.0788399999999999E-4</v>
      </c>
      <c r="H30">
        <f ca="1">C30*(1+AH2700_cal!$O$6*0.000001)</f>
        <v>3041.3167405267336</v>
      </c>
      <c r="J30">
        <f t="shared" ca="1" si="3"/>
        <v>2992.09522745187</v>
      </c>
      <c r="K30">
        <f t="shared" ca="1" si="4"/>
        <v>1.44410873</v>
      </c>
      <c r="L30" s="37">
        <f t="shared" ca="1" si="0"/>
        <v>4.8264129989934605E-5</v>
      </c>
      <c r="N30" s="63"/>
      <c r="O30" s="37"/>
    </row>
    <row r="31" spans="1:15" x14ac:dyDescent="0.25">
      <c r="A31">
        <v>859</v>
      </c>
      <c r="B31" t="s">
        <v>68</v>
      </c>
      <c r="C31" cm="1">
        <f t="array" aca="1" ref="C31" ca="1">INDIRECT("AH2700_data!A" &amp;A31)</f>
        <v>4043.9174779999998</v>
      </c>
      <c r="D31" cm="1">
        <f t="array" aca="1" ref="D31" ca="1">INDIRECT("AH2700_data!b" &amp;$A31)</f>
        <v>2.03017E-4</v>
      </c>
      <c r="E31" cm="1">
        <f t="array" aca="1" ref="E31" ca="1">INDIRECT("AH2700_data!c" &amp;$A31)</f>
        <v>3.2161849999999998</v>
      </c>
      <c r="F31" cm="1">
        <f t="array" aca="1" ref="F31" ca="1">INDIRECT("AH2700_data!d" &amp;$A31)</f>
        <v>7.3230799999999998E-4</v>
      </c>
      <c r="H31">
        <f ca="1">C31*(1+AH2700_cal!$O$6*0.000001)</f>
        <v>4043.9074371323404</v>
      </c>
      <c r="J31">
        <f t="shared" ca="1" si="3"/>
        <v>3994.6859240574768</v>
      </c>
      <c r="K31">
        <f t="shared" ca="1" si="4"/>
        <v>1.8844637299999998</v>
      </c>
      <c r="L31" s="37">
        <f t="shared" ca="1" si="0"/>
        <v>4.7174265156894108E-5</v>
      </c>
      <c r="N31" s="63"/>
      <c r="O31" s="37"/>
    </row>
    <row r="32" spans="1:15" x14ac:dyDescent="0.25">
      <c r="A32">
        <v>885</v>
      </c>
      <c r="B32" t="s">
        <v>69</v>
      </c>
      <c r="C32" cm="1">
        <f t="array" aca="1" ref="C32" ca="1">INDIRECT("AH2700_data!A" &amp;A32)</f>
        <v>5047.2787099999996</v>
      </c>
      <c r="D32" cm="1">
        <f t="array" aca="1" ref="D32" ca="1">INDIRECT("AH2700_data!b" &amp;$A32)</f>
        <v>3.4510900000000002E-4</v>
      </c>
      <c r="E32" cm="1">
        <f t="array" aca="1" ref="E32" ca="1">INDIRECT("AH2700_data!c" &amp;$A32)</f>
        <v>3.78457</v>
      </c>
      <c r="F32" cm="1">
        <f t="array" aca="1" ref="F32" ca="1">INDIRECT("AH2700_data!d" &amp;$A32)</f>
        <v>9.8188599999999996E-4</v>
      </c>
      <c r="H32">
        <f ca="1">C32*(1+AH2700_cal!$O$6*0.000001)</f>
        <v>5047.266177830923</v>
      </c>
      <c r="J32">
        <f t="shared" ca="1" si="3"/>
        <v>4998.0446647560593</v>
      </c>
      <c r="K32">
        <f t="shared" ca="1" si="4"/>
        <v>2.4528487299999999</v>
      </c>
      <c r="L32" s="37">
        <f t="shared" ca="1" si="0"/>
        <v>4.9076166671666122E-5</v>
      </c>
      <c r="N32" s="63"/>
      <c r="O32" s="37"/>
    </row>
    <row r="33" spans="1:15" x14ac:dyDescent="0.25">
      <c r="A33">
        <v>911</v>
      </c>
      <c r="B33" t="s">
        <v>70</v>
      </c>
      <c r="C33" cm="1">
        <f t="array" aca="1" ref="C33" ca="1">INDIRECT("AH2700_data!A" &amp;A33)</f>
        <v>6041.4577129999998</v>
      </c>
      <c r="D33" cm="1">
        <f t="array" aca="1" ref="D33" ca="1">INDIRECT("AH2700_data!b" &amp;$A33)</f>
        <v>3.6621199999999998E-4</v>
      </c>
      <c r="E33" cm="1">
        <f t="array" aca="1" ref="E33" ca="1">INDIRECT("AH2700_data!c" &amp;$A33)</f>
        <v>4.3635950000000001</v>
      </c>
      <c r="F33" cm="1">
        <f t="array" aca="1" ref="F33" ca="1">INDIRECT("AH2700_data!d" &amp;$A33)</f>
        <v>1.089254E-3</v>
      </c>
      <c r="H33">
        <f ca="1">C33*(1+AH2700_cal!$O$6*0.000001)</f>
        <v>6041.4427123285723</v>
      </c>
      <c r="J33">
        <f t="shared" ca="1" si="3"/>
        <v>5992.2211992537086</v>
      </c>
      <c r="K33">
        <f t="shared" ca="1" si="4"/>
        <v>3.03187373</v>
      </c>
      <c r="L33" s="37">
        <f t="shared" ca="1" si="0"/>
        <v>5.0596825937894278E-5</v>
      </c>
      <c r="N33" s="63"/>
      <c r="O33" s="37"/>
    </row>
    <row r="34" spans="1:15" x14ac:dyDescent="0.25">
      <c r="A34">
        <v>937</v>
      </c>
      <c r="B34" t="s">
        <v>71</v>
      </c>
      <c r="C34" cm="1">
        <f t="array" aca="1" ref="C34" ca="1">INDIRECT("AH2700_data!A" &amp;A34)</f>
        <v>7043.9733349999997</v>
      </c>
      <c r="D34" cm="1">
        <f t="array" aca="1" ref="D34" ca="1">INDIRECT("AH2700_data!b" &amp;$A34)</f>
        <v>3.7834499999999998E-4</v>
      </c>
      <c r="E34" cm="1">
        <f t="array" aca="1" ref="E34" ca="1">INDIRECT("AH2700_data!c" &amp;$A34)</f>
        <v>4.8052450000000002</v>
      </c>
      <c r="F34" cm="1">
        <f t="array" aca="1" ref="F34" ca="1">INDIRECT("AH2700_data!d" &amp;$A34)</f>
        <v>1.622182E-3</v>
      </c>
      <c r="H34">
        <f ca="1">C34*(1+AH2700_cal!$O$6*0.000001)</f>
        <v>7043.9558451267676</v>
      </c>
      <c r="J34">
        <f t="shared" ca="1" si="3"/>
        <v>6994.7343320519039</v>
      </c>
      <c r="K34">
        <f t="shared" ca="1" si="4"/>
        <v>3.4735237300000001</v>
      </c>
      <c r="L34" s="37">
        <f t="shared" ca="1" si="0"/>
        <v>4.9659123064664599E-5</v>
      </c>
      <c r="N34" s="63"/>
      <c r="O34" s="37"/>
    </row>
    <row r="35" spans="1:15" x14ac:dyDescent="0.25">
      <c r="A35">
        <v>963</v>
      </c>
      <c r="B35" t="s">
        <v>72</v>
      </c>
      <c r="C35" cm="1">
        <f t="array" aca="1" ref="C35" ca="1">INDIRECT("AH2700_data!A" &amp;A35)</f>
        <v>8037.9916430000003</v>
      </c>
      <c r="D35" cm="1">
        <f t="array" aca="1" ref="D35" ca="1">INDIRECT("AH2700_data!b" &amp;$A35)</f>
        <v>4.1509199999999999E-4</v>
      </c>
      <c r="E35" cm="1">
        <f t="array" aca="1" ref="E35" ca="1">INDIRECT("AH2700_data!c" &amp;$A35)</f>
        <v>5.5054499999999997</v>
      </c>
      <c r="F35" cm="1">
        <f t="array" aca="1" ref="F35" ca="1">INDIRECT("AH2700_data!d" &amp;$A35)</f>
        <v>8.1515340000000002E-3</v>
      </c>
      <c r="H35">
        <f ca="1">C35*(1+AH2700_cal!$O$6*0.000001)</f>
        <v>8037.9716850234163</v>
      </c>
      <c r="J35">
        <f t="shared" ca="1" si="3"/>
        <v>7988.7501719485526</v>
      </c>
      <c r="K35">
        <f t="shared" ca="1" si="4"/>
        <v>4.1737287299999997</v>
      </c>
      <c r="L35" s="37">
        <f t="shared" ca="1" si="0"/>
        <v>5.2245077642501578E-5</v>
      </c>
      <c r="N35" s="63"/>
      <c r="O35" s="37"/>
    </row>
    <row r="36" spans="1:15" x14ac:dyDescent="0.25">
      <c r="A36">
        <v>989</v>
      </c>
      <c r="B36" t="s">
        <v>73</v>
      </c>
      <c r="C36" cm="1">
        <f t="array" aca="1" ref="C36" ca="1">INDIRECT("AH2700_data!A" &amp;A36)</f>
        <v>9040.2664519999998</v>
      </c>
      <c r="D36" cm="1">
        <f t="array" aca="1" ref="D36" ca="1">INDIRECT("AH2700_data!b" &amp;$A36)</f>
        <v>4.3352400000000002E-4</v>
      </c>
      <c r="E36" cm="1">
        <f t="array" aca="1" ref="E36" ca="1">INDIRECT("AH2700_data!c" &amp;$A36)</f>
        <v>5.9494499999999997</v>
      </c>
      <c r="F36" cm="1">
        <f t="array" aca="1" ref="F36" ca="1">INDIRECT("AH2700_data!d" &amp;$A36)</f>
        <v>4.2008929999999998E-3</v>
      </c>
      <c r="H36">
        <f ca="1">C36*(1+AH2700_cal!$O$6*0.000001)</f>
        <v>9040.2440054195376</v>
      </c>
      <c r="J36">
        <f t="shared" ca="1" si="3"/>
        <v>8991.0224923446731</v>
      </c>
      <c r="K36">
        <f t="shared" ca="1" si="4"/>
        <v>4.6177287299999996</v>
      </c>
      <c r="L36" s="37">
        <f t="shared" ca="1" si="0"/>
        <v>5.1359327973339236E-5</v>
      </c>
      <c r="N36" s="63"/>
      <c r="O36" s="37"/>
    </row>
    <row r="37" spans="1:15" x14ac:dyDescent="0.25">
      <c r="A37">
        <v>1015</v>
      </c>
      <c r="B37" t="s">
        <v>74</v>
      </c>
      <c r="C37" cm="1">
        <f t="array" aca="1" ref="C37" ca="1">INDIRECT("AH2700_data!A" &amp;A37)</f>
        <v>10034.22694</v>
      </c>
      <c r="D37" cm="1">
        <f t="array" aca="1" ref="D37" ca="1">INDIRECT("AH2700_data!b" &amp;$A37)</f>
        <v>8.2720899999999997E-4</v>
      </c>
      <c r="E37" cm="1">
        <f t="array" aca="1" ref="E37" ca="1">INDIRECT("AH2700_data!c" &amp;$A37)</f>
        <v>6.7191999999999998</v>
      </c>
      <c r="F37" cm="1">
        <f t="array" aca="1" ref="F37" ca="1">INDIRECT("AH2700_data!d" &amp;$A37)</f>
        <v>5.7671479999999997E-3</v>
      </c>
      <c r="H37">
        <f ca="1">C37*(1+AH2700_cal!$O$6*0.000001)</f>
        <v>10034.202025459752</v>
      </c>
      <c r="J37">
        <f t="shared" ca="1" si="3"/>
        <v>9984.9805123848873</v>
      </c>
      <c r="K37">
        <f t="shared" ca="1" si="4"/>
        <v>5.3874787299999998</v>
      </c>
      <c r="L37" s="37">
        <f t="shared" ca="1" si="0"/>
        <v>5.3955826186316864E-5</v>
      </c>
      <c r="N37" s="63"/>
      <c r="O37" s="37"/>
    </row>
    <row r="38" spans="1:15" x14ac:dyDescent="0.25">
      <c r="A38">
        <v>1041</v>
      </c>
      <c r="B38" t="s">
        <v>55</v>
      </c>
      <c r="C38" cm="1">
        <f t="array" aca="1" ref="C38" ca="1">INDIRECT("AH2700_data!A" &amp;A38)</f>
        <v>10060.94758</v>
      </c>
      <c r="D38" cm="1">
        <f t="array" aca="1" ref="D38" ca="1">INDIRECT("AH2700_data!b" &amp;$A38)</f>
        <v>8.3940499999999999E-4</v>
      </c>
      <c r="E38" cm="1">
        <f t="array" aca="1" ref="E38" ca="1">INDIRECT("AH2700_data!c" &amp;$A38)</f>
        <v>6.7160500000000001</v>
      </c>
      <c r="F38" cm="1">
        <f t="array" aca="1" ref="F38" ca="1">INDIRECT("AH2700_data!d" &amp;$A38)</f>
        <v>6.4534869999999999E-3</v>
      </c>
      <c r="H38">
        <f ca="1">C38*(1+AH2700_cal!$O$6*0.000001)</f>
        <v>10060.922599113588</v>
      </c>
      <c r="J38">
        <f t="shared" ca="1" si="3"/>
        <v>10011.701086038724</v>
      </c>
      <c r="K38">
        <f t="shared" ca="1" si="4"/>
        <v>5.38432873</v>
      </c>
      <c r="L38" s="37">
        <f t="shared" ca="1" si="0"/>
        <v>5.3780358439870175E-5</v>
      </c>
      <c r="N38" s="63"/>
      <c r="O38" s="37"/>
    </row>
    <row r="39" spans="1:15" x14ac:dyDescent="0.25">
      <c r="A39">
        <v>1067</v>
      </c>
      <c r="B39" t="s">
        <v>56</v>
      </c>
      <c r="C39" cm="1">
        <f t="array" aca="1" ref="C39" ca="1">INDIRECT("AH2700_data!A" &amp;A39)</f>
        <v>20052.319080000001</v>
      </c>
      <c r="D39" cm="1">
        <f t="array" aca="1" ref="D39" ca="1">INDIRECT("AH2700_data!b" &amp;$A39)</f>
        <v>1.3908989999999999E-3</v>
      </c>
      <c r="E39" cm="1">
        <f t="array" aca="1" ref="E39" ca="1">INDIRECT("AH2700_data!c" &amp;$A39)</f>
        <v>14.120850000000001</v>
      </c>
      <c r="F39" cm="1">
        <f t="array" aca="1" ref="F39" ca="1">INDIRECT("AH2700_data!d" &amp;$A39)</f>
        <v>9.9412019999999997E-3</v>
      </c>
      <c r="H39">
        <f ca="1">C39*(1+AH2700_cal!$O$6*0.000001)</f>
        <v>20052.269290981498</v>
      </c>
      <c r="J39">
        <f t="shared" ca="1" si="3"/>
        <v>20003.047777906635</v>
      </c>
      <c r="K39">
        <f t="shared" ca="1" si="4"/>
        <v>12.789128730000002</v>
      </c>
      <c r="L39" s="37">
        <f t="shared" ca="1" si="0"/>
        <v>6.3935900528746398E-5</v>
      </c>
      <c r="N39" s="63"/>
      <c r="O39" s="37"/>
    </row>
    <row r="40" spans="1:15" x14ac:dyDescent="0.25">
      <c r="A40">
        <v>1093</v>
      </c>
      <c r="B40" t="s">
        <v>57</v>
      </c>
      <c r="C40" cm="1">
        <f t="array" aca="1" ref="C40" ca="1">INDIRECT("AH2700_data!A" &amp;A40)</f>
        <v>30063.99307</v>
      </c>
      <c r="D40" cm="1">
        <f t="array" aca="1" ref="D40" ca="1">INDIRECT("AH2700_data!b" &amp;$A40)</f>
        <v>5.6835970000000003E-3</v>
      </c>
      <c r="E40" cm="1">
        <f t="array" aca="1" ref="E40" ca="1">INDIRECT("AH2700_data!c" &amp;$A40)</f>
        <v>21.596</v>
      </c>
      <c r="F40" cm="1">
        <f t="array" aca="1" ref="F40" ca="1">INDIRECT("AH2700_data!d" &amp;$A40)</f>
        <v>5.1903757000000002E-2</v>
      </c>
      <c r="H40">
        <f ca="1">C40*(1+AH2700_cal!$O$6*0.000001)</f>
        <v>30063.918422439219</v>
      </c>
      <c r="J40">
        <f t="shared" ca="1" si="3"/>
        <v>30014.696909364357</v>
      </c>
      <c r="K40">
        <f t="shared" ca="1" si="4"/>
        <v>20.264278730000001</v>
      </c>
      <c r="L40" s="37">
        <f t="shared" ca="1" si="0"/>
        <v>6.751452060699537E-5</v>
      </c>
      <c r="N40" s="63"/>
      <c r="O40" s="37"/>
    </row>
    <row r="41" spans="1:15" x14ac:dyDescent="0.25">
      <c r="A41">
        <v>1119</v>
      </c>
      <c r="B41" t="s">
        <v>58</v>
      </c>
      <c r="C41" cm="1">
        <f t="array" aca="1" ref="C41" ca="1">INDIRECT("AH2700_data!A" &amp;A41)</f>
        <v>40066.92568</v>
      </c>
      <c r="D41" cm="1">
        <f t="array" aca="1" ref="D41" ca="1">INDIRECT("AH2700_data!b" &amp;$A41)</f>
        <v>7.3500070000000004E-3</v>
      </c>
      <c r="E41" cm="1">
        <f t="array" aca="1" ref="E41" ca="1">INDIRECT("AH2700_data!c" &amp;$A41)</f>
        <v>32.052999999999997</v>
      </c>
      <c r="F41" cm="1">
        <f t="array" aca="1" ref="F41" ca="1">INDIRECT("AH2700_data!d" &amp;$A41)</f>
        <v>6.7163977999999999E-2</v>
      </c>
      <c r="H41">
        <f ca="1">C41*(1+AH2700_cal!$O$6*0.000001)</f>
        <v>40066.826195601403</v>
      </c>
      <c r="J41">
        <f t="shared" ca="1" si="3"/>
        <v>40017.604682526537</v>
      </c>
      <c r="K41">
        <f t="shared" ca="1" si="4"/>
        <v>30.721278729999998</v>
      </c>
      <c r="L41" s="37">
        <f t="shared" ca="1" si="0"/>
        <v>7.676940929803898E-5</v>
      </c>
      <c r="N41" s="63"/>
      <c r="O41" s="37"/>
    </row>
    <row r="42" spans="1:15" x14ac:dyDescent="0.25">
      <c r="A42">
        <v>1145</v>
      </c>
      <c r="B42" t="s">
        <v>59</v>
      </c>
      <c r="C42" cm="1">
        <f t="array" aca="1" ref="C42" ca="1">INDIRECT("AH2700_data!A" &amp;A42)</f>
        <v>50072.950440000001</v>
      </c>
      <c r="D42" cm="1">
        <f t="array" aca="1" ref="D42" ca="1">INDIRECT("AH2700_data!b" &amp;$A42)</f>
        <v>7.2240159999999998E-3</v>
      </c>
      <c r="E42" cm="1">
        <f t="array" aca="1" ref="E42" ca="1">INDIRECT("AH2700_data!c" &amp;$A42)</f>
        <v>44.647500000000001</v>
      </c>
      <c r="F42" cm="1">
        <f t="array" aca="1" ref="F42" ca="1">INDIRECT("AH2700_data!d" &amp;$A42)</f>
        <v>6.7740312999999996E-2</v>
      </c>
      <c r="H42">
        <f ca="1">C42*(1+AH2700_cal!$O$6*0.000001)</f>
        <v>50072.826111085917</v>
      </c>
      <c r="J42">
        <f t="shared" ca="1" si="3"/>
        <v>50023.60459801105</v>
      </c>
      <c r="K42">
        <f t="shared" ca="1" si="4"/>
        <v>43.315778729999998</v>
      </c>
      <c r="L42" s="37">
        <f t="shared" ca="1" si="0"/>
        <v>8.6590678696757184E-5</v>
      </c>
      <c r="N42" s="63"/>
      <c r="O42" s="37"/>
    </row>
    <row r="43" spans="1:15" x14ac:dyDescent="0.25">
      <c r="A43">
        <v>1171</v>
      </c>
      <c r="B43" t="s">
        <v>60</v>
      </c>
      <c r="C43" cm="1">
        <f t="array" aca="1" ref="C43" ca="1">INDIRECT("AH2700_data!A" &amp;A43)</f>
        <v>60084.297299999998</v>
      </c>
      <c r="D43" cm="1">
        <f t="array" aca="1" ref="D43" ca="1">INDIRECT("AH2700_data!b" &amp;$A43)</f>
        <v>9.4079750000000007E-3</v>
      </c>
      <c r="E43" cm="1">
        <f t="array" aca="1" ref="E43" ca="1">INDIRECT("AH2700_data!c" &amp;$A43)</f>
        <v>58.51</v>
      </c>
      <c r="F43" cm="1">
        <f t="array" aca="1" ref="F43" ca="1">INDIRECT("AH2700_data!d" &amp;$A43)</f>
        <v>9.9498744E-2</v>
      </c>
      <c r="H43">
        <f ca="1">C43*(1+AH2700_cal!$O$6*0.000001)</f>
        <v>60084.148113355892</v>
      </c>
      <c r="J43">
        <f t="shared" ca="1" si="3"/>
        <v>60034.926600281025</v>
      </c>
      <c r="K43">
        <f t="shared" ca="1" si="4"/>
        <v>57.178278729999995</v>
      </c>
      <c r="L43" s="37">
        <f t="shared" ca="1" si="0"/>
        <v>9.5241690076010445E-5</v>
      </c>
      <c r="N43" s="63"/>
      <c r="O43" s="37"/>
    </row>
    <row r="44" spans="1:15" x14ac:dyDescent="0.25">
      <c r="A44">
        <v>1197</v>
      </c>
      <c r="B44" t="s">
        <v>61</v>
      </c>
      <c r="C44" cm="1">
        <f t="array" aca="1" ref="C44" ca="1">INDIRECT("AH2700_data!A" &amp;A44)</f>
        <v>70075.935450000004</v>
      </c>
      <c r="D44" cm="1">
        <f t="array" aca="1" ref="D44" ca="1">INDIRECT("AH2700_data!b" &amp;$A44)</f>
        <v>3.3996286562911301E-2</v>
      </c>
      <c r="E44" cm="1">
        <f t="array" aca="1" ref="E44" ca="1">INDIRECT("AH2700_data!c" &amp;$A44)</f>
        <v>73.069999999999993</v>
      </c>
      <c r="F44" cm="1">
        <f t="array" aca="1" ref="F44" ca="1">INDIRECT("AH2700_data!d" &amp;$A44)</f>
        <v>0.27586228448267502</v>
      </c>
      <c r="H44">
        <f ca="1">C44*(1+AH2700_cal!$O$6*0.000001)</f>
        <v>70075.761454561725</v>
      </c>
      <c r="J44">
        <f t="shared" ca="1" si="3"/>
        <v>70026.539941486859</v>
      </c>
      <c r="K44">
        <f t="shared" ca="1" si="4"/>
        <v>71.73827872999999</v>
      </c>
      <c r="L44" s="37">
        <f t="shared" ca="1" si="0"/>
        <v>1.0244441434625134E-4</v>
      </c>
      <c r="N44" s="63"/>
      <c r="O44" s="37"/>
    </row>
    <row r="45" spans="1:15" x14ac:dyDescent="0.25">
      <c r="A45">
        <v>1223</v>
      </c>
      <c r="B45" t="s">
        <v>62</v>
      </c>
      <c r="C45" cm="1">
        <f t="array" aca="1" ref="C45" ca="1">INDIRECT("AH2700_data!A" &amp;A45)</f>
        <v>80087.318150000006</v>
      </c>
      <c r="D45" cm="1">
        <f t="array" aca="1" ref="D45" ca="1">INDIRECT("AH2700_data!b" &amp;$A45)</f>
        <v>4.28803859599158E-2</v>
      </c>
      <c r="E45" cm="1">
        <f t="array" aca="1" ref="E45" ca="1">INDIRECT("AH2700_data!c" &amp;$A45)</f>
        <v>91.559999999999903</v>
      </c>
      <c r="F45" cm="1">
        <f t="array" aca="1" ref="F45" ca="1">INDIRECT("AH2700_data!d" &amp;$A45)</f>
        <v>0.36386810797320501</v>
      </c>
      <c r="H45">
        <f ca="1">C45*(1+AH2700_cal!$O$6*0.000001)</f>
        <v>80087.119296742705</v>
      </c>
      <c r="J45">
        <f t="shared" ca="1" si="3"/>
        <v>80037.897783667839</v>
      </c>
      <c r="K45">
        <f t="shared" ca="1" si="4"/>
        <v>90.2282787299999</v>
      </c>
      <c r="L45" s="37">
        <f t="shared" ca="1" si="0"/>
        <v>1.1273194477680481E-4</v>
      </c>
      <c r="N45" s="63"/>
      <c r="O45" s="37"/>
    </row>
    <row r="46" spans="1:15" x14ac:dyDescent="0.25">
      <c r="A46">
        <v>1249</v>
      </c>
      <c r="B46" t="s">
        <v>63</v>
      </c>
      <c r="C46" cm="1">
        <f t="array" aca="1" ref="C46" ca="1">INDIRECT("AH2700_data!A" &amp;A46)</f>
        <v>90089.926299999905</v>
      </c>
      <c r="D46" cm="1">
        <f t="array" aca="1" ref="D46" ca="1">INDIRECT("AH2700_data!b" &amp;$A46)</f>
        <v>4.5231736646326598E-2</v>
      </c>
      <c r="E46" cm="1">
        <f t="array" aca="1" ref="E46" ca="1">INDIRECT("AH2700_data!c" &amp;$A46)</f>
        <v>110.884999999999</v>
      </c>
      <c r="F46" cm="1">
        <f t="array" aca="1" ref="F46" ca="1">INDIRECT("AH2700_data!d" &amp;$A46)</f>
        <v>0.39531632903284097</v>
      </c>
      <c r="H46">
        <f ca="1">C46*(1+AH2700_cal!$O$6*0.000001)</f>
        <v>90089.702610710418</v>
      </c>
      <c r="J46">
        <f t="shared" ca="1" si="3"/>
        <v>90040.481097635551</v>
      </c>
      <c r="K46">
        <f t="shared" ca="1" si="4"/>
        <v>109.55327872999899</v>
      </c>
      <c r="L46" s="37">
        <f t="shared" ca="1" si="0"/>
        <v>1.2167113879723134E-4</v>
      </c>
      <c r="N46" s="63"/>
      <c r="O46" s="37"/>
    </row>
    <row r="47" spans="1:15" x14ac:dyDescent="0.25">
      <c r="A47">
        <v>1275</v>
      </c>
      <c r="B47" t="s">
        <v>64</v>
      </c>
      <c r="C47" cm="1">
        <f t="array" aca="1" ref="C47" ca="1">INDIRECT("AH2700_data!A" &amp;A47)</f>
        <v>100101.383899999</v>
      </c>
      <c r="D47" cm="1">
        <f t="array" aca="1" ref="D47" ca="1">INDIRECT("AH2700_data!b" &amp;$A47)</f>
        <v>3.3296996861366598E-2</v>
      </c>
      <c r="E47" cm="1">
        <f t="array" aca="1" ref="E47" ca="1">INDIRECT("AH2700_data!c" &amp;$A47)</f>
        <v>133.07499999999999</v>
      </c>
      <c r="F47" cm="1">
        <f t="array" aca="1" ref="F47" ca="1">INDIRECT("AH2700_data!d" &amp;$A47)</f>
        <v>0.55486484840905104</v>
      </c>
      <c r="H47">
        <f ca="1">C47*(1+AH2700_cal!$O$6*0.000001)</f>
        <v>100101.13535270451</v>
      </c>
      <c r="J47">
        <f t="shared" ca="1" si="3"/>
        <v>100051.91383962965</v>
      </c>
      <c r="K47">
        <f t="shared" ca="1" si="4"/>
        <v>131.74327872999999</v>
      </c>
      <c r="L47" s="37">
        <f t="shared" ca="1" si="0"/>
        <v>1.3167492122256405E-4</v>
      </c>
      <c r="N47" s="63"/>
      <c r="O47" s="37"/>
    </row>
    <row r="48" spans="1:15" x14ac:dyDescent="0.25">
      <c r="A48">
        <v>1303</v>
      </c>
      <c r="B48" t="s">
        <v>45</v>
      </c>
      <c r="C48" cm="1">
        <f t="array" aca="1" ref="C48" ca="1">INDIRECT("AH2700_data!A" &amp;A48)</f>
        <v>100015.947</v>
      </c>
      <c r="D48" cm="1">
        <f t="array" aca="1" ref="D48" ca="1">INDIRECT("AH2700_data!b" &amp;$A48)</f>
        <v>6.5304670582076604E-2</v>
      </c>
      <c r="E48" cm="1">
        <f t="array" aca="1" ref="E48" ca="1">INDIRECT("AH2700_data!c" &amp;$A48)</f>
        <v>135.54499999999999</v>
      </c>
      <c r="F48" cm="1">
        <f t="array" aca="1" ref="F48" ca="1">INDIRECT("AH2700_data!d" &amp;$A48)</f>
        <v>0.54173332923127004</v>
      </c>
      <c r="H48">
        <f ca="1">C48*(1+AH2700_cal!$O$6*0.000001)</f>
        <v>100015.69866484155</v>
      </c>
      <c r="J48">
        <f t="shared" ca="1" si="3"/>
        <v>99966.477151766681</v>
      </c>
      <c r="K48">
        <f t="shared" ca="1" si="4"/>
        <v>134.21327872999998</v>
      </c>
      <c r="L48" s="37">
        <f t="shared" ca="1" si="0"/>
        <v>1.3425828593143345E-4</v>
      </c>
      <c r="N48" s="63"/>
      <c r="O48" s="37"/>
    </row>
    <row r="49" spans="1:15" x14ac:dyDescent="0.25">
      <c r="A49">
        <v>1329</v>
      </c>
      <c r="B49" t="s">
        <v>46</v>
      </c>
      <c r="C49" cm="1">
        <f t="array" aca="1" ref="C49" ca="1">INDIRECT("AH2700_data!A" &amp;A49)</f>
        <v>200421.712</v>
      </c>
      <c r="D49" cm="1">
        <f t="array" aca="1" ref="D49" ca="1">INDIRECT("AH2700_data!b" &amp;$A49)</f>
        <v>0.115481600266357</v>
      </c>
      <c r="E49" cm="1">
        <f t="array" aca="1" ref="E49" ca="1">INDIRECT("AH2700_data!c" &amp;$A49)</f>
        <v>482.78</v>
      </c>
      <c r="F49" cm="1">
        <f t="array" aca="1" ref="F49" ca="1">INDIRECT("AH2700_data!d" &amp;$A49)</f>
        <v>0.900888450364419</v>
      </c>
      <c r="H49">
        <f ca="1">C49*(1+AH2700_cal!$O$6*0.000001)</f>
        <v>200421.2143617823</v>
      </c>
      <c r="J49">
        <f t="shared" ca="1" si="3"/>
        <v>200371.99284870745</v>
      </c>
      <c r="K49">
        <f t="shared" ca="1" si="4"/>
        <v>481.44827872999997</v>
      </c>
      <c r="L49" s="37">
        <f t="shared" ca="1" si="0"/>
        <v>2.4027723230437772E-4</v>
      </c>
      <c r="N49" s="63"/>
      <c r="O49" s="37"/>
    </row>
    <row r="50" spans="1:15" x14ac:dyDescent="0.25">
      <c r="A50">
        <v>1355</v>
      </c>
      <c r="B50" t="s">
        <v>47</v>
      </c>
      <c r="C50" cm="1">
        <f t="array" aca="1" ref="C50" ca="1">INDIRECT("AH2700_data!A" &amp;A50)</f>
        <v>300392.136</v>
      </c>
      <c r="D50" cm="1">
        <f t="array" aca="1" ref="D50" ca="1">INDIRECT("AH2700_data!b" &amp;$A50)</f>
        <v>0.410942818411278</v>
      </c>
      <c r="E50" cm="1">
        <f t="array" aca="1" ref="E50" ca="1">INDIRECT("AH2700_data!c" &amp;$A50)</f>
        <v>936.55</v>
      </c>
      <c r="F50" cm="1">
        <f t="array" aca="1" ref="F50" ca="1">INDIRECT("AH2700_data!d" &amp;$A50)</f>
        <v>3.9683119837028902</v>
      </c>
      <c r="H50">
        <f ca="1">C50*(1+AH2700_cal!$O$6*0.000001)</f>
        <v>300391.39013965544</v>
      </c>
      <c r="J50">
        <f t="shared" ca="1" si="3"/>
        <v>300342.16862658056</v>
      </c>
      <c r="K50">
        <f t="shared" ca="1" si="4"/>
        <v>935.21827872999995</v>
      </c>
      <c r="L50" s="37">
        <f t="shared" ca="1" si="0"/>
        <v>3.1138427314639569E-4</v>
      </c>
      <c r="N50" s="63"/>
      <c r="O50" s="37"/>
    </row>
    <row r="51" spans="1:15" x14ac:dyDescent="0.25">
      <c r="A51">
        <v>1381</v>
      </c>
      <c r="B51" t="s">
        <v>48</v>
      </c>
      <c r="C51" cm="1">
        <f t="array" aca="1" ref="C51" ca="1">INDIRECT("AH2700_data!A" &amp;A51)</f>
        <v>400791.76799999998</v>
      </c>
      <c r="D51" cm="1">
        <f t="array" aca="1" ref="D51" ca="1">INDIRECT("AH2700_data!b" &amp;$A51)</f>
        <v>0.64946593443944201</v>
      </c>
      <c r="E51" cm="1">
        <f t="array" aca="1" ref="E51" ca="1">INDIRECT("AH2700_data!c" &amp;$A51)</f>
        <v>1670.35</v>
      </c>
      <c r="F51" cm="1">
        <f t="array" aca="1" ref="F51" ca="1">INDIRECT("AH2700_data!d" &amp;$A51)</f>
        <v>4.6505376033314603</v>
      </c>
      <c r="H51">
        <f ca="1">C51*(1+AH2700_cal!$O$6*0.000001)</f>
        <v>400790.77285182418</v>
      </c>
      <c r="J51">
        <f t="shared" ca="1" si="3"/>
        <v>400741.5513387493</v>
      </c>
      <c r="K51">
        <f t="shared" ca="1" si="4"/>
        <v>1669.01827873</v>
      </c>
      <c r="L51" s="37">
        <f t="shared" ca="1" si="0"/>
        <v>4.1648246186459678E-4</v>
      </c>
      <c r="N51" s="63"/>
      <c r="O51" s="37"/>
    </row>
    <row r="52" spans="1:15" x14ac:dyDescent="0.25">
      <c r="A52">
        <v>1407</v>
      </c>
      <c r="B52" t="s">
        <v>49</v>
      </c>
      <c r="C52" cm="1">
        <f t="array" aca="1" ref="C52" ca="1">INDIRECT("AH2700_data!A" &amp;A52)</f>
        <v>500612.38</v>
      </c>
      <c r="D52" cm="1">
        <f t="array" aca="1" ref="D52" ca="1">INDIRECT("AH2700_data!b" &amp;$A52)</f>
        <v>0.66377707101004302</v>
      </c>
      <c r="E52" cm="1">
        <f t="array" aca="1" ref="E52" ca="1">INDIRECT("AH2700_data!c" &amp;$A52)</f>
        <v>2631.55</v>
      </c>
      <c r="F52" cm="1">
        <f t="array" aca="1" ref="F52" ca="1">INDIRECT("AH2700_data!d" &amp;$A52)</f>
        <v>5.4906739112790097</v>
      </c>
      <c r="H52">
        <f ca="1">C52*(1+AH2700_cal!$O$6*0.000001)</f>
        <v>500611.13700167387</v>
      </c>
      <c r="J52">
        <f t="shared" ca="1" si="3"/>
        <v>500561.91548859898</v>
      </c>
      <c r="K52">
        <f t="shared" ca="1" si="4"/>
        <v>2630.2182787300003</v>
      </c>
      <c r="L52" s="37">
        <f t="shared" ca="1" si="0"/>
        <v>5.2545313523555653E-4</v>
      </c>
      <c r="N52" s="63"/>
      <c r="O52" s="37"/>
    </row>
    <row r="53" spans="1:15" x14ac:dyDescent="0.25">
      <c r="A53">
        <v>1433</v>
      </c>
      <c r="B53" t="s">
        <v>50</v>
      </c>
      <c r="C53" cm="1">
        <f t="array" aca="1" ref="C53" ca="1">INDIRECT("AH2700_data!A" &amp;A53)</f>
        <v>600591.81200000003</v>
      </c>
      <c r="D53" cm="1">
        <f t="array" aca="1" ref="D53" ca="1">INDIRECT("AH2700_data!b" &amp;$A53)</f>
        <v>0.74935705774801398</v>
      </c>
      <c r="E53" cm="1">
        <f t="array" aca="1" ref="E53" ca="1">INDIRECT("AH2700_data!c" &amp;$A53)</f>
        <v>3674.25</v>
      </c>
      <c r="F53" cm="1">
        <f t="array" aca="1" ref="F53" ca="1">INDIRECT("AH2700_data!d" &amp;$A53)</f>
        <v>8.2757174915532197</v>
      </c>
      <c r="H53">
        <f ca="1">C53*(1+AH2700_cal!$O$6*0.000001)</f>
        <v>600590.32075718057</v>
      </c>
      <c r="J53">
        <f t="shared" ca="1" si="3"/>
        <v>600541.09924410575</v>
      </c>
      <c r="K53">
        <f t="shared" ca="1" si="4"/>
        <v>3672.9182787300001</v>
      </c>
      <c r="L53" s="37">
        <f t="shared" ca="1" si="0"/>
        <v>6.1160148461996365E-4</v>
      </c>
      <c r="N53" s="63"/>
      <c r="O53" s="37"/>
    </row>
    <row r="54" spans="1:15" x14ac:dyDescent="0.25">
      <c r="A54">
        <v>1459</v>
      </c>
      <c r="B54" t="s">
        <v>51</v>
      </c>
      <c r="C54" cm="1">
        <f t="array" aca="1" ref="C54" ca="1">INDIRECT("AH2700_data!A" &amp;A54)</f>
        <v>701006.25</v>
      </c>
      <c r="D54" cm="1">
        <f t="array" aca="1" ref="D54" ca="1">INDIRECT("AH2700_data!b" &amp;$A54)</f>
        <v>2.4309463177941</v>
      </c>
      <c r="E54" cm="1">
        <f t="array" aca="1" ref="E54" ca="1">INDIRECT("AH2700_data!c" &amp;$A54)</f>
        <v>4883.3500000000004</v>
      </c>
      <c r="F54" cm="1">
        <f t="array" aca="1" ref="F54" ca="1">INDIRECT("AH2700_data!d" &amp;$A54)</f>
        <v>36.380317480747699</v>
      </c>
      <c r="H54">
        <f ca="1">C54*(1+AH2700_cal!$O$6*0.000001)</f>
        <v>701004.50943258661</v>
      </c>
      <c r="J54">
        <f t="shared" ca="1" si="3"/>
        <v>700955.28791951179</v>
      </c>
      <c r="K54">
        <f t="shared" ca="1" si="4"/>
        <v>4882.01827873</v>
      </c>
      <c r="L54" s="37">
        <f t="shared" ca="1" si="0"/>
        <v>6.9648069753781286E-4</v>
      </c>
      <c r="N54" s="63"/>
      <c r="O54" s="37"/>
    </row>
    <row r="55" spans="1:15" x14ac:dyDescent="0.25">
      <c r="A55">
        <v>1485</v>
      </c>
      <c r="B55" t="s">
        <v>52</v>
      </c>
      <c r="C55" cm="1">
        <f t="array" aca="1" ref="C55" ca="1">INDIRECT("AH2700_data!A" &amp;A55)</f>
        <v>800991.22499999905</v>
      </c>
      <c r="D55" cm="1">
        <f t="array" aca="1" ref="D55" ca="1">INDIRECT("AH2700_data!b" &amp;$A55)</f>
        <v>4.1985562994947596</v>
      </c>
      <c r="E55" cm="1">
        <f t="array" aca="1" ref="E55" ca="1">INDIRECT("AH2700_data!c" &amp;$A55)</f>
        <v>6379</v>
      </c>
      <c r="F55" cm="1">
        <f t="array" aca="1" ref="F55" ca="1">INDIRECT("AH2700_data!d" &amp;$A55)</f>
        <v>37.802116342871599</v>
      </c>
      <c r="H55">
        <f ca="1">C55*(1+AH2700_cal!$O$6*0.000001)</f>
        <v>800989.2361743293</v>
      </c>
      <c r="J55">
        <f t="shared" ca="1" si="3"/>
        <v>800940.01466125448</v>
      </c>
      <c r="K55">
        <f t="shared" ca="1" si="4"/>
        <v>6377.6682787299997</v>
      </c>
      <c r="L55" s="37">
        <f t="shared" ca="1" si="0"/>
        <v>7.962728995912808E-4</v>
      </c>
      <c r="N55" s="63"/>
      <c r="O55" s="37"/>
    </row>
    <row r="56" spans="1:15" x14ac:dyDescent="0.25">
      <c r="A56">
        <v>1511</v>
      </c>
      <c r="B56" t="s">
        <v>53</v>
      </c>
      <c r="C56" cm="1">
        <f t="array" aca="1" ref="C56" ca="1">INDIRECT("AH2700_data!A" &amp;A56)</f>
        <v>901403.07</v>
      </c>
      <c r="D56" cm="1">
        <f t="array" aca="1" ref="D56" ca="1">INDIRECT("AH2700_data!b" &amp;$A56)</f>
        <v>4.2022731943596101</v>
      </c>
      <c r="E56" cm="1">
        <f t="array" aca="1" ref="E56" ca="1">INDIRECT("AH2700_data!c" &amp;$A56)</f>
        <v>8020.5</v>
      </c>
      <c r="F56" cm="1">
        <f t="array" aca="1" ref="F56" ca="1">INDIRECT("AH2700_data!d" &amp;$A56)</f>
        <v>43.871972830042601</v>
      </c>
      <c r="H56">
        <f ca="1">C56*(1+AH2700_cal!$O$6*0.000001)</f>
        <v>901400.83185617463</v>
      </c>
      <c r="J56">
        <f t="shared" ca="1" si="3"/>
        <v>901351.6103430998</v>
      </c>
      <c r="K56">
        <f t="shared" ca="1" si="4"/>
        <v>8019.1682787299997</v>
      </c>
      <c r="L56" s="37">
        <f t="shared" ca="1" si="0"/>
        <v>8.8968258188139272E-4</v>
      </c>
      <c r="N56" s="63"/>
      <c r="O56" s="37"/>
    </row>
    <row r="57" spans="1:15" x14ac:dyDescent="0.25">
      <c r="A57">
        <v>1537</v>
      </c>
      <c r="B57" t="s">
        <v>54</v>
      </c>
      <c r="C57" cm="1">
        <f t="array" aca="1" ref="C57" ca="1">INDIRECT("AH2700_data!A" &amp;A57)</f>
        <v>1001391.8149999999</v>
      </c>
      <c r="D57" cm="1">
        <f t="array" aca="1" ref="D57" ca="1">INDIRECT("AH2700_data!b" &amp;$A57)</f>
        <v>4.8028403054816602</v>
      </c>
      <c r="E57" cm="1">
        <f t="array" aca="1" ref="E57" ca="1">INDIRECT("AH2700_data!c" &amp;$A57)</f>
        <v>9972</v>
      </c>
      <c r="F57" cm="1">
        <f t="array" aca="1" ref="F57" ca="1">INDIRECT("AH2700_data!d" &amp;$A57)</f>
        <v>40.570925550201501</v>
      </c>
      <c r="H57">
        <f ca="1">C57*(1+AH2700_cal!$O$6*0.000001)</f>
        <v>1001389.3285885575</v>
      </c>
      <c r="J57">
        <f t="shared" ca="1" si="3"/>
        <v>1001340.1070754827</v>
      </c>
      <c r="K57">
        <f t="shared" ca="1" si="4"/>
        <v>9970.6682787299997</v>
      </c>
      <c r="L57" s="37">
        <f t="shared" ca="1" si="0"/>
        <v>9.9573243978515625E-4</v>
      </c>
      <c r="N57" s="63"/>
      <c r="O57" s="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D5ACC-D09A-42AC-9E23-B62267D6ABCE}">
  <sheetPr>
    <pageSetUpPr fitToPage="1"/>
  </sheetPr>
  <dimension ref="A1:T69"/>
  <sheetViews>
    <sheetView showGridLines="0" tabSelected="1" workbookViewId="0">
      <selection activeCell="R30" sqref="R30"/>
    </sheetView>
  </sheetViews>
  <sheetFormatPr defaultRowHeight="15" x14ac:dyDescent="0.25"/>
  <cols>
    <col min="4" max="4" width="6.7109375" customWidth="1"/>
    <col min="5" max="6" width="10.7109375" customWidth="1"/>
    <col min="7" max="7" width="8.7109375" customWidth="1"/>
    <col min="8" max="9" width="10.7109375" customWidth="1"/>
    <col min="10" max="10" width="8.7109375" customWidth="1"/>
    <col min="14" max="14" width="6.7109375" customWidth="1"/>
    <col min="15" max="16" width="10.7109375" customWidth="1"/>
    <col min="17" max="17" width="8.7109375" customWidth="1"/>
    <col min="18" max="19" width="10.7109375" customWidth="1"/>
    <col min="20" max="20" width="8.7109375" customWidth="1"/>
  </cols>
  <sheetData>
    <row r="1" spans="1:20" x14ac:dyDescent="0.25">
      <c r="C1" t="s">
        <v>246</v>
      </c>
      <c r="M1" t="s">
        <v>247</v>
      </c>
    </row>
    <row r="3" spans="1:20" ht="38.25" x14ac:dyDescent="0.25">
      <c r="C3" s="47" t="s">
        <v>226</v>
      </c>
      <c r="D3" s="47" t="s">
        <v>227</v>
      </c>
      <c r="E3" s="47" t="s">
        <v>228</v>
      </c>
      <c r="F3" s="47" t="s">
        <v>229</v>
      </c>
      <c r="G3" s="47" t="s">
        <v>222</v>
      </c>
      <c r="H3" s="47" t="s">
        <v>230</v>
      </c>
      <c r="I3" s="47" t="s">
        <v>231</v>
      </c>
      <c r="J3" s="47" t="s">
        <v>222</v>
      </c>
      <c r="M3" s="47" t="s">
        <v>226</v>
      </c>
      <c r="N3" s="47" t="s">
        <v>227</v>
      </c>
      <c r="O3" s="47" t="s">
        <v>228</v>
      </c>
      <c r="P3" s="47" t="s">
        <v>229</v>
      </c>
      <c r="Q3" s="47" t="s">
        <v>222</v>
      </c>
      <c r="R3" s="47" t="s">
        <v>230</v>
      </c>
      <c r="S3" s="47" t="s">
        <v>231</v>
      </c>
      <c r="T3" s="47" t="s">
        <v>222</v>
      </c>
    </row>
    <row r="4" spans="1:20" x14ac:dyDescent="0.25">
      <c r="A4" t="s">
        <v>85</v>
      </c>
      <c r="C4" s="52" t="s">
        <v>223</v>
      </c>
      <c r="D4" s="48">
        <v>10</v>
      </c>
      <c r="E4" s="55">
        <f>VLOOKUP($A4,resub,35,FALSE)</f>
        <v>10.352641683413109</v>
      </c>
      <c r="F4" s="55">
        <f>VLOOKUP($A4,resub,36,FALSE)</f>
        <v>1.2852789515057401</v>
      </c>
      <c r="G4" s="50">
        <f>VLOOKUP($A4,resub,37,FALSE)</f>
        <v>2.5704399887060378</v>
      </c>
      <c r="H4" s="51">
        <f>VLOOKUP($A4,resub,22,FALSE)*1000</f>
        <v>7.7279240669910113E-2</v>
      </c>
      <c r="I4" s="51">
        <f>VLOOKUP($A4,resub,23,FALSE)*1000</f>
        <v>0.42807904976015138</v>
      </c>
      <c r="J4" s="50">
        <f>VLOOKUP($A4,resub,24,FALSE)</f>
        <v>2.021867154759557</v>
      </c>
      <c r="M4" s="52" t="s">
        <v>223</v>
      </c>
      <c r="N4" s="48">
        <v>10</v>
      </c>
      <c r="O4" s="55">
        <f ca="1">VLOOKUP(A4,resah,9,FALSE)</f>
        <v>10.432655956113862</v>
      </c>
      <c r="P4" s="55">
        <f>VLOOKUP($A4,resub,36,FALSE)</f>
        <v>1.2852789515057401</v>
      </c>
      <c r="Q4" s="50">
        <f>VLOOKUP($A4,resub,37,FALSE)</f>
        <v>2.5704399887060378</v>
      </c>
      <c r="R4" s="51">
        <f ca="1">VLOOKUP(A4,resah,11,FALSE)*1000</f>
        <v>5.7143454409672535E-2</v>
      </c>
      <c r="S4" s="51">
        <f>VLOOKUP($A4,resub,23,FALSE)*1000</f>
        <v>0.42807904976015138</v>
      </c>
      <c r="T4" s="50">
        <f>VLOOKUP($A4,resub,24,FALSE)</f>
        <v>2.021867154759557</v>
      </c>
    </row>
    <row r="5" spans="1:20" x14ac:dyDescent="0.25">
      <c r="A5" t="s">
        <v>86</v>
      </c>
      <c r="C5" s="52" t="s">
        <v>224</v>
      </c>
      <c r="D5" s="48">
        <v>20</v>
      </c>
      <c r="E5" s="55">
        <f>VLOOKUP($A5,resub,35,FALSE)</f>
        <v>21.093344904181478</v>
      </c>
      <c r="F5" s="55">
        <f>VLOOKUP($A5,resub,36,FALSE)</f>
        <v>1.285276312718846</v>
      </c>
      <c r="G5" s="50">
        <f>VLOOKUP($A5,resub,37,FALSE)</f>
        <v>2.5704086882080879</v>
      </c>
      <c r="H5" s="51">
        <f>VLOOKUP($A5,resub,22,FALSE)*1000</f>
        <v>3.7928753920068246E-2</v>
      </c>
      <c r="I5" s="51">
        <f>VLOOKUP($A5,resub,23,FALSE)*1000</f>
        <v>0.2119396260570732</v>
      </c>
      <c r="J5" s="50">
        <f>VLOOKUP($A5,resub,24,FALSE)</f>
        <v>2.019565885290723</v>
      </c>
      <c r="M5" s="52" t="s">
        <v>224</v>
      </c>
      <c r="N5" s="48">
        <v>20</v>
      </c>
      <c r="O5" s="55">
        <f ca="1">VLOOKUP(A5,resah,9,FALSE)</f>
        <v>21.001735073494238</v>
      </c>
      <c r="P5" s="55">
        <f>VLOOKUP($A5,resub,36,FALSE)</f>
        <v>1.285276312718846</v>
      </c>
      <c r="Q5" s="50">
        <f>VLOOKUP($A5,resub,37,FALSE)</f>
        <v>2.5704086882080879</v>
      </c>
      <c r="R5" s="51">
        <f ca="1">VLOOKUP(A5,resah,11,FALSE)*1000</f>
        <v>0.17585442284057515</v>
      </c>
      <c r="S5" s="51">
        <f>VLOOKUP($A5,resub,23,FALSE)*1000</f>
        <v>0.2119396260570732</v>
      </c>
      <c r="T5" s="50">
        <f>VLOOKUP($A5,resub,24,FALSE)</f>
        <v>2.019565885290723</v>
      </c>
    </row>
    <row r="6" spans="1:20" x14ac:dyDescent="0.25">
      <c r="A6" t="s">
        <v>87</v>
      </c>
      <c r="D6" s="48">
        <v>30</v>
      </c>
      <c r="E6" s="55">
        <f>VLOOKUP($A6,resub,35,FALSE)</f>
        <v>31.729031471799548</v>
      </c>
      <c r="F6" s="55">
        <f>VLOOKUP($A6,resub,36,FALSE)</f>
        <v>1.2852726727334269</v>
      </c>
      <c r="G6" s="50">
        <f>VLOOKUP($A6,resub,37,FALSE)</f>
        <v>2.5703654982775519</v>
      </c>
      <c r="H6" s="51">
        <f>VLOOKUP($A6,resub,22,FALSE)*1000</f>
        <v>-1.5759311171634038E-2</v>
      </c>
      <c r="I6" s="51">
        <f>VLOOKUP($A6,resub,23,FALSE)*1000</f>
        <v>0.14296095085093119</v>
      </c>
      <c r="J6" s="50">
        <f>VLOOKUP($A6,resub,24,FALSE)</f>
        <v>2.01639660749245</v>
      </c>
      <c r="N6" s="48">
        <v>30</v>
      </c>
      <c r="O6" s="55">
        <f ca="1">VLOOKUP(A6,resah,9,FALSE)</f>
        <v>31.607087580809171</v>
      </c>
      <c r="P6" s="55">
        <f>VLOOKUP($A6,resub,36,FALSE)</f>
        <v>1.2852726727334269</v>
      </c>
      <c r="Q6" s="50">
        <f>VLOOKUP($A6,resub,37,FALSE)</f>
        <v>2.5703654982775519</v>
      </c>
      <c r="R6" s="51">
        <f ca="1">VLOOKUP(A6,resah,11,FALSE)*1000</f>
        <v>5.1665358151869199E-2</v>
      </c>
      <c r="S6" s="51">
        <f>VLOOKUP($A6,resub,23,FALSE)*1000</f>
        <v>0.14296095085093119</v>
      </c>
      <c r="T6" s="50">
        <f>VLOOKUP($A6,resub,24,FALSE)</f>
        <v>2.01639660749245</v>
      </c>
    </row>
    <row r="7" spans="1:20" x14ac:dyDescent="0.25">
      <c r="A7" t="s">
        <v>88</v>
      </c>
      <c r="D7" s="48">
        <v>40</v>
      </c>
      <c r="E7" s="55">
        <f>VLOOKUP($A7,resub,35,FALSE)</f>
        <v>41.922647937585118</v>
      </c>
      <c r="F7" s="55">
        <f>VLOOKUP($A7,resub,36,FALSE)</f>
        <v>1.285269223168835</v>
      </c>
      <c r="G7" s="50">
        <f>VLOOKUP($A7,resub,37,FALSE)</f>
        <v>2.5703245537663499</v>
      </c>
      <c r="H7" s="51">
        <f>VLOOKUP($A7,resub,22,FALSE)*1000</f>
        <v>-1.9083820502296019E-2</v>
      </c>
      <c r="I7" s="51">
        <f>VLOOKUP($A7,resub,23,FALSE)*1000</f>
        <v>0.1103034514632702</v>
      </c>
      <c r="J7" s="50">
        <f>VLOOKUP($A7,resub,24,FALSE)</f>
        <v>2.0133033293453608</v>
      </c>
      <c r="N7" s="48">
        <v>40</v>
      </c>
      <c r="O7" s="55">
        <f ca="1">VLOOKUP(A7,resah,9,FALSE)</f>
        <v>41.702029075455123</v>
      </c>
      <c r="P7" s="55">
        <f>VLOOKUP($A7,resub,36,FALSE)</f>
        <v>1.285269223168835</v>
      </c>
      <c r="Q7" s="50">
        <f>VLOOKUP($A7,resub,37,FALSE)</f>
        <v>2.5703245537663499</v>
      </c>
      <c r="R7" s="51">
        <f ca="1">VLOOKUP(A7,resah,11,FALSE)*1000</f>
        <v>4.3897935917882283E-2</v>
      </c>
      <c r="S7" s="51">
        <f>VLOOKUP($A7,resub,23,FALSE)*1000</f>
        <v>0.1103034514632702</v>
      </c>
      <c r="T7" s="50">
        <f>VLOOKUP($A7,resub,24,FALSE)</f>
        <v>2.0133033293453608</v>
      </c>
    </row>
    <row r="8" spans="1:20" x14ac:dyDescent="0.25">
      <c r="A8" t="s">
        <v>89</v>
      </c>
      <c r="D8" s="48">
        <v>50</v>
      </c>
      <c r="E8" s="55">
        <f>VLOOKUP($A8,resub,35,FALSE)</f>
        <v>51.66319255692239</v>
      </c>
      <c r="F8" s="55">
        <f>VLOOKUP($A8,resub,36,FALSE)</f>
        <v>1.2852658621335429</v>
      </c>
      <c r="G8" s="50">
        <f>VLOOKUP($A8,resub,37,FALSE)</f>
        <v>2.5702846471385472</v>
      </c>
      <c r="H8" s="51">
        <f>VLOOKUP($A8,resub,22,FALSE)*1000</f>
        <v>3.8714423587949843E-3</v>
      </c>
      <c r="I8" s="51">
        <f>VLOOKUP($A8,resub,23,FALSE)*1000</f>
        <v>9.1585943760586125E-2</v>
      </c>
      <c r="J8" s="50">
        <f>VLOOKUP($A8,resub,24,FALSE)</f>
        <v>2.0109654351422028</v>
      </c>
      <c r="N8" s="48">
        <v>50</v>
      </c>
      <c r="O8" s="55">
        <f ca="1">VLOOKUP(A8,resah,9,FALSE)</f>
        <v>51.255604944291271</v>
      </c>
      <c r="P8" s="55">
        <f>VLOOKUP($A8,resub,36,FALSE)</f>
        <v>1.2852658621335429</v>
      </c>
      <c r="Q8" s="50">
        <f>VLOOKUP($A8,resub,37,FALSE)</f>
        <v>2.5702846471385472</v>
      </c>
      <c r="R8" s="51">
        <f ca="1">VLOOKUP(A8,resah,11,FALSE)*1000</f>
        <v>2.4090984807262947E-2</v>
      </c>
      <c r="S8" s="51">
        <f>VLOOKUP($A8,resub,23,FALSE)*1000</f>
        <v>9.1585943760586125E-2</v>
      </c>
      <c r="T8" s="50">
        <f>VLOOKUP($A8,resub,24,FALSE)</f>
        <v>2.0109654351422028</v>
      </c>
    </row>
    <row r="9" spans="1:20" x14ac:dyDescent="0.25">
      <c r="A9" t="s">
        <v>90</v>
      </c>
      <c r="D9" s="48">
        <v>60</v>
      </c>
      <c r="E9" s="55">
        <f>VLOOKUP($A9,resub,35,FALSE)</f>
        <v>61.145696257090449</v>
      </c>
      <c r="F9" s="55">
        <f>VLOOKUP($A9,resub,36,FALSE)</f>
        <v>1.285261358837908</v>
      </c>
      <c r="G9" s="50">
        <f>VLOOKUP($A9,resub,37,FALSE)</f>
        <v>2.5702311569026821</v>
      </c>
      <c r="H9" s="51">
        <f>VLOOKUP($A9,resub,22,FALSE)*1000</f>
        <v>-4.9065858506500701E-3</v>
      </c>
      <c r="I9" s="51">
        <f>VLOOKUP($A9,resub,23,FALSE)*1000</f>
        <v>7.9444469581561247E-2</v>
      </c>
      <c r="J9" s="50">
        <f>VLOOKUP($A9,resub,24,FALSE)</f>
        <v>2.009732348178817</v>
      </c>
      <c r="N9" s="48">
        <v>60</v>
      </c>
      <c r="O9" s="55">
        <f ca="1">VLOOKUP(A9,resah,9,FALSE)</f>
        <v>61.469366783910864</v>
      </c>
      <c r="P9" s="55">
        <f>VLOOKUP($A9,resub,36,FALSE)</f>
        <v>1.285261358837908</v>
      </c>
      <c r="Q9" s="50">
        <f>VLOOKUP($A9,resub,37,FALSE)</f>
        <v>2.5702311569026821</v>
      </c>
      <c r="R9" s="51">
        <f ca="1">VLOOKUP(A9,resah,11,FALSE)*1000</f>
        <v>2.23959196592915E-2</v>
      </c>
      <c r="S9" s="51">
        <f>VLOOKUP($A9,resub,23,FALSE)*1000</f>
        <v>7.9444469581561247E-2</v>
      </c>
      <c r="T9" s="50">
        <f>VLOOKUP($A9,resub,24,FALSE)</f>
        <v>2.009732348178817</v>
      </c>
    </row>
    <row r="10" spans="1:20" x14ac:dyDescent="0.25">
      <c r="A10" t="s">
        <v>91</v>
      </c>
      <c r="D10" s="48">
        <v>70</v>
      </c>
      <c r="E10" s="55">
        <f>VLOOKUP($A10,resub,35,FALSE)</f>
        <v>70.678207887330089</v>
      </c>
      <c r="F10" s="55">
        <f>VLOOKUP($A10,resub,36,FALSE)</f>
        <v>1.285256220206761</v>
      </c>
      <c r="G10" s="50">
        <f>VLOOKUP($A10,resub,37,FALSE)</f>
        <v>2.5701700911657399</v>
      </c>
      <c r="H10" s="51">
        <f>VLOOKUP($A10,resub,22,FALSE)*1000</f>
        <v>-7.0747079628244881E-3</v>
      </c>
      <c r="I10" s="51">
        <f>VLOOKUP($A10,resub,23,FALSE)*1000</f>
        <v>7.0815862701539431E-2</v>
      </c>
      <c r="J10" s="50">
        <f>VLOOKUP($A10,resub,24,FALSE)</f>
        <v>2.009811536292593</v>
      </c>
      <c r="N10" s="48">
        <v>70</v>
      </c>
      <c r="O10" s="55">
        <f ca="1">VLOOKUP(A10,resah,9,FALSE)</f>
        <v>71.286251908960168</v>
      </c>
      <c r="P10" s="55">
        <f>VLOOKUP($A10,resub,36,FALSE)</f>
        <v>1.285256220206761</v>
      </c>
      <c r="Q10" s="50">
        <f>VLOOKUP($A10,resub,37,FALSE)</f>
        <v>2.5701700911657399</v>
      </c>
      <c r="R10" s="51">
        <f ca="1">VLOOKUP(A10,resah,11,FALSE)*1000</f>
        <v>2.0426421098132867E-2</v>
      </c>
      <c r="S10" s="51">
        <f>VLOOKUP($A10,resub,23,FALSE)*1000</f>
        <v>7.0815862701539431E-2</v>
      </c>
      <c r="T10" s="50">
        <f>VLOOKUP($A10,resub,24,FALSE)</f>
        <v>2.009811536292593</v>
      </c>
    </row>
    <row r="11" spans="1:20" x14ac:dyDescent="0.25">
      <c r="A11" t="s">
        <v>92</v>
      </c>
      <c r="D11" s="48">
        <v>80</v>
      </c>
      <c r="E11" s="55">
        <f>VLOOKUP($A11,resub,35,FALSE)</f>
        <v>80.230722689598295</v>
      </c>
      <c r="F11" s="55">
        <f>VLOOKUP($A11,resub,36,FALSE)</f>
        <v>1.2852517983430241</v>
      </c>
      <c r="G11" s="50">
        <f>VLOOKUP($A11,resub,37,FALSE)</f>
        <v>2.570117520147944</v>
      </c>
      <c r="H11" s="51">
        <f>VLOOKUP($A11,resub,22,FALSE)*1000</f>
        <v>-1.3711217591308731E-2</v>
      </c>
      <c r="I11" s="51">
        <f>VLOOKUP($A11,resub,23,FALSE)*1000</f>
        <v>6.4474108741299871E-2</v>
      </c>
      <c r="J11" s="50">
        <f>VLOOKUP($A11,resub,24,FALSE)</f>
        <v>2.0113246522037329</v>
      </c>
      <c r="N11" s="48">
        <v>80</v>
      </c>
      <c r="O11" s="55">
        <f ca="1">VLOOKUP(A11,resah,9,FALSE)</f>
        <v>80.752133105538832</v>
      </c>
      <c r="P11" s="55">
        <f>VLOOKUP($A11,resub,36,FALSE)</f>
        <v>1.2852517983430241</v>
      </c>
      <c r="Q11" s="50">
        <f>VLOOKUP($A11,resub,37,FALSE)</f>
        <v>2.570117520147944</v>
      </c>
      <c r="R11" s="51">
        <f ca="1">VLOOKUP(A11,resah,11,FALSE)*1000</f>
        <v>2.5681587844739569E-2</v>
      </c>
      <c r="S11" s="51">
        <f>VLOOKUP($A11,resub,23,FALSE)*1000</f>
        <v>6.4474108741299871E-2</v>
      </c>
      <c r="T11" s="50">
        <f>VLOOKUP($A11,resub,24,FALSE)</f>
        <v>2.0113246522037329</v>
      </c>
    </row>
    <row r="12" spans="1:20" x14ac:dyDescent="0.25">
      <c r="A12" t="s">
        <v>93</v>
      </c>
      <c r="D12" s="48">
        <v>90</v>
      </c>
      <c r="E12" s="55">
        <f>VLOOKUP($A12,resub,35,FALSE)</f>
        <v>90.350327418877953</v>
      </c>
      <c r="F12" s="55">
        <f>VLOOKUP($A12,resub,36,FALSE)</f>
        <v>1.2852444316017939</v>
      </c>
      <c r="G12" s="50">
        <f>VLOOKUP($A12,resub,37,FALSE)</f>
        <v>2.5700298836069462</v>
      </c>
      <c r="H12" s="51">
        <f>VLOOKUP($A12,resub,22,FALSE)*1000</f>
        <v>-1.881669011103267E-2</v>
      </c>
      <c r="I12" s="51">
        <f>VLOOKUP($A12,resub,23,FALSE)*1000</f>
        <v>5.9444365538241027E-2</v>
      </c>
      <c r="J12" s="50">
        <f>VLOOKUP($A12,resub,24,FALSE)</f>
        <v>2.0144532849301031</v>
      </c>
      <c r="N12" s="48">
        <v>90</v>
      </c>
      <c r="O12" s="55">
        <f ca="1">VLOOKUP(A12,resah,9,FALSE)</f>
        <v>90.516715360454185</v>
      </c>
      <c r="P12" s="55">
        <f>VLOOKUP($A12,resub,36,FALSE)</f>
        <v>1.2852444316017939</v>
      </c>
      <c r="Q12" s="50">
        <f>VLOOKUP($A12,resub,37,FALSE)</f>
        <v>2.5700298836069462</v>
      </c>
      <c r="R12" s="51">
        <f ca="1">VLOOKUP(A12,resah,11,FALSE)*1000</f>
        <v>2.2519741153693533E-2</v>
      </c>
      <c r="S12" s="51">
        <f>VLOOKUP($A12,resub,23,FALSE)*1000</f>
        <v>5.9444365538241027E-2</v>
      </c>
      <c r="T12" s="50">
        <f>VLOOKUP($A12,resub,24,FALSE)</f>
        <v>2.0144532849301031</v>
      </c>
    </row>
    <row r="13" spans="1:20" x14ac:dyDescent="0.25">
      <c r="A13" t="s">
        <v>94</v>
      </c>
      <c r="D13" s="48" t="s">
        <v>225</v>
      </c>
      <c r="E13" s="55">
        <f>VLOOKUP($A13,resub,35,FALSE)</f>
        <v>100.1898877397569</v>
      </c>
      <c r="F13" s="55">
        <f>VLOOKUP($A13,resub,36,FALSE)</f>
        <v>1.285239040157345</v>
      </c>
      <c r="G13" s="50">
        <f>VLOOKUP($A13,resub,37,FALSE)</f>
        <v>2.5699657089075312</v>
      </c>
      <c r="H13" s="51">
        <f>VLOOKUP($A13,resub,22,FALSE)*1000</f>
        <v>-2.8946639328884121E-2</v>
      </c>
      <c r="I13" s="51">
        <f>VLOOKUP($A13,resub,23,FALSE)*1000</f>
        <v>5.5713954925571491E-2</v>
      </c>
      <c r="J13" s="50">
        <f>VLOOKUP($A13,resub,24,FALSE)</f>
        <v>2.0188460791663458</v>
      </c>
      <c r="N13" s="48" t="s">
        <v>225</v>
      </c>
      <c r="O13" s="55">
        <f ca="1">VLOOKUP(A13,resah,9,FALSE)</f>
        <v>100.35480133286259</v>
      </c>
      <c r="P13" s="55">
        <f>VLOOKUP($A13,resub,36,FALSE)</f>
        <v>1.285239040157345</v>
      </c>
      <c r="Q13" s="50">
        <f>VLOOKUP($A13,resub,37,FALSE)</f>
        <v>2.5699657089075312</v>
      </c>
      <c r="R13" s="51">
        <f ca="1">VLOOKUP(A13,resah,11,FALSE)*1000</f>
        <v>2.3711351807746358E-2</v>
      </c>
      <c r="S13" s="51">
        <f>VLOOKUP($A13,resub,23,FALSE)*1000</f>
        <v>5.5713954925571491E-2</v>
      </c>
      <c r="T13" s="50">
        <f>VLOOKUP($A13,resub,24,FALSE)</f>
        <v>2.0188460791663458</v>
      </c>
    </row>
    <row r="16" spans="1:20" ht="38.25" x14ac:dyDescent="0.25">
      <c r="C16" s="47" t="s">
        <v>226</v>
      </c>
      <c r="D16" s="47" t="s">
        <v>227</v>
      </c>
      <c r="E16" s="47" t="s">
        <v>228</v>
      </c>
      <c r="F16" s="47" t="s">
        <v>229</v>
      </c>
      <c r="G16" s="47" t="s">
        <v>222</v>
      </c>
      <c r="H16" s="47" t="s">
        <v>230</v>
      </c>
      <c r="I16" s="47" t="s">
        <v>231</v>
      </c>
      <c r="J16" s="47" t="s">
        <v>222</v>
      </c>
      <c r="M16" s="47" t="s">
        <v>226</v>
      </c>
      <c r="N16" s="47" t="s">
        <v>227</v>
      </c>
      <c r="O16" s="47" t="s">
        <v>228</v>
      </c>
      <c r="P16" s="47" t="s">
        <v>229</v>
      </c>
      <c r="Q16" s="47" t="s">
        <v>222</v>
      </c>
      <c r="R16" s="47" t="s">
        <v>230</v>
      </c>
      <c r="S16" s="47" t="s">
        <v>231</v>
      </c>
      <c r="T16" s="47" t="s">
        <v>222</v>
      </c>
    </row>
    <row r="17" spans="1:20" x14ac:dyDescent="0.25">
      <c r="A17" t="s">
        <v>75</v>
      </c>
      <c r="C17" s="53" t="s">
        <v>235</v>
      </c>
      <c r="D17" s="48">
        <v>1</v>
      </c>
      <c r="E17" s="56">
        <f>VLOOKUP($A17,resub,35,FALSE)</f>
        <v>96.960375615735956</v>
      </c>
      <c r="F17" s="56">
        <f>VLOOKUP($A17,resub,36,FALSE)</f>
        <v>2.053266555500257E-2</v>
      </c>
      <c r="G17" s="50">
        <f>VLOOKUP($A17,resub,37,FALSE)</f>
        <v>2.0807449737532719</v>
      </c>
      <c r="H17" s="51">
        <f>VLOOKUP($A17,resub,22,FALSE)*1000</f>
        <v>0.4342220252377052</v>
      </c>
      <c r="I17" s="51">
        <f>VLOOKUP($A17,resub,23,FALSE)*1000</f>
        <v>5.682723203395644E-2</v>
      </c>
      <c r="J17" s="50">
        <f>VLOOKUP($A17,resub,24,FALSE)</f>
        <v>2.0172539903640119</v>
      </c>
      <c r="M17" s="53" t="s">
        <v>235</v>
      </c>
      <c r="N17" s="48">
        <v>1</v>
      </c>
      <c r="O17" s="56">
        <f ca="1">VLOOKUP(A17,resah,9,FALSE)</f>
        <v>96.666873189847252</v>
      </c>
      <c r="P17" s="56">
        <f>VLOOKUP($A17,resub,36,FALSE)</f>
        <v>2.053266555500257E-2</v>
      </c>
      <c r="Q17" s="50">
        <f>VLOOKUP($A17,resub,37,FALSE)</f>
        <v>2.0807449737532719</v>
      </c>
      <c r="R17" s="51">
        <f ca="1">VLOOKUP(A17,resah,11,FALSE)*1000</f>
        <v>0.29570184755910967</v>
      </c>
      <c r="S17" s="51">
        <f>VLOOKUP($A17,resub,23,FALSE)*1000</f>
        <v>5.682723203395644E-2</v>
      </c>
      <c r="T17" s="50">
        <f>VLOOKUP($A17,resub,24,FALSE)</f>
        <v>2.0172539903640119</v>
      </c>
    </row>
    <row r="18" spans="1:20" x14ac:dyDescent="0.25">
      <c r="A18" t="s">
        <v>76</v>
      </c>
      <c r="C18" s="54" t="s">
        <v>236</v>
      </c>
      <c r="D18" s="48">
        <v>2</v>
      </c>
      <c r="E18" s="56">
        <f>VLOOKUP($A18,resub,35,FALSE)</f>
        <v>195.9400714477612</v>
      </c>
      <c r="F18" s="56">
        <f>VLOOKUP($A18,resub,36,FALSE)</f>
        <v>3.3880009651366068E-2</v>
      </c>
      <c r="G18" s="50">
        <f>VLOOKUP($A18,resub,37,FALSE)</f>
        <v>2.0868789136179351</v>
      </c>
      <c r="H18" s="58">
        <f>VLOOKUP($A18,resub,22,FALSE)*1000</f>
        <v>-8.1662141113909032E-3</v>
      </c>
      <c r="I18" s="58">
        <f>VLOOKUP($A18,resub,23,FALSE)*1000</f>
        <v>4.2300896173246325E-2</v>
      </c>
      <c r="J18" s="50">
        <f>VLOOKUP($A18,resub,24,FALSE)</f>
        <v>2.088466982237394</v>
      </c>
      <c r="M18" s="54" t="s">
        <v>236</v>
      </c>
      <c r="N18" s="48">
        <v>2</v>
      </c>
      <c r="O18" s="56">
        <f ca="1">VLOOKUP(A18,resah,9,FALSE)</f>
        <v>195.71277296266243</v>
      </c>
      <c r="P18" s="56">
        <f>VLOOKUP($A18,resub,36,FALSE)</f>
        <v>3.3880009651366068E-2</v>
      </c>
      <c r="Q18" s="50">
        <f>VLOOKUP($A18,resub,37,FALSE)</f>
        <v>2.0868789136179351</v>
      </c>
      <c r="R18" s="58">
        <f ca="1">VLOOKUP(A18,resah,11,FALSE)*1000</f>
        <v>5.219267422034201E-2</v>
      </c>
      <c r="S18" s="58">
        <f>VLOOKUP($A18,resub,23,FALSE)*1000</f>
        <v>4.2300896173246325E-2</v>
      </c>
      <c r="T18" s="50">
        <f>VLOOKUP($A18,resub,24,FALSE)</f>
        <v>2.088466982237394</v>
      </c>
    </row>
    <row r="19" spans="1:20" x14ac:dyDescent="0.25">
      <c r="A19" t="s">
        <v>77</v>
      </c>
      <c r="D19" s="48">
        <v>3</v>
      </c>
      <c r="E19" s="56">
        <f>VLOOKUP($A19,resub,35,FALSE)</f>
        <v>292.77742755552123</v>
      </c>
      <c r="F19" s="56">
        <f>VLOOKUP($A19,resub,36,FALSE)</f>
        <v>4.7926742095729065E-2</v>
      </c>
      <c r="G19" s="50">
        <f>VLOOKUP($A19,resub,37,FALSE)</f>
        <v>2.088806616678252</v>
      </c>
      <c r="H19" s="58">
        <f>VLOOKUP($A19,resub,22,FALSE)*1000</f>
        <v>0.13150648836606049</v>
      </c>
      <c r="I19" s="58">
        <f>VLOOKUP($A19,resub,23,FALSE)*1000</f>
        <v>3.9605946031447244E-2</v>
      </c>
      <c r="J19" s="50">
        <f>VLOOKUP($A19,resub,24,FALSE)</f>
        <v>2.142852454081031</v>
      </c>
      <c r="N19" s="48">
        <v>3</v>
      </c>
      <c r="O19" s="56">
        <f ca="1">VLOOKUP(A19,resah,9,FALSE)</f>
        <v>292.25746874587151</v>
      </c>
      <c r="P19" s="56">
        <f>VLOOKUP($A19,resub,36,FALSE)</f>
        <v>4.7926742095729065E-2</v>
      </c>
      <c r="Q19" s="50">
        <f>VLOOKUP($A19,resub,37,FALSE)</f>
        <v>2.088806616678252</v>
      </c>
      <c r="R19" s="58">
        <f ca="1">VLOOKUP(A19,resah,11,FALSE)*1000</f>
        <v>6.2860867435948167E-2</v>
      </c>
      <c r="S19" s="58">
        <f>VLOOKUP($A19,resub,23,FALSE)*1000</f>
        <v>3.9605946031447244E-2</v>
      </c>
      <c r="T19" s="50">
        <f>VLOOKUP($A19,resub,24,FALSE)</f>
        <v>2.142852454081031</v>
      </c>
    </row>
    <row r="20" spans="1:20" x14ac:dyDescent="0.25">
      <c r="A20" t="s">
        <v>78</v>
      </c>
      <c r="D20" s="48">
        <v>4</v>
      </c>
      <c r="E20" s="56">
        <f>VLOOKUP($A20,resub,35,FALSE)</f>
        <v>392.49524043540259</v>
      </c>
      <c r="F20" s="56">
        <f>VLOOKUP($A20,resub,36,FALSE)</f>
        <v>6.09872589609467E-2</v>
      </c>
      <c r="G20" s="50">
        <f>VLOOKUP($A20,resub,37,FALSE)</f>
        <v>2.0849606822830071</v>
      </c>
      <c r="H20" s="58">
        <f>VLOOKUP($A20,resub,22,FALSE)*1000</f>
        <v>-1.6561627179456702E-2</v>
      </c>
      <c r="I20" s="58">
        <f>VLOOKUP($A20,resub,23,FALSE)*1000</f>
        <v>3.8700895236242136E-2</v>
      </c>
      <c r="J20" s="50">
        <f>VLOOKUP($A20,resub,24,FALSE)</f>
        <v>2.1739408388220829</v>
      </c>
      <c r="N20" s="48">
        <v>4</v>
      </c>
      <c r="O20" s="56">
        <f ca="1">VLOOKUP(A20,resah,9,FALSE)</f>
        <v>392.03989498991956</v>
      </c>
      <c r="P20" s="56">
        <f>VLOOKUP($A20,resub,36,FALSE)</f>
        <v>6.09872589609467E-2</v>
      </c>
      <c r="Q20" s="50">
        <f>VLOOKUP($A20,resub,37,FALSE)</f>
        <v>2.0849606822830071</v>
      </c>
      <c r="R20" s="58">
        <f ca="1">VLOOKUP(A20,resah,11,FALSE)*1000</f>
        <v>5.3258477687677316E-2</v>
      </c>
      <c r="S20" s="58">
        <f>VLOOKUP($A20,resub,23,FALSE)*1000</f>
        <v>3.8700895236242136E-2</v>
      </c>
      <c r="T20" s="50">
        <f>VLOOKUP($A20,resub,24,FALSE)</f>
        <v>2.1739408388220829</v>
      </c>
    </row>
    <row r="21" spans="1:20" x14ac:dyDescent="0.25">
      <c r="A21" t="s">
        <v>79</v>
      </c>
      <c r="D21" s="48">
        <v>5</v>
      </c>
      <c r="E21" s="56">
        <f>VLOOKUP($A21,resub,35,FALSE)</f>
        <v>489.31159321253261</v>
      </c>
      <c r="F21" s="56">
        <f>VLOOKUP($A21,resub,36,FALSE)</f>
        <v>7.5307207142021396E-2</v>
      </c>
      <c r="G21" s="50">
        <f>VLOOKUP($A21,resub,37,FALSE)</f>
        <v>2.0857826810249169</v>
      </c>
      <c r="H21" s="58">
        <f>VLOOKUP($A21,resub,22,FALSE)*1000</f>
        <v>6.4379720991101688E-2</v>
      </c>
      <c r="I21" s="58">
        <f>VLOOKUP($A21,resub,23,FALSE)*1000</f>
        <v>3.8318019111891991E-2</v>
      </c>
      <c r="J21" s="50">
        <f>VLOOKUP($A21,resub,24,FALSE)</f>
        <v>2.1909552567990151</v>
      </c>
      <c r="N21" s="48">
        <v>5</v>
      </c>
      <c r="O21" s="56">
        <f ca="1">VLOOKUP(A21,resah,9,FALSE)</f>
        <v>488.54327587571197</v>
      </c>
      <c r="P21" s="56">
        <f>VLOOKUP($A21,resub,36,FALSE)</f>
        <v>7.5307207142021396E-2</v>
      </c>
      <c r="Q21" s="50">
        <f>VLOOKUP($A21,resub,37,FALSE)</f>
        <v>2.0857826810249169</v>
      </c>
      <c r="R21" s="58">
        <f ca="1">VLOOKUP(A21,resah,11,FALSE)*1000</f>
        <v>5.919073995679492E-2</v>
      </c>
      <c r="S21" s="58">
        <f>VLOOKUP($A21,resub,23,FALSE)*1000</f>
        <v>3.8318019111891991E-2</v>
      </c>
      <c r="T21" s="50">
        <f>VLOOKUP($A21,resub,24,FALSE)</f>
        <v>2.1909552567990151</v>
      </c>
    </row>
    <row r="22" spans="1:20" x14ac:dyDescent="0.25">
      <c r="A22" t="s">
        <v>80</v>
      </c>
      <c r="D22" s="48">
        <v>6</v>
      </c>
      <c r="E22" s="56">
        <f>VLOOKUP($A22,resub,35,FALSE)</f>
        <v>592.13289823265461</v>
      </c>
      <c r="F22" s="56">
        <f>VLOOKUP($A22,resub,36,FALSE)</f>
        <v>8.992685933990012E-2</v>
      </c>
      <c r="G22" s="50">
        <f>VLOOKUP($A22,resub,37,FALSE)</f>
        <v>2.085114059142898</v>
      </c>
      <c r="H22" s="58">
        <f>VLOOKUP($A22,resub,22,FALSE)*1000</f>
        <v>4.8809312906403793E-2</v>
      </c>
      <c r="I22" s="58">
        <f>VLOOKUP($A22,resub,23,FALSE)*1000</f>
        <v>3.8106976109731169E-2</v>
      </c>
      <c r="J22" s="50">
        <f>VLOOKUP($A22,resub,24,FALSE)</f>
        <v>2.2017581010205221</v>
      </c>
      <c r="N22" s="48">
        <v>6</v>
      </c>
      <c r="O22" s="56">
        <f ca="1">VLOOKUP(A22,resah,9,FALSE)</f>
        <v>591.48100748525735</v>
      </c>
      <c r="P22" s="56">
        <f>VLOOKUP($A22,resub,36,FALSE)</f>
        <v>8.992685933990012E-2</v>
      </c>
      <c r="Q22" s="50">
        <f>VLOOKUP($A22,resub,37,FALSE)</f>
        <v>2.085114059142898</v>
      </c>
      <c r="R22" s="58">
        <f ca="1">VLOOKUP(A22,resah,11,FALSE)*1000</f>
        <v>5.6596775849703629E-2</v>
      </c>
      <c r="S22" s="58">
        <f>VLOOKUP($A22,resub,23,FALSE)*1000</f>
        <v>3.8106976109731169E-2</v>
      </c>
      <c r="T22" s="50">
        <f>VLOOKUP($A22,resub,24,FALSE)</f>
        <v>2.2017581010205221</v>
      </c>
    </row>
    <row r="23" spans="1:20" x14ac:dyDescent="0.25">
      <c r="A23" t="s">
        <v>81</v>
      </c>
      <c r="D23" s="48">
        <v>7</v>
      </c>
      <c r="E23" s="57">
        <f>VLOOKUP($A23,resub,35,FALSE)</f>
        <v>691.16960310496142</v>
      </c>
      <c r="F23" s="57">
        <f>VLOOKUP($A23,resub,36,FALSE)</f>
        <v>0.104024413012461</v>
      </c>
      <c r="G23" s="50">
        <f>VLOOKUP($A23,resub,37,FALSE)</f>
        <v>2.084578327622443</v>
      </c>
      <c r="H23" s="58">
        <f>VLOOKUP($A23,resub,22,FALSE)*1000</f>
        <v>-1.0562391773637499E-2</v>
      </c>
      <c r="I23" s="58">
        <f>VLOOKUP($A23,resub,23,FALSE)*1000</f>
        <v>3.7989129182930972E-2</v>
      </c>
      <c r="J23" s="50">
        <f>VLOOKUP($A23,resub,24,FALSE)</f>
        <v>2.2083368833972932</v>
      </c>
      <c r="N23" s="48">
        <v>7</v>
      </c>
      <c r="O23" s="57">
        <f ca="1">VLOOKUP(A23,resah,9,FALSE)</f>
        <v>690.58447571513216</v>
      </c>
      <c r="P23" s="57">
        <f>VLOOKUP($A23,resub,36,FALSE)</f>
        <v>0.104024413012461</v>
      </c>
      <c r="Q23" s="50">
        <f>VLOOKUP($A23,resub,37,FALSE)</f>
        <v>2.084578327622443</v>
      </c>
      <c r="R23" s="58">
        <f ca="1">VLOOKUP(A23,resah,11,FALSE)*1000</f>
        <v>5.1441002873997263E-2</v>
      </c>
      <c r="S23" s="58">
        <f>VLOOKUP($A23,resub,23,FALSE)*1000</f>
        <v>3.7989129182930972E-2</v>
      </c>
      <c r="T23" s="50">
        <f>VLOOKUP($A23,resub,24,FALSE)</f>
        <v>2.2083368833972932</v>
      </c>
    </row>
    <row r="24" spans="1:20" x14ac:dyDescent="0.25">
      <c r="A24" t="s">
        <v>82</v>
      </c>
      <c r="D24" s="48">
        <v>8</v>
      </c>
      <c r="E24" s="57">
        <f>VLOOKUP($A24,resub,35,FALSE)</f>
        <v>788.00195841971436</v>
      </c>
      <c r="F24" s="57">
        <f>VLOOKUP($A24,resub,36,FALSE)</f>
        <v>0.1156743874433009</v>
      </c>
      <c r="G24" s="50">
        <f>VLOOKUP($A24,resub,37,FALSE)</f>
        <v>2.0812645457642849</v>
      </c>
      <c r="H24" s="58">
        <f>VLOOKUP($A24,resub,22,FALSE)*1000</f>
        <v>5.0891015585216609E-2</v>
      </c>
      <c r="I24" s="58">
        <f>VLOOKUP($A24,resub,23,FALSE)*1000</f>
        <v>3.7915399255575841E-2</v>
      </c>
      <c r="J24" s="50">
        <f>VLOOKUP($A24,resub,24,FALSE)</f>
        <v>2.2126811813462388</v>
      </c>
      <c r="N24" s="48">
        <v>8</v>
      </c>
      <c r="O24" s="57">
        <f ca="1">VLOOKUP(A24,resah,9,FALSE)</f>
        <v>787.12849850001237</v>
      </c>
      <c r="P24" s="57">
        <f>VLOOKUP($A24,resub,36,FALSE)</f>
        <v>0.1156743874433009</v>
      </c>
      <c r="Q24" s="50">
        <f>VLOOKUP($A24,resub,37,FALSE)</f>
        <v>2.0812645457642849</v>
      </c>
      <c r="R24" s="58">
        <f ca="1">VLOOKUP(A24,resah,11,FALSE)*1000</f>
        <v>5.5379392415683591E-2</v>
      </c>
      <c r="S24" s="58">
        <f>VLOOKUP($A24,resub,23,FALSE)*1000</f>
        <v>3.7915399255575841E-2</v>
      </c>
      <c r="T24" s="50">
        <f>VLOOKUP($A24,resub,24,FALSE)</f>
        <v>2.2126811813462388</v>
      </c>
    </row>
    <row r="25" spans="1:20" x14ac:dyDescent="0.25">
      <c r="A25" t="s">
        <v>83</v>
      </c>
      <c r="D25" s="48">
        <v>9</v>
      </c>
      <c r="E25" s="57">
        <f>VLOOKUP($A25,resub,35,FALSE)</f>
        <v>887.73777415442169</v>
      </c>
      <c r="F25" s="57">
        <f>VLOOKUP($A25,resub,36,FALSE)</f>
        <v>0.1296384176050101</v>
      </c>
      <c r="G25" s="50">
        <f>VLOOKUP($A25,resub,37,FALSE)</f>
        <v>2.0809117503263099</v>
      </c>
      <c r="H25" s="58">
        <f>VLOOKUP($A25,resub,22,FALSE)*1000</f>
        <v>1.2053776088506879E-2</v>
      </c>
      <c r="I25" s="58">
        <f>VLOOKUP($A25,resub,23,FALSE)*1000</f>
        <v>3.7863872133533025E-2</v>
      </c>
      <c r="J25" s="50">
        <f>VLOOKUP($A25,resub,24,FALSE)</f>
        <v>2.2158312878058939</v>
      </c>
      <c r="N25" s="48">
        <v>9</v>
      </c>
      <c r="O25" s="57">
        <f ca="1">VLOOKUP(A25,resah,9,FALSE)</f>
        <v>886.91741332794948</v>
      </c>
      <c r="P25" s="57">
        <f>VLOOKUP($A25,resub,36,FALSE)</f>
        <v>0.1296384176050101</v>
      </c>
      <c r="Q25" s="50">
        <f>VLOOKUP($A25,resub,37,FALSE)</f>
        <v>2.0809117503263099</v>
      </c>
      <c r="R25" s="58">
        <f ca="1">VLOOKUP(A25,resah,11,FALSE)*1000</f>
        <v>5.1514517939795855E-2</v>
      </c>
      <c r="S25" s="58">
        <f>VLOOKUP($A25,resub,23,FALSE)*1000</f>
        <v>3.7863872133533025E-2</v>
      </c>
      <c r="T25" s="50">
        <f>VLOOKUP($A25,resub,24,FALSE)</f>
        <v>2.2158312878058939</v>
      </c>
    </row>
    <row r="26" spans="1:20" x14ac:dyDescent="0.25">
      <c r="A26" t="s">
        <v>84</v>
      </c>
      <c r="D26" s="48">
        <v>10</v>
      </c>
      <c r="E26" s="57">
        <f>VLOOKUP($A26,resub,35,FALSE)</f>
        <v>984.35709568706932</v>
      </c>
      <c r="F26" s="57">
        <f>VLOOKUP($A26,resub,36,FALSE)</f>
        <v>0.14317095635232491</v>
      </c>
      <c r="G26" s="50">
        <f>VLOOKUP($A26,resub,37,FALSE)</f>
        <v>2.080621725870039</v>
      </c>
      <c r="H26" s="58">
        <f>VLOOKUP($A26,resub,22,FALSE)*1000</f>
        <v>5.8416994673875955E-2</v>
      </c>
      <c r="I26" s="58">
        <f>VLOOKUP($A26,resub,23,FALSE)*1000</f>
        <v>3.7828454737917176E-2</v>
      </c>
      <c r="J26" s="50">
        <f>VLOOKUP($A26,resub,24,FALSE)</f>
        <v>2.2180544160177829</v>
      </c>
      <c r="N26" s="48">
        <v>10</v>
      </c>
      <c r="O26" s="57">
        <f ca="1">VLOOKUP(A26,resah,9,FALSE)</f>
        <v>983.24372135340695</v>
      </c>
      <c r="P26" s="57">
        <f>VLOOKUP($A26,resub,36,FALSE)</f>
        <v>0.14317095635232491</v>
      </c>
      <c r="Q26" s="50">
        <f>VLOOKUP($A26,resub,37,FALSE)</f>
        <v>2.080621725870039</v>
      </c>
      <c r="R26" s="58">
        <f ca="1">VLOOKUP(A26,resah,11,FALSE)*1000</f>
        <v>5.5813601254896879E-2</v>
      </c>
      <c r="S26" s="58">
        <f>VLOOKUP($A26,resub,23,FALSE)*1000</f>
        <v>3.7828454737917176E-2</v>
      </c>
      <c r="T26" s="50">
        <f>VLOOKUP($A26,resub,24,FALSE)</f>
        <v>2.2180544160177829</v>
      </c>
    </row>
    <row r="29" spans="1:20" ht="38.25" x14ac:dyDescent="0.25">
      <c r="C29" s="47" t="s">
        <v>226</v>
      </c>
      <c r="D29" s="47" t="s">
        <v>227</v>
      </c>
      <c r="E29" s="47" t="s">
        <v>240</v>
      </c>
      <c r="F29" s="47" t="s">
        <v>241</v>
      </c>
      <c r="G29" s="47" t="s">
        <v>222</v>
      </c>
      <c r="H29" s="47" t="s">
        <v>230</v>
      </c>
      <c r="I29" s="47" t="s">
        <v>231</v>
      </c>
      <c r="J29" s="47" t="s">
        <v>222</v>
      </c>
      <c r="M29" s="47" t="s">
        <v>226</v>
      </c>
      <c r="N29" s="47" t="s">
        <v>227</v>
      </c>
      <c r="O29" s="47" t="s">
        <v>240</v>
      </c>
      <c r="P29" s="47" t="s">
        <v>241</v>
      </c>
      <c r="Q29" s="47" t="s">
        <v>222</v>
      </c>
      <c r="R29" s="47" t="s">
        <v>230</v>
      </c>
      <c r="S29" s="47" t="s">
        <v>231</v>
      </c>
      <c r="T29" s="47" t="s">
        <v>222</v>
      </c>
    </row>
    <row r="30" spans="1:20" x14ac:dyDescent="0.25">
      <c r="A30" t="s">
        <v>65</v>
      </c>
      <c r="C30" s="53" t="s">
        <v>237</v>
      </c>
      <c r="D30" s="48">
        <v>1</v>
      </c>
      <c r="E30" s="49">
        <f>VLOOKUP($A30,resub,35,FALSE)</f>
        <v>0.99596520011641487</v>
      </c>
      <c r="F30" s="49">
        <f>VLOOKUP($A30,resub,36,FALSE)</f>
        <v>1.489265104203523E-4</v>
      </c>
      <c r="G30" s="50">
        <f>VLOOKUP($A30,resub,37,FALSE)</f>
        <v>2.05823505744817</v>
      </c>
      <c r="H30" s="51">
        <f>VLOOKUP($A30,resub,22,FALSE)*1000</f>
        <v>2.4097043394446249E-2</v>
      </c>
      <c r="I30" s="51">
        <f>VLOOKUP($A30,resub,23,FALSE)*1000</f>
        <v>5.5902742011682521E-2</v>
      </c>
      <c r="J30" s="50">
        <f>VLOOKUP($A30,resub,24,FALSE)</f>
        <v>2.018534308058856</v>
      </c>
      <c r="M30" s="53" t="s">
        <v>237</v>
      </c>
      <c r="N30" s="48">
        <v>1</v>
      </c>
      <c r="O30" s="49">
        <f ca="1">VLOOKUP(A30,resah,9,FALSE)/1000</f>
        <v>0.99501902411578025</v>
      </c>
      <c r="P30" s="49">
        <f>VLOOKUP($A30,resub,36,FALSE)</f>
        <v>1.489265104203523E-4</v>
      </c>
      <c r="Q30" s="50">
        <f>VLOOKUP($A30,resub,37,FALSE)</f>
        <v>2.05823505744817</v>
      </c>
      <c r="R30" s="51">
        <f ca="1">VLOOKUP(A30,resah,11,FALSE)*1000</f>
        <v>5.5135953856512744E-2</v>
      </c>
      <c r="S30" s="51">
        <f>VLOOKUP($A30,resub,23,FALSE)*1000</f>
        <v>5.5902742011682521E-2</v>
      </c>
      <c r="T30" s="50">
        <f>VLOOKUP($A30,resub,24,FALSE)</f>
        <v>2.018534308058856</v>
      </c>
    </row>
    <row r="31" spans="1:20" x14ac:dyDescent="0.25">
      <c r="A31" t="s">
        <v>66</v>
      </c>
      <c r="C31" s="54" t="s">
        <v>236</v>
      </c>
      <c r="D31" s="48">
        <v>2</v>
      </c>
      <c r="E31" s="49">
        <f>VLOOKUP($A31,resub,35,FALSE)</f>
        <v>1.9991510904281771</v>
      </c>
      <c r="F31" s="49">
        <f>VLOOKUP($A31,resub,36,FALSE)</f>
        <v>2.8813117481595767E-4</v>
      </c>
      <c r="G31" s="50">
        <f>VLOOKUP($A31,resub,37,FALSE)</f>
        <v>2.0730433680066871</v>
      </c>
      <c r="H31" s="58">
        <f>VLOOKUP($A31,resub,22,FALSE)*1000</f>
        <v>1.0004169920536678E-2</v>
      </c>
      <c r="I31" s="58">
        <f>VLOOKUP($A31,resub,23,FALSE)*1000</f>
        <v>4.2104367704867092E-2</v>
      </c>
      <c r="J31" s="50">
        <f>VLOOKUP($A31,resub,24,FALSE)</f>
        <v>2.0912907486362791</v>
      </c>
      <c r="M31" s="54" t="s">
        <v>236</v>
      </c>
      <c r="N31" s="48">
        <v>2</v>
      </c>
      <c r="O31" s="49">
        <f ca="1">VLOOKUP(A31,resah,9,FALSE)/1000</f>
        <v>1.9973963582511578</v>
      </c>
      <c r="P31" s="49">
        <f>VLOOKUP($A31,resub,36,FALSE)</f>
        <v>2.8813117481595767E-4</v>
      </c>
      <c r="Q31" s="50">
        <f>VLOOKUP($A31,resub,37,FALSE)</f>
        <v>2.0730433680066871</v>
      </c>
      <c r="R31" s="58">
        <f ca="1">VLOOKUP(A31,resah,11,FALSE)*1000</f>
        <v>4.356254713320095E-2</v>
      </c>
      <c r="S31" s="58">
        <f>VLOOKUP($A31,resub,23,FALSE)*1000</f>
        <v>4.2104367704867092E-2</v>
      </c>
      <c r="T31" s="50">
        <f>VLOOKUP($A31,resub,24,FALSE)</f>
        <v>2.0912907486362791</v>
      </c>
    </row>
    <row r="32" spans="1:20" x14ac:dyDescent="0.25">
      <c r="A32" t="s">
        <v>67</v>
      </c>
      <c r="D32" s="48">
        <v>3</v>
      </c>
      <c r="E32" s="49">
        <f>VLOOKUP($A32,resub,35,FALSE)</f>
        <v>2.9947262532625722</v>
      </c>
      <c r="F32" s="49">
        <f>VLOOKUP($A32,resub,36,FALSE)</f>
        <v>4.2685742670444597E-4</v>
      </c>
      <c r="G32" s="50">
        <f>VLOOKUP($A32,resub,37,FALSE)</f>
        <v>2.0757307076119469</v>
      </c>
      <c r="H32" s="58">
        <f>VLOOKUP($A32,resub,22,FALSE)*1000</f>
        <v>8.3479446509013375E-3</v>
      </c>
      <c r="I32" s="58">
        <f>VLOOKUP($A32,resub,23,FALSE)*1000</f>
        <v>3.9513899683635431E-2</v>
      </c>
      <c r="J32" s="50">
        <f>VLOOKUP($A32,resub,24,FALSE)</f>
        <v>2.1455666488490421</v>
      </c>
      <c r="N32" s="48">
        <v>3</v>
      </c>
      <c r="O32" s="49">
        <f ca="1">VLOOKUP(A32,resah,9,FALSE)/1000</f>
        <v>2.9920952274518702</v>
      </c>
      <c r="P32" s="49">
        <f>VLOOKUP($A32,resub,36,FALSE)</f>
        <v>4.2685742670444597E-4</v>
      </c>
      <c r="Q32" s="50">
        <f>VLOOKUP($A32,resub,37,FALSE)</f>
        <v>2.0757307076119469</v>
      </c>
      <c r="R32" s="58">
        <f ca="1">VLOOKUP(A32,resah,11,FALSE)*1000</f>
        <v>4.8264129989934602E-2</v>
      </c>
      <c r="S32" s="58">
        <f>VLOOKUP($A32,resub,23,FALSE)*1000</f>
        <v>3.9513899683635431E-2</v>
      </c>
      <c r="T32" s="50">
        <f>VLOOKUP($A32,resub,24,FALSE)</f>
        <v>2.1455666488490421</v>
      </c>
    </row>
    <row r="33" spans="1:20" x14ac:dyDescent="0.25">
      <c r="A33" t="s">
        <v>68</v>
      </c>
      <c r="D33" s="48">
        <v>4</v>
      </c>
      <c r="E33" s="49">
        <f>VLOOKUP($A33,resub,35,FALSE)</f>
        <v>3.9982421751206587</v>
      </c>
      <c r="F33" s="49">
        <f>VLOOKUP($A33,resub,36,FALSE)</f>
        <v>5.6715294407788826E-4</v>
      </c>
      <c r="G33" s="50">
        <f>VLOOKUP($A33,resub,37,FALSE)</f>
        <v>2.076629323712984</v>
      </c>
      <c r="H33" s="58">
        <f>VLOOKUP($A33,resub,22,FALSE)*1000</f>
        <v>7.5032400475590056E-4</v>
      </c>
      <c r="I33" s="58">
        <f>VLOOKUP($A33,resub,23,FALSE)*1000</f>
        <v>3.866243770244316E-2</v>
      </c>
      <c r="J33" s="50">
        <f>VLOOKUP($A33,resub,24,FALSE)</f>
        <v>2.1755184145712021</v>
      </c>
      <c r="N33" s="48">
        <v>4</v>
      </c>
      <c r="O33" s="49">
        <f ca="1">VLOOKUP(A33,resah,9,FALSE)/1000</f>
        <v>3.9946859240574768</v>
      </c>
      <c r="P33" s="49">
        <f>VLOOKUP($A33,resub,36,FALSE)</f>
        <v>5.6715294407788826E-4</v>
      </c>
      <c r="Q33" s="50">
        <f>VLOOKUP($A33,resub,37,FALSE)</f>
        <v>2.076629323712984</v>
      </c>
      <c r="R33" s="58">
        <f ca="1">VLOOKUP(A33,resah,11,FALSE)*1000</f>
        <v>4.7174265156894109E-2</v>
      </c>
      <c r="S33" s="58">
        <f>VLOOKUP($A33,resub,23,FALSE)*1000</f>
        <v>3.866243770244316E-2</v>
      </c>
      <c r="T33" s="50">
        <f>VLOOKUP($A33,resub,24,FALSE)</f>
        <v>2.1755184145712021</v>
      </c>
    </row>
    <row r="34" spans="1:20" x14ac:dyDescent="0.25">
      <c r="A34" t="s">
        <v>69</v>
      </c>
      <c r="D34" s="48">
        <v>5</v>
      </c>
      <c r="E34" s="49">
        <f>VLOOKUP($A34,resub,35,FALSE)</f>
        <v>5.0023981581594956</v>
      </c>
      <c r="F34" s="49">
        <f>VLOOKUP($A34,resub,36,FALSE)</f>
        <v>7.0772547579871735E-4</v>
      </c>
      <c r="G34" s="50">
        <f>VLOOKUP($A34,resub,37,FALSE)</f>
        <v>2.0770082557775882</v>
      </c>
      <c r="H34" s="58">
        <f>VLOOKUP($A34,resub,22,FALSE)*1000</f>
        <v>-4.7976622187534288E-3</v>
      </c>
      <c r="I34" s="58">
        <f>VLOOKUP($A34,resub,23,FALSE)*1000</f>
        <v>3.8290928006434806E-2</v>
      </c>
      <c r="J34" s="50">
        <f>VLOOKUP($A34,resub,24,FALSE)</f>
        <v>2.1922747375176841</v>
      </c>
      <c r="N34" s="48">
        <v>5</v>
      </c>
      <c r="O34" s="49">
        <f ca="1">VLOOKUP(A34,resah,9,FALSE)/1000</f>
        <v>4.9980446647560592</v>
      </c>
      <c r="P34" s="49">
        <f>VLOOKUP($A34,resub,36,FALSE)</f>
        <v>7.0772547579871735E-4</v>
      </c>
      <c r="Q34" s="50">
        <f>VLOOKUP($A34,resub,37,FALSE)</f>
        <v>2.0770082557775882</v>
      </c>
      <c r="R34" s="58">
        <f ca="1">VLOOKUP(A34,resah,11,FALSE)*1000</f>
        <v>4.9076166671666123E-2</v>
      </c>
      <c r="S34" s="58">
        <f>VLOOKUP($A34,resub,23,FALSE)*1000</f>
        <v>3.8290928006434806E-2</v>
      </c>
      <c r="T34" s="50">
        <f>VLOOKUP($A34,resub,24,FALSE)</f>
        <v>2.1922747375176841</v>
      </c>
    </row>
    <row r="35" spans="1:20" x14ac:dyDescent="0.25">
      <c r="A35" t="s">
        <v>70</v>
      </c>
      <c r="D35" s="48">
        <v>6</v>
      </c>
      <c r="E35" s="49">
        <f>VLOOKUP($A35,resub,35,FALSE)</f>
        <v>5.997453271284531</v>
      </c>
      <c r="F35" s="49">
        <f>VLOOKUP($A35,resub,36,FALSE)</f>
        <v>8.4711686776342782E-4</v>
      </c>
      <c r="G35" s="50">
        <f>VLOOKUP($A35,resub,37,FALSE)</f>
        <v>2.077190648260359</v>
      </c>
      <c r="H35" s="58">
        <f>VLOOKUP($A35,resub,22,FALSE)*1000</f>
        <v>-6.1692381176642721E-3</v>
      </c>
      <c r="I35" s="58">
        <f>VLOOKUP($A35,resub,23,FALSE)*1000</f>
        <v>3.8098615538135323E-2</v>
      </c>
      <c r="J35" s="50">
        <f>VLOOKUP($A35,resub,24,FALSE)</f>
        <v>2.2022070557612881</v>
      </c>
      <c r="N35" s="48">
        <v>6</v>
      </c>
      <c r="O35" s="49">
        <f ca="1">VLOOKUP(A35,resah,9,FALSE)/1000</f>
        <v>5.9922211992537084</v>
      </c>
      <c r="P35" s="49">
        <f>VLOOKUP($A35,resub,36,FALSE)</f>
        <v>8.4711686776342782E-4</v>
      </c>
      <c r="Q35" s="50">
        <f>VLOOKUP($A35,resub,37,FALSE)</f>
        <v>2.077190648260359</v>
      </c>
      <c r="R35" s="58">
        <f ca="1">VLOOKUP(A35,resah,11,FALSE)*1000</f>
        <v>5.0596825937894281E-2</v>
      </c>
      <c r="S35" s="58">
        <f>VLOOKUP($A35,resub,23,FALSE)*1000</f>
        <v>3.8098615538135323E-2</v>
      </c>
      <c r="T35" s="50">
        <f>VLOOKUP($A35,resub,24,FALSE)</f>
        <v>2.2022070557612881</v>
      </c>
    </row>
    <row r="36" spans="1:20" x14ac:dyDescent="0.25">
      <c r="A36" t="s">
        <v>71</v>
      </c>
      <c r="D36" s="48">
        <v>7</v>
      </c>
      <c r="E36" s="49">
        <f>VLOOKUP($A36,resub,35,FALSE)</f>
        <v>7.0007691740236311</v>
      </c>
      <c r="F36" s="49">
        <f>VLOOKUP($A36,resub,36,FALSE)</f>
        <v>9.9646681297737845E-4</v>
      </c>
      <c r="G36" s="50">
        <f>VLOOKUP($A36,resub,37,FALSE)</f>
        <v>2.078616642574965</v>
      </c>
      <c r="H36" s="58">
        <f>VLOOKUP($A36,resub,22,FALSE)*1000</f>
        <v>-2.8568071176634174E-4</v>
      </c>
      <c r="I36" s="58">
        <f>VLOOKUP($A36,resub,23,FALSE)*1000</f>
        <v>3.7984924115283578E-2</v>
      </c>
      <c r="J36" s="50">
        <f>VLOOKUP($A36,resub,24,FALSE)</f>
        <v>2.2085756622756461</v>
      </c>
      <c r="N36" s="48">
        <v>7</v>
      </c>
      <c r="O36" s="49">
        <f ca="1">VLOOKUP(A36,resah,9,FALSE)/1000</f>
        <v>6.9947343320519035</v>
      </c>
      <c r="P36" s="49">
        <f>VLOOKUP($A36,resub,36,FALSE)</f>
        <v>9.9646681297737845E-4</v>
      </c>
      <c r="Q36" s="50">
        <f>VLOOKUP($A36,resub,37,FALSE)</f>
        <v>2.078616642574965</v>
      </c>
      <c r="R36" s="58">
        <f ca="1">VLOOKUP(A36,resah,11,FALSE)*1000</f>
        <v>4.96591230646646E-2</v>
      </c>
      <c r="S36" s="58">
        <f>VLOOKUP($A36,resub,23,FALSE)*1000</f>
        <v>3.7984924115283578E-2</v>
      </c>
      <c r="T36" s="50">
        <f>VLOOKUP($A36,resub,24,FALSE)</f>
        <v>2.2085756622756461</v>
      </c>
    </row>
    <row r="37" spans="1:20" x14ac:dyDescent="0.25">
      <c r="A37" t="s">
        <v>72</v>
      </c>
      <c r="D37" s="48">
        <v>8</v>
      </c>
      <c r="E37" s="49">
        <f>VLOOKUP($A37,resub,35,FALSE)</f>
        <v>7.9956742728094286</v>
      </c>
      <c r="F37" s="49">
        <f>VLOOKUP($A37,resub,36,FALSE)</f>
        <v>1.1473320995205229E-3</v>
      </c>
      <c r="G37" s="50">
        <f>VLOOKUP($A37,resub,37,FALSE)</f>
        <v>2.080018985616515</v>
      </c>
      <c r="H37" s="58">
        <f>VLOOKUP($A37,resub,22,FALSE)*1000</f>
        <v>9.7552003045673248E-3</v>
      </c>
      <c r="I37" s="58">
        <f>VLOOKUP($A37,resub,23,FALSE)*1000</f>
        <v>3.7913459661828838E-2</v>
      </c>
      <c r="J37" s="50">
        <f>VLOOKUP($A37,resub,24,FALSE)</f>
        <v>2.2127939150987168</v>
      </c>
      <c r="N37" s="48">
        <v>8</v>
      </c>
      <c r="O37" s="49">
        <f ca="1">VLOOKUP(A37,resah,9,FALSE)/1000</f>
        <v>7.9887501719485527</v>
      </c>
      <c r="P37" s="49">
        <f>VLOOKUP($A37,resub,36,FALSE)</f>
        <v>1.1473320995205229E-3</v>
      </c>
      <c r="Q37" s="50">
        <f>VLOOKUP($A37,resub,37,FALSE)</f>
        <v>2.080018985616515</v>
      </c>
      <c r="R37" s="58">
        <f ca="1">VLOOKUP(A37,resah,11,FALSE)*1000</f>
        <v>5.2245077642501581E-2</v>
      </c>
      <c r="S37" s="58">
        <f>VLOOKUP($A37,resub,23,FALSE)*1000</f>
        <v>3.7913459661828838E-2</v>
      </c>
      <c r="T37" s="50">
        <f>VLOOKUP($A37,resub,24,FALSE)</f>
        <v>2.2127939150987168</v>
      </c>
    </row>
    <row r="38" spans="1:20" x14ac:dyDescent="0.25">
      <c r="A38" t="s">
        <v>73</v>
      </c>
      <c r="D38" s="48">
        <v>9</v>
      </c>
      <c r="E38" s="49">
        <f>VLOOKUP($A38,resub,35,FALSE)</f>
        <v>8.9988801650330892</v>
      </c>
      <c r="F38" s="49">
        <f>VLOOKUP($A38,resub,36,FALSE)</f>
        <v>1.2678190857536801E-3</v>
      </c>
      <c r="G38" s="50">
        <f>VLOOKUP($A38,resub,37,FALSE)</f>
        <v>2.077372200038178</v>
      </c>
      <c r="H38" s="58">
        <f>VLOOKUP($A38,resub,22,FALSE)*1000</f>
        <v>2.200256962010801E-2</v>
      </c>
      <c r="I38" s="58">
        <f>VLOOKUP($A38,resub,23,FALSE)*1000</f>
        <v>3.7865136851051626E-2</v>
      </c>
      <c r="J38" s="50">
        <f>VLOOKUP($A38,resub,24,FALSE)</f>
        <v>2.215748766240941</v>
      </c>
      <c r="N38" s="48">
        <v>9</v>
      </c>
      <c r="O38" s="49">
        <f ca="1">VLOOKUP(A38,resah,9,FALSE)/1000</f>
        <v>8.9910224923446727</v>
      </c>
      <c r="P38" s="49">
        <f>VLOOKUP($A38,resub,36,FALSE)</f>
        <v>1.2678190857536801E-3</v>
      </c>
      <c r="Q38" s="50">
        <f>VLOOKUP($A38,resub,37,FALSE)</f>
        <v>2.077372200038178</v>
      </c>
      <c r="R38" s="58">
        <f ca="1">VLOOKUP(A38,resah,11,FALSE)*1000</f>
        <v>5.1359327973339239E-2</v>
      </c>
      <c r="S38" s="58">
        <f>VLOOKUP($A38,resub,23,FALSE)*1000</f>
        <v>3.7865136851051626E-2</v>
      </c>
      <c r="T38" s="50">
        <f>VLOOKUP($A38,resub,24,FALSE)</f>
        <v>2.215748766240941</v>
      </c>
    </row>
    <row r="39" spans="1:20" x14ac:dyDescent="0.25">
      <c r="A39" t="s">
        <v>74</v>
      </c>
      <c r="D39" s="48">
        <v>10</v>
      </c>
      <c r="E39" s="49">
        <f>VLOOKUP($A39,resub,35,FALSE)</f>
        <v>9.9938252676426824</v>
      </c>
      <c r="F39" s="49">
        <f>VLOOKUP($A39,resub,36,FALSE)</f>
        <v>1.419775984827502E-3</v>
      </c>
      <c r="G39" s="50">
        <f>VLOOKUP($A39,resub,37,FALSE)</f>
        <v>2.0787129058492608</v>
      </c>
      <c r="H39" s="58">
        <f>VLOOKUP($A39,resub,22,FALSE)*1000</f>
        <v>3.6322150633808004E-2</v>
      </c>
      <c r="I39" s="58">
        <f>VLOOKUP($A39,resub,23,FALSE)*1000</f>
        <v>3.7831673662176241E-2</v>
      </c>
      <c r="J39" s="50">
        <f>VLOOKUP($A39,resub,24,FALSE)</f>
        <v>2.2178464835038452</v>
      </c>
      <c r="N39" s="48">
        <v>10</v>
      </c>
      <c r="O39" s="49">
        <f ca="1">VLOOKUP(A39,resah,9,FALSE)/1000</f>
        <v>9.9849805123848867</v>
      </c>
      <c r="P39" s="49">
        <f>VLOOKUP($A39,resub,36,FALSE)</f>
        <v>1.419775984827502E-3</v>
      </c>
      <c r="Q39" s="50">
        <f>VLOOKUP($A39,resub,37,FALSE)</f>
        <v>2.0787129058492608</v>
      </c>
      <c r="R39" s="58">
        <f ca="1">VLOOKUP(A39,resah,11,FALSE)*1000</f>
        <v>5.3955826186316863E-2</v>
      </c>
      <c r="S39" s="58">
        <f>VLOOKUP($A39,resub,23,FALSE)*1000</f>
        <v>3.7831673662176241E-2</v>
      </c>
      <c r="T39" s="50">
        <f>VLOOKUP($A39,resub,24,FALSE)</f>
        <v>2.2178464835038452</v>
      </c>
    </row>
    <row r="42" spans="1:20" ht="38.25" x14ac:dyDescent="0.25">
      <c r="C42" s="47" t="s">
        <v>226</v>
      </c>
      <c r="D42" s="47" t="s">
        <v>227</v>
      </c>
      <c r="E42" s="47" t="s">
        <v>240</v>
      </c>
      <c r="F42" s="47" t="s">
        <v>241</v>
      </c>
      <c r="G42" s="47" t="s">
        <v>222</v>
      </c>
      <c r="H42" s="47" t="s">
        <v>230</v>
      </c>
      <c r="I42" s="47" t="s">
        <v>231</v>
      </c>
      <c r="J42" s="47" t="s">
        <v>222</v>
      </c>
      <c r="M42" s="47" t="s">
        <v>226</v>
      </c>
      <c r="N42" s="47" t="s">
        <v>227</v>
      </c>
      <c r="O42" s="47" t="s">
        <v>240</v>
      </c>
      <c r="P42" s="47" t="s">
        <v>241</v>
      </c>
      <c r="Q42" s="47" t="s">
        <v>222</v>
      </c>
      <c r="R42" s="47" t="s">
        <v>230</v>
      </c>
      <c r="S42" s="47" t="s">
        <v>231</v>
      </c>
      <c r="T42" s="47" t="s">
        <v>222</v>
      </c>
    </row>
    <row r="43" spans="1:20" x14ac:dyDescent="0.25">
      <c r="A43" t="s">
        <v>55</v>
      </c>
      <c r="C43" s="53" t="s">
        <v>238</v>
      </c>
      <c r="D43" s="48">
        <v>1</v>
      </c>
      <c r="E43" s="49">
        <f>VLOOKUP($A43,resub,35,FALSE)</f>
        <v>10.02125788981143</v>
      </c>
      <c r="F43" s="49">
        <f>VLOOKUP($A43,resub,36,FALSE)</f>
        <v>1.5284123154129929E-3</v>
      </c>
      <c r="G43" s="50">
        <f>VLOOKUP($A43,resub,37,FALSE)</f>
        <v>2.063236402259923</v>
      </c>
      <c r="H43" s="51">
        <f>VLOOKUP($A43,resub,22,FALSE)*1000</f>
        <v>4.0912714972535534E-2</v>
      </c>
      <c r="I43" s="51">
        <f>VLOOKUP($A43,resub,23,FALSE)*1000</f>
        <v>5.570414922828263E-2</v>
      </c>
      <c r="J43" s="50">
        <f>VLOOKUP($A43,resub,24,FALSE)</f>
        <v>2.0188042651517182</v>
      </c>
      <c r="M43" s="53" t="s">
        <v>238</v>
      </c>
      <c r="N43" s="48">
        <v>1</v>
      </c>
      <c r="O43" s="49">
        <f ca="1">VLOOKUP(A43,resah,9,FALSE)/1000</f>
        <v>10.011701086038723</v>
      </c>
      <c r="P43" s="49">
        <f>VLOOKUP($A43,resub,36,FALSE)</f>
        <v>1.5284123154129929E-3</v>
      </c>
      <c r="Q43" s="50">
        <f>VLOOKUP($A43,resub,37,FALSE)</f>
        <v>2.063236402259923</v>
      </c>
      <c r="R43" s="51">
        <f ca="1">VLOOKUP(A43,resah,11,FALSE)*1000</f>
        <v>5.3780358439870175E-2</v>
      </c>
      <c r="S43" s="51">
        <f>VLOOKUP($A43,resub,23,FALSE)*1000</f>
        <v>5.570414922828263E-2</v>
      </c>
      <c r="T43" s="50">
        <f>VLOOKUP($A43,resub,24,FALSE)</f>
        <v>2.0188042651517182</v>
      </c>
    </row>
    <row r="44" spans="1:20" x14ac:dyDescent="0.25">
      <c r="A44" t="s">
        <v>56</v>
      </c>
      <c r="C44" s="54" t="s">
        <v>236</v>
      </c>
      <c r="D44" s="48">
        <v>2</v>
      </c>
      <c r="E44" s="49">
        <f>VLOOKUP($A44,resub,35,FALSE)</f>
        <v>20.020813705213023</v>
      </c>
      <c r="F44" s="49">
        <f>VLOOKUP($A44,resub,36,FALSE)</f>
        <v>2.9163551656575192E-3</v>
      </c>
      <c r="G44" s="50">
        <f>VLOOKUP($A44,resub,37,FALSE)</f>
        <v>2.075387835203923</v>
      </c>
      <c r="H44" s="51">
        <f>VLOOKUP($A44,resub,22,FALSE)*1000</f>
        <v>2.9469106563222831E-2</v>
      </c>
      <c r="I44" s="51">
        <f>VLOOKUP($A44,resub,23,FALSE)*1000</f>
        <v>4.21285288313639E-2</v>
      </c>
      <c r="J44" s="50">
        <f>VLOOKUP($A44,resub,24,FALSE)</f>
        <v>2.090810619417673</v>
      </c>
      <c r="M44" s="54" t="s">
        <v>236</v>
      </c>
      <c r="N44" s="48">
        <v>2</v>
      </c>
      <c r="O44" s="49">
        <f ca="1">VLOOKUP(A44,resah,9,FALSE)/1000</f>
        <v>20.003047777906634</v>
      </c>
      <c r="P44" s="49">
        <f>VLOOKUP($A44,resub,36,FALSE)</f>
        <v>2.9163551656575192E-3</v>
      </c>
      <c r="Q44" s="50">
        <f>VLOOKUP($A44,resub,37,FALSE)</f>
        <v>2.075387835203923</v>
      </c>
      <c r="R44" s="51">
        <f ca="1">VLOOKUP(A44,resah,11,FALSE)*1000</f>
        <v>6.3935900528746398E-2</v>
      </c>
      <c r="S44" s="51">
        <f>VLOOKUP($A44,resub,23,FALSE)*1000</f>
        <v>4.21285288313639E-2</v>
      </c>
      <c r="T44" s="50">
        <f>VLOOKUP($A44,resub,24,FALSE)</f>
        <v>2.090810619417673</v>
      </c>
    </row>
    <row r="45" spans="1:20" x14ac:dyDescent="0.25">
      <c r="A45" t="s">
        <v>57</v>
      </c>
      <c r="D45" s="48">
        <v>3</v>
      </c>
      <c r="E45" s="49">
        <f>VLOOKUP($A45,resub,35,FALSE)</f>
        <v>30.041771566345975</v>
      </c>
      <c r="F45" s="49">
        <f>VLOOKUP($A45,resub,36,FALSE)</f>
        <v>4.3509409448808656E-3</v>
      </c>
      <c r="G45" s="50">
        <f>VLOOKUP($A45,resub,37,FALSE)</f>
        <v>2.0786322541607909</v>
      </c>
      <c r="H45" s="51">
        <f>VLOOKUP($A45,resub,22,FALSE)*1000</f>
        <v>2.063777304212323E-2</v>
      </c>
      <c r="I45" s="51">
        <f>VLOOKUP($A45,resub,23,FALSE)*1000</f>
        <v>3.9583435931589923E-2</v>
      </c>
      <c r="J45" s="50">
        <f>VLOOKUP($A45,resub,24,FALSE)</f>
        <v>2.1433067210693091</v>
      </c>
      <c r="N45" s="48">
        <v>3</v>
      </c>
      <c r="O45" s="49">
        <f ca="1">VLOOKUP(A45,resah,9,FALSE)/1000</f>
        <v>30.014696909364357</v>
      </c>
      <c r="P45" s="49">
        <f>VLOOKUP($A45,resub,36,FALSE)</f>
        <v>4.3509409448808656E-3</v>
      </c>
      <c r="Q45" s="50">
        <f>VLOOKUP($A45,resub,37,FALSE)</f>
        <v>2.0786322541607909</v>
      </c>
      <c r="R45" s="51">
        <f ca="1">VLOOKUP(A45,resah,11,FALSE)*1000</f>
        <v>6.7514520606995365E-2</v>
      </c>
      <c r="S45" s="51">
        <f>VLOOKUP($A45,resub,23,FALSE)*1000</f>
        <v>3.9583435931589923E-2</v>
      </c>
      <c r="T45" s="50">
        <f>VLOOKUP($A45,resub,24,FALSE)</f>
        <v>2.1433067210693091</v>
      </c>
    </row>
    <row r="46" spans="1:20" x14ac:dyDescent="0.25">
      <c r="A46" t="s">
        <v>58</v>
      </c>
      <c r="D46" s="48">
        <v>4</v>
      </c>
      <c r="E46" s="49">
        <f>VLOOKUP($A46,resub,35,FALSE)</f>
        <v>40.053228519327156</v>
      </c>
      <c r="F46" s="49">
        <f>VLOOKUP($A46,resub,36,FALSE)</f>
        <v>5.7886833790375784E-3</v>
      </c>
      <c r="G46" s="50">
        <f>VLOOKUP($A46,resub,37,FALSE)</f>
        <v>2.07979686956048</v>
      </c>
      <c r="H46" s="51">
        <f>VLOOKUP($A46,resub,22,FALSE)*1000</f>
        <v>1.5229617244774139E-2</v>
      </c>
      <c r="I46" s="51">
        <f>VLOOKUP($A46,resub,23,FALSE)*1000</f>
        <v>3.8798299435919559E-2</v>
      </c>
      <c r="J46" s="50">
        <f>VLOOKUP($A46,resub,24,FALSE)</f>
        <v>2.1698654047834061</v>
      </c>
      <c r="N46" s="48">
        <v>4</v>
      </c>
      <c r="O46" s="49">
        <f ca="1">VLOOKUP(A46,resah,9,FALSE)/1000</f>
        <v>40.017604682526539</v>
      </c>
      <c r="P46" s="49">
        <f>VLOOKUP($A46,resub,36,FALSE)</f>
        <v>5.7886833790375784E-3</v>
      </c>
      <c r="Q46" s="50">
        <f>VLOOKUP($A46,resub,37,FALSE)</f>
        <v>2.07979686956048</v>
      </c>
      <c r="R46" s="51">
        <f ca="1">VLOOKUP(A46,resah,11,FALSE)*1000</f>
        <v>7.6769409298038979E-2</v>
      </c>
      <c r="S46" s="51">
        <f>VLOOKUP($A46,resub,23,FALSE)*1000</f>
        <v>3.8798299435919559E-2</v>
      </c>
      <c r="T46" s="50">
        <f>VLOOKUP($A46,resub,24,FALSE)</f>
        <v>2.1698654047834061</v>
      </c>
    </row>
    <row r="47" spans="1:20" x14ac:dyDescent="0.25">
      <c r="A47" t="s">
        <v>59</v>
      </c>
      <c r="D47" s="48">
        <v>5</v>
      </c>
      <c r="E47" s="49">
        <f>VLOOKUP($A47,resub,35,FALSE)</f>
        <v>50.069585940723464</v>
      </c>
      <c r="F47" s="49">
        <f>VLOOKUP($A47,resub,36,FALSE)</f>
        <v>7.1013972351378811E-3</v>
      </c>
      <c r="G47" s="50">
        <f>VLOOKUP($A47,resub,37,FALSE)</f>
        <v>2.0776278568102322</v>
      </c>
      <c r="H47" s="51">
        <f>VLOOKUP($A47,resub,22,FALSE)*1000</f>
        <v>1.078490793167278E-2</v>
      </c>
      <c r="I47" s="51">
        <f>VLOOKUP($A47,resub,23,FALSE)*1000</f>
        <v>3.8502561878211591E-2</v>
      </c>
      <c r="J47" s="50">
        <f>VLOOKUP($A47,resub,24,FALSE)</f>
        <v>2.1823545487719072</v>
      </c>
      <c r="N47" s="48">
        <v>5</v>
      </c>
      <c r="O47" s="49">
        <f ca="1">VLOOKUP(A47,resah,9,FALSE)/1000</f>
        <v>50.023604598011048</v>
      </c>
      <c r="P47" s="49">
        <f>VLOOKUP($A47,resub,36,FALSE)</f>
        <v>7.1013972351378811E-3</v>
      </c>
      <c r="Q47" s="50">
        <f>VLOOKUP($A47,resub,37,FALSE)</f>
        <v>2.0776278568102322</v>
      </c>
      <c r="R47" s="51">
        <f ca="1">VLOOKUP(A47,resah,11,FALSE)*1000</f>
        <v>8.6590678696757184E-2</v>
      </c>
      <c r="S47" s="51">
        <f>VLOOKUP($A47,resub,23,FALSE)*1000</f>
        <v>3.8502561878211591E-2</v>
      </c>
      <c r="T47" s="50">
        <f>VLOOKUP($A47,resub,24,FALSE)</f>
        <v>2.1823545487719072</v>
      </c>
    </row>
    <row r="48" spans="1:20" x14ac:dyDescent="0.25">
      <c r="A48" t="s">
        <v>60</v>
      </c>
      <c r="D48" s="48">
        <v>6</v>
      </c>
      <c r="E48" s="49">
        <f>VLOOKUP($A48,resub,35,FALSE)</f>
        <v>60.090443792296931</v>
      </c>
      <c r="F48" s="49">
        <f>VLOOKUP($A48,resub,36,FALSE)</f>
        <v>8.6707280161217714E-3</v>
      </c>
      <c r="G48" s="50">
        <f>VLOOKUP($A48,resub,37,FALSE)</f>
        <v>2.0806328086654831</v>
      </c>
      <c r="H48" s="51">
        <f>VLOOKUP($A48,resub,22,FALSE)*1000</f>
        <v>4.8260216796149726E-3</v>
      </c>
      <c r="I48" s="51">
        <f>VLOOKUP($A48,resub,23,FALSE)*1000</f>
        <v>3.840057031476693E-2</v>
      </c>
      <c r="J48" s="50">
        <f>VLOOKUP($A48,resub,24,FALSE)</f>
        <v>2.1873325190519508</v>
      </c>
      <c r="N48" s="48">
        <v>6</v>
      </c>
      <c r="O48" s="49">
        <f ca="1">VLOOKUP(A48,resah,9,FALSE)/1000</f>
        <v>60.034926600281025</v>
      </c>
      <c r="P48" s="49">
        <f>VLOOKUP($A48,resub,36,FALSE)</f>
        <v>8.6707280161217714E-3</v>
      </c>
      <c r="Q48" s="50">
        <f>VLOOKUP($A48,resub,37,FALSE)</f>
        <v>2.0806328086654831</v>
      </c>
      <c r="R48" s="51">
        <f ca="1">VLOOKUP(A48,resah,11,FALSE)*1000</f>
        <v>9.5241690076010452E-2</v>
      </c>
      <c r="S48" s="51">
        <f>VLOOKUP($A48,resub,23,FALSE)*1000</f>
        <v>3.840057031476693E-2</v>
      </c>
      <c r="T48" s="50">
        <f>VLOOKUP($A48,resub,24,FALSE)</f>
        <v>2.1873325190519508</v>
      </c>
    </row>
    <row r="49" spans="1:20" x14ac:dyDescent="0.25">
      <c r="A49" t="s">
        <v>61</v>
      </c>
      <c r="D49" s="48">
        <v>7</v>
      </c>
      <c r="E49" s="56">
        <f>VLOOKUP($A49,resub,35,FALSE)</f>
        <v>70.089699579020049</v>
      </c>
      <c r="F49" s="56">
        <f>VLOOKUP($A49,resub,36,FALSE)</f>
        <v>1.001978795201997E-2</v>
      </c>
      <c r="G49" s="50">
        <f>VLOOKUP($A49,resub,37,FALSE)</f>
        <v>2.0794445166885058</v>
      </c>
      <c r="H49" s="51">
        <f>VLOOKUP($A49,resub,22,FALSE)*1000</f>
        <v>1.498068881153331E-2</v>
      </c>
      <c r="I49" s="51">
        <f>VLOOKUP($A49,resub,23,FALSE)*1000</f>
        <v>3.8397584493230191E-2</v>
      </c>
      <c r="J49" s="50">
        <f>VLOOKUP($A49,resub,24,FALSE)</f>
        <v>2.1880239247044</v>
      </c>
      <c r="N49" s="48">
        <v>7</v>
      </c>
      <c r="O49" s="56">
        <f ca="1">VLOOKUP(A49,resah,9,FALSE)/1000</f>
        <v>70.02653994148686</v>
      </c>
      <c r="P49" s="56">
        <f>VLOOKUP($A49,resub,36,FALSE)</f>
        <v>1.001978795201997E-2</v>
      </c>
      <c r="Q49" s="50">
        <f>VLOOKUP($A49,resub,37,FALSE)</f>
        <v>2.0794445166885058</v>
      </c>
      <c r="R49" s="51">
        <f ca="1">VLOOKUP(A49,resah,11,FALSE)*1000</f>
        <v>0.10244441434625134</v>
      </c>
      <c r="S49" s="51">
        <f>VLOOKUP($A49,resub,23,FALSE)*1000</f>
        <v>3.8397584493230191E-2</v>
      </c>
      <c r="T49" s="50">
        <f>VLOOKUP($A49,resub,24,FALSE)</f>
        <v>2.1880239247044</v>
      </c>
    </row>
    <row r="50" spans="1:20" x14ac:dyDescent="0.25">
      <c r="A50" t="s">
        <v>62</v>
      </c>
      <c r="D50" s="48">
        <v>8</v>
      </c>
      <c r="E50" s="56">
        <f>VLOOKUP($A50,resub,35,FALSE)</f>
        <v>80.110357411474538</v>
      </c>
      <c r="F50" s="56">
        <f>VLOOKUP($A50,resub,36,FALSE)</f>
        <v>1.1348348287063379E-2</v>
      </c>
      <c r="G50" s="50">
        <f>VLOOKUP($A50,resub,37,FALSE)</f>
        <v>2.0782185202993402</v>
      </c>
      <c r="H50" s="51">
        <f>VLOOKUP($A50,resub,22,FALSE)*1000</f>
        <v>2.4341235834431402E-2</v>
      </c>
      <c r="I50" s="51">
        <f>VLOOKUP($A50,resub,23,FALSE)*1000</f>
        <v>3.8456686640347668E-2</v>
      </c>
      <c r="J50" s="50">
        <f>VLOOKUP($A50,resub,24,FALSE)</f>
        <v>2.18611166372271</v>
      </c>
      <c r="N50" s="48">
        <v>8</v>
      </c>
      <c r="O50" s="56">
        <f ca="1">VLOOKUP(A50,resah,9,FALSE)/1000</f>
        <v>80.037897783667844</v>
      </c>
      <c r="P50" s="56">
        <f>VLOOKUP($A50,resub,36,FALSE)</f>
        <v>1.1348348287063379E-2</v>
      </c>
      <c r="Q50" s="50">
        <f>VLOOKUP($A50,resub,37,FALSE)</f>
        <v>2.0782185202993402</v>
      </c>
      <c r="R50" s="51">
        <f ca="1">VLOOKUP(A50,resah,11,FALSE)*1000</f>
        <v>0.1127319447768048</v>
      </c>
      <c r="S50" s="51">
        <f>VLOOKUP($A50,resub,23,FALSE)*1000</f>
        <v>3.8456686640347668E-2</v>
      </c>
      <c r="T50" s="50">
        <f>VLOOKUP($A50,resub,24,FALSE)</f>
        <v>2.18611166372271</v>
      </c>
    </row>
    <row r="51" spans="1:20" x14ac:dyDescent="0.25">
      <c r="A51" t="s">
        <v>63</v>
      </c>
      <c r="D51" s="48">
        <v>9</v>
      </c>
      <c r="E51" s="56">
        <f>VLOOKUP($A51,resub,35,FALSE)</f>
        <v>90.12141432621776</v>
      </c>
      <c r="F51" s="56">
        <f>VLOOKUP($A51,resub,36,FALSE)</f>
        <v>1.2543266484825731E-2</v>
      </c>
      <c r="G51" s="50">
        <f>VLOOKUP($A51,resub,37,FALSE)</f>
        <v>2.0756935041478508</v>
      </c>
      <c r="H51" s="51">
        <f>VLOOKUP($A51,resub,22,FALSE)*1000</f>
        <v>3.7948515319076448E-2</v>
      </c>
      <c r="I51" s="51">
        <f>VLOOKUP($A51,resub,23,FALSE)*1000</f>
        <v>3.8561555127052401E-2</v>
      </c>
      <c r="J51" s="50">
        <f>VLOOKUP($A51,resub,24,FALSE)</f>
        <v>2.1825545771989052</v>
      </c>
      <c r="N51" s="48">
        <v>9</v>
      </c>
      <c r="O51" s="56">
        <f ca="1">VLOOKUP(A51,resah,9,FALSE)/1000</f>
        <v>90.040481097635549</v>
      </c>
      <c r="P51" s="56">
        <f>VLOOKUP($A51,resub,36,FALSE)</f>
        <v>1.2543266484825731E-2</v>
      </c>
      <c r="Q51" s="50">
        <f>VLOOKUP($A51,resub,37,FALSE)</f>
        <v>2.0756935041478508</v>
      </c>
      <c r="R51" s="51">
        <f ca="1">VLOOKUP(A51,resah,11,FALSE)*1000</f>
        <v>0.12167113879723133</v>
      </c>
      <c r="S51" s="51">
        <f>VLOOKUP($A51,resub,23,FALSE)*1000</f>
        <v>3.8561555127052401E-2</v>
      </c>
      <c r="T51" s="50">
        <f>VLOOKUP($A51,resub,24,FALSE)</f>
        <v>2.1825545771989052</v>
      </c>
    </row>
    <row r="52" spans="1:20" x14ac:dyDescent="0.25">
      <c r="A52" t="s">
        <v>64</v>
      </c>
      <c r="D52" s="48">
        <v>10</v>
      </c>
      <c r="E52" s="56">
        <f>VLOOKUP($A52,resub,35,FALSE)</f>
        <v>100.1422721777912</v>
      </c>
      <c r="F52" s="56">
        <f>VLOOKUP($A52,resub,36,FALSE)</f>
        <v>1.405767387026384E-2</v>
      </c>
      <c r="G52" s="50">
        <f>VLOOKUP($A52,resub,37,FALSE)</f>
        <v>2.0770379294594421</v>
      </c>
      <c r="H52" s="51">
        <f>VLOOKUP($A52,resub,22,FALSE)*1000</f>
        <v>5.3323727210621973E-2</v>
      </c>
      <c r="I52" s="51">
        <f>VLOOKUP($A52,resub,23,FALSE)*1000</f>
        <v>3.8704695822152184E-2</v>
      </c>
      <c r="J52" s="50">
        <f>VLOOKUP($A52,resub,24,FALSE)</f>
        <v>2.177945621643099</v>
      </c>
      <c r="N52" s="48">
        <v>10</v>
      </c>
      <c r="O52" s="56">
        <f ca="1">VLOOKUP(A52,resah,9,FALSE)/1000</f>
        <v>100.05191383962965</v>
      </c>
      <c r="P52" s="56">
        <f>VLOOKUP($A52,resub,36,FALSE)</f>
        <v>1.405767387026384E-2</v>
      </c>
      <c r="Q52" s="50">
        <f>VLOOKUP($A52,resub,37,FALSE)</f>
        <v>2.0770379294594421</v>
      </c>
      <c r="R52" s="51">
        <f ca="1">VLOOKUP(A52,resah,11,FALSE)*1000</f>
        <v>0.13167492122256405</v>
      </c>
      <c r="S52" s="51">
        <f>VLOOKUP($A52,resub,23,FALSE)*1000</f>
        <v>3.8704695822152184E-2</v>
      </c>
      <c r="T52" s="50">
        <f>VLOOKUP($A52,resub,24,FALSE)</f>
        <v>2.177945621643099</v>
      </c>
    </row>
    <row r="55" spans="1:20" ht="38.25" x14ac:dyDescent="0.25">
      <c r="C55" s="47" t="s">
        <v>226</v>
      </c>
      <c r="D55" s="47" t="s">
        <v>227</v>
      </c>
      <c r="E55" s="47" t="s">
        <v>242</v>
      </c>
      <c r="F55" s="47" t="s">
        <v>243</v>
      </c>
      <c r="G55" s="47" t="s">
        <v>222</v>
      </c>
      <c r="H55" s="47" t="s">
        <v>230</v>
      </c>
      <c r="I55" s="47" t="s">
        <v>231</v>
      </c>
      <c r="J55" s="47" t="s">
        <v>222</v>
      </c>
      <c r="M55" s="47" t="s">
        <v>226</v>
      </c>
      <c r="N55" s="47" t="s">
        <v>227</v>
      </c>
      <c r="O55" s="47" t="s">
        <v>242</v>
      </c>
      <c r="P55" s="47" t="s">
        <v>243</v>
      </c>
      <c r="Q55" s="47" t="s">
        <v>222</v>
      </c>
      <c r="R55" s="47" t="s">
        <v>230</v>
      </c>
      <c r="S55" s="47" t="s">
        <v>231</v>
      </c>
      <c r="T55" s="47" t="s">
        <v>222</v>
      </c>
    </row>
    <row r="56" spans="1:20" x14ac:dyDescent="0.25">
      <c r="A56" t="s">
        <v>45</v>
      </c>
      <c r="C56" s="53" t="s">
        <v>239</v>
      </c>
      <c r="D56" s="48">
        <v>1</v>
      </c>
      <c r="E56" s="49">
        <f>VLOOKUP($A56,resub,35,FALSE)</f>
        <v>0.100033561786623</v>
      </c>
      <c r="F56" s="61">
        <f>VLOOKUP($A56,resub,36,FALSE)</f>
        <v>1.4260239988257879E-5</v>
      </c>
      <c r="G56" s="50">
        <f>VLOOKUP($A56,resub,37,FALSE)</f>
        <v>2.051885414116922</v>
      </c>
      <c r="H56" s="51">
        <f>VLOOKUP($A56,resub,22,FALSE)*1000</f>
        <v>4.298524487559522E-2</v>
      </c>
      <c r="I56" s="51">
        <f>VLOOKUP($A56,resub,23,FALSE)*1000</f>
        <v>5.65700144322848E-2</v>
      </c>
      <c r="J56" s="50">
        <f>VLOOKUP($A56,resub,24,FALSE)</f>
        <v>2.0153953962268409</v>
      </c>
      <c r="M56" s="53" t="s">
        <v>239</v>
      </c>
      <c r="N56" s="48">
        <v>1</v>
      </c>
      <c r="O56" s="49">
        <f ca="1">VLOOKUP(A56,resah,9,FALSE)/1000000</f>
        <v>9.9966477151766681E-2</v>
      </c>
      <c r="P56" s="61">
        <f>VLOOKUP($A56,resub,36,FALSE)</f>
        <v>1.4260239988257879E-5</v>
      </c>
      <c r="Q56" s="50">
        <f>VLOOKUP($A56,resub,37,FALSE)</f>
        <v>2.051885414116922</v>
      </c>
      <c r="R56" s="51">
        <f ca="1">VLOOKUP(A56,resah,11,FALSE)*1000</f>
        <v>0.13425828593143346</v>
      </c>
      <c r="S56" s="51">
        <f>VLOOKUP($A56,resub,23,FALSE)*1000</f>
        <v>5.65700144322848E-2</v>
      </c>
      <c r="T56" s="50">
        <f>VLOOKUP($A56,resub,24,FALSE)</f>
        <v>2.0153953962268409</v>
      </c>
    </row>
    <row r="57" spans="1:20" x14ac:dyDescent="0.25">
      <c r="A57" t="s">
        <v>46</v>
      </c>
      <c r="C57" s="54" t="s">
        <v>236</v>
      </c>
      <c r="D57" s="48">
        <v>2</v>
      </c>
      <c r="E57" s="49">
        <f>VLOOKUP($A57,resub,35,FALSE)</f>
        <v>0.2004871637231139</v>
      </c>
      <c r="F57" s="61">
        <f>VLOOKUP($A57,resub,36,FALSE)</f>
        <v>2.7701384940122863E-5</v>
      </c>
      <c r="G57" s="50">
        <f>VLOOKUP($A57,resub,37,FALSE)</f>
        <v>2.0672847166724071</v>
      </c>
      <c r="H57" s="51">
        <f>VLOOKUP($A57,resub,22,FALSE)*1000</f>
        <v>5.1374467669370316E-2</v>
      </c>
      <c r="I57" s="51">
        <f>VLOOKUP($A57,resub,23,FALSE)*1000</f>
        <v>4.6296212660487189E-2</v>
      </c>
      <c r="J57" s="50">
        <f>VLOOKUP($A57,resub,24,FALSE)</f>
        <v>2.059673240185516</v>
      </c>
      <c r="M57" s="54" t="s">
        <v>236</v>
      </c>
      <c r="N57" s="48">
        <v>2</v>
      </c>
      <c r="O57" s="49">
        <f ca="1">VLOOKUP(A57,resah,9,FALSE)/1000000</f>
        <v>0.20037199284870746</v>
      </c>
      <c r="P57" s="61">
        <f>VLOOKUP($A57,resub,36,FALSE)</f>
        <v>2.7701384940122863E-5</v>
      </c>
      <c r="Q57" s="50">
        <f>VLOOKUP($A57,resub,37,FALSE)</f>
        <v>2.0672847166724071</v>
      </c>
      <c r="R57" s="51">
        <f ca="1">VLOOKUP(A57,resah,11,FALSE)*1000</f>
        <v>0.24027723230437772</v>
      </c>
      <c r="S57" s="51">
        <f>VLOOKUP($A57,resub,23,FALSE)*1000</f>
        <v>4.6296212660487189E-2</v>
      </c>
      <c r="T57" s="50">
        <f>VLOOKUP($A57,resub,24,FALSE)</f>
        <v>2.059673240185516</v>
      </c>
    </row>
    <row r="58" spans="1:20" x14ac:dyDescent="0.25">
      <c r="A58" t="s">
        <v>47</v>
      </c>
      <c r="D58" s="48">
        <v>3</v>
      </c>
      <c r="E58" s="49">
        <f>VLOOKUP($A58,resub,35,FALSE)</f>
        <v>0.30052072550973702</v>
      </c>
      <c r="F58" s="61">
        <f>VLOOKUP($A58,resub,36,FALSE)</f>
        <v>4.2345831231254504E-5</v>
      </c>
      <c r="G58" s="50">
        <f>VLOOKUP($A58,resub,37,FALSE)</f>
        <v>2.074457775967272</v>
      </c>
      <c r="H58" s="51">
        <f>VLOOKUP($A58,resub,22,FALSE)*1000</f>
        <v>5.0911241100702581E-2</v>
      </c>
      <c r="I58" s="51">
        <f>VLOOKUP($A58,resub,23,FALSE)*1000</f>
        <v>4.9731273066194411E-2</v>
      </c>
      <c r="J58" s="50">
        <f>VLOOKUP($A58,resub,24,FALSE)</f>
        <v>2.0927803008949422</v>
      </c>
      <c r="N58" s="48">
        <v>3</v>
      </c>
      <c r="O58" s="49">
        <f ca="1">VLOOKUP(A58,resah,9,FALSE)/1000000</f>
        <v>0.30034216862658059</v>
      </c>
      <c r="P58" s="61">
        <f>VLOOKUP($A58,resub,36,FALSE)</f>
        <v>4.2345831231254504E-5</v>
      </c>
      <c r="Q58" s="50">
        <f>VLOOKUP($A58,resub,37,FALSE)</f>
        <v>2.074457775967272</v>
      </c>
      <c r="R58" s="51">
        <f ca="1">VLOOKUP(A58,resah,11,FALSE)*1000</f>
        <v>0.31138427314639572</v>
      </c>
      <c r="S58" s="51">
        <f>VLOOKUP($A58,resub,23,FALSE)*1000</f>
        <v>4.9731273066194411E-2</v>
      </c>
      <c r="T58" s="50">
        <f>VLOOKUP($A58,resub,24,FALSE)</f>
        <v>2.0927803008949422</v>
      </c>
    </row>
    <row r="59" spans="1:20" x14ac:dyDescent="0.25">
      <c r="A59" t="s">
        <v>48</v>
      </c>
      <c r="D59" s="48">
        <v>4</v>
      </c>
      <c r="E59" s="49">
        <f>VLOOKUP($A59,resub,35,FALSE)</f>
        <v>0.40096832687265827</v>
      </c>
      <c r="F59" s="61">
        <f>VLOOKUP($A59,resub,36,FALSE)</f>
        <v>5.590404410727866E-5</v>
      </c>
      <c r="G59" s="50">
        <f>VLOOKUP($A59,resub,37,FALSE)</f>
        <v>2.0743789396333772</v>
      </c>
      <c r="H59" s="51">
        <f>VLOOKUP($A59,resub,22,FALSE)*1000</f>
        <v>6.060282752049613E-2</v>
      </c>
      <c r="I59" s="51">
        <f>VLOOKUP($A59,resub,23,FALSE)*1000</f>
        <v>5.7219500997540966E-2</v>
      </c>
      <c r="J59" s="50">
        <f>VLOOKUP($A59,resub,24,FALSE)</f>
        <v>2.1358112198447912</v>
      </c>
      <c r="N59" s="48">
        <v>4</v>
      </c>
      <c r="O59" s="49">
        <f ca="1">VLOOKUP(A59,resah,9,FALSE)/1000000</f>
        <v>0.40074155133874928</v>
      </c>
      <c r="P59" s="61">
        <f>VLOOKUP($A59,resub,36,FALSE)</f>
        <v>5.590404410727866E-5</v>
      </c>
      <c r="Q59" s="50">
        <f>VLOOKUP($A59,resub,37,FALSE)</f>
        <v>2.0743789396333772</v>
      </c>
      <c r="R59" s="51">
        <f ca="1">VLOOKUP(A59,resah,11,FALSE)*1000</f>
        <v>0.41648246186459675</v>
      </c>
      <c r="S59" s="51">
        <f>VLOOKUP($A59,resub,23,FALSE)*1000</f>
        <v>5.7219500997540966E-2</v>
      </c>
      <c r="T59" s="50">
        <f>VLOOKUP($A59,resub,24,FALSE)</f>
        <v>2.1358112198447912</v>
      </c>
    </row>
    <row r="60" spans="1:20" x14ac:dyDescent="0.25">
      <c r="A60" t="s">
        <v>49</v>
      </c>
      <c r="D60" s="48">
        <v>5</v>
      </c>
      <c r="E60" s="49">
        <f>VLOOKUP($A60,resub,35,FALSE)</f>
        <v>0.50087387642313108</v>
      </c>
      <c r="F60" s="61">
        <f>VLOOKUP($A60,resub,36,FALSE)</f>
        <v>6.9174689032773003E-5</v>
      </c>
      <c r="G60" s="50">
        <f>VLOOKUP($A60,resub,37,FALSE)</f>
        <v>2.0736856993890611</v>
      </c>
      <c r="H60" s="51">
        <f>VLOOKUP($A60,resub,22,FALSE)*1000</f>
        <v>7.9660164071334499E-2</v>
      </c>
      <c r="I60" s="51">
        <f>VLOOKUP($A60,resub,23,FALSE)*1000</f>
        <v>6.6666688112837116E-2</v>
      </c>
      <c r="J60" s="50">
        <f>VLOOKUP($A60,resub,24,FALSE)</f>
        <v>2.1833225007078472</v>
      </c>
      <c r="N60" s="48">
        <v>5</v>
      </c>
      <c r="O60" s="49">
        <f ca="1">VLOOKUP(A60,resah,9,FALSE)/1000000</f>
        <v>0.50056191548859896</v>
      </c>
      <c r="P60" s="61">
        <f>VLOOKUP($A60,resub,36,FALSE)</f>
        <v>6.9174689032773003E-5</v>
      </c>
      <c r="Q60" s="50">
        <f>VLOOKUP($A60,resub,37,FALSE)</f>
        <v>2.0736856993890611</v>
      </c>
      <c r="R60" s="51">
        <f ca="1">VLOOKUP(A60,resah,11,FALSE)*1000</f>
        <v>0.52545313523555648</v>
      </c>
      <c r="S60" s="51">
        <f>VLOOKUP($A60,resub,23,FALSE)*1000</f>
        <v>6.6666688112837116E-2</v>
      </c>
      <c r="T60" s="50">
        <f>VLOOKUP($A60,resub,24,FALSE)</f>
        <v>2.1833225007078472</v>
      </c>
    </row>
    <row r="61" spans="1:20" x14ac:dyDescent="0.25">
      <c r="A61" t="s">
        <v>50</v>
      </c>
      <c r="D61" s="48">
        <v>6</v>
      </c>
      <c r="E61" s="49">
        <f>VLOOKUP($A61,resub,35,FALSE)</f>
        <v>0.60090943840094413</v>
      </c>
      <c r="F61" s="61">
        <f>VLOOKUP($A61,resub,36,FALSE)</f>
        <v>8.3660720146706017E-5</v>
      </c>
      <c r="G61" s="50">
        <f>VLOOKUP($A61,resub,37,FALSE)</f>
        <v>2.0752593322751571</v>
      </c>
      <c r="H61" s="51">
        <f>VLOOKUP($A61,resub,22,FALSE)*1000</f>
        <v>8.4870709486042695E-2</v>
      </c>
      <c r="I61" s="51">
        <f>VLOOKUP($A61,resub,23,FALSE)*1000</f>
        <v>7.7221755701332301E-2</v>
      </c>
      <c r="J61" s="50">
        <f>VLOOKUP($A61,resub,24,FALSE)</f>
        <v>2.2272267294853241</v>
      </c>
      <c r="N61" s="48">
        <v>6</v>
      </c>
      <c r="O61" s="49">
        <f ca="1">VLOOKUP(A61,resah,9,FALSE)/1000000</f>
        <v>0.6005410992441057</v>
      </c>
      <c r="P61" s="61">
        <f>VLOOKUP($A61,resub,36,FALSE)</f>
        <v>8.3660720146706017E-5</v>
      </c>
      <c r="Q61" s="50">
        <f>VLOOKUP($A61,resub,37,FALSE)</f>
        <v>2.0752593322751571</v>
      </c>
      <c r="R61" s="51">
        <f ca="1">VLOOKUP(A61,resah,11,FALSE)*1000</f>
        <v>0.61160148461996366</v>
      </c>
      <c r="S61" s="51">
        <f>VLOOKUP($A61,resub,23,FALSE)*1000</f>
        <v>7.7221755701332301E-2</v>
      </c>
      <c r="T61" s="50">
        <f>VLOOKUP($A61,resub,24,FALSE)</f>
        <v>2.2272267294853241</v>
      </c>
    </row>
    <row r="62" spans="1:20" x14ac:dyDescent="0.25">
      <c r="A62" t="s">
        <v>51</v>
      </c>
      <c r="D62" s="48">
        <v>7</v>
      </c>
      <c r="E62" s="49">
        <f>VLOOKUP($A62,resub,35,FALSE)</f>
        <v>0.7013620402418399</v>
      </c>
      <c r="F62" s="61">
        <f>VLOOKUP($A62,resub,36,FALSE)</f>
        <v>9.7616085036903404E-5</v>
      </c>
      <c r="G62" s="50">
        <f>VLOOKUP($A62,resub,37,FALSE)</f>
        <v>2.0754485998208319</v>
      </c>
      <c r="H62" s="51">
        <f>VLOOKUP($A62,resub,22,FALSE)*1000</f>
        <v>0.10123082446112369</v>
      </c>
      <c r="I62" s="51">
        <f>VLOOKUP($A62,resub,23,FALSE)*1000</f>
        <v>8.8449149803622146E-2</v>
      </c>
      <c r="J62" s="50">
        <f>VLOOKUP($A62,resub,24,FALSE)</f>
        <v>2.2644426114841059</v>
      </c>
      <c r="N62" s="48">
        <v>7</v>
      </c>
      <c r="O62" s="49">
        <f ca="1">VLOOKUP(A62,resah,9,FALSE)/1000000</f>
        <v>0.70095528791951178</v>
      </c>
      <c r="P62" s="61">
        <f>VLOOKUP($A62,resub,36,FALSE)</f>
        <v>9.7616085036903404E-5</v>
      </c>
      <c r="Q62" s="50">
        <f>VLOOKUP($A62,resub,37,FALSE)</f>
        <v>2.0754485998208319</v>
      </c>
      <c r="R62" s="51">
        <f ca="1">VLOOKUP(A62,resah,11,FALSE)*1000</f>
        <v>0.69648069753781283</v>
      </c>
      <c r="S62" s="51">
        <f>VLOOKUP($A62,resub,23,FALSE)*1000</f>
        <v>8.8449149803622146E-2</v>
      </c>
      <c r="T62" s="50">
        <f>VLOOKUP($A62,resub,24,FALSE)</f>
        <v>2.2644426114841059</v>
      </c>
    </row>
    <row r="63" spans="1:20" x14ac:dyDescent="0.25">
      <c r="A63" t="s">
        <v>52</v>
      </c>
      <c r="D63" s="48">
        <v>8</v>
      </c>
      <c r="E63" s="62">
        <f>VLOOKUP($A63,resub,35,FALSE)</f>
        <v>0.80139460193286793</v>
      </c>
      <c r="F63" s="62">
        <f>VLOOKUP($A63,resub,36,FALSE)</f>
        <v>1.115164541558164E-4</v>
      </c>
      <c r="G63" s="50">
        <f>VLOOKUP($A63,resub,37,FALSE)</f>
        <v>2.075571091046708</v>
      </c>
      <c r="H63" s="51">
        <f>VLOOKUP($A63,resub,22,FALSE)*1000</f>
        <v>0.12078851072992609</v>
      </c>
      <c r="I63" s="51">
        <f>VLOOKUP($A63,resub,23,FALSE)*1000</f>
        <v>9.9998075740546727E-2</v>
      </c>
      <c r="J63" s="50">
        <f>VLOOKUP($A63,resub,24,FALSE)</f>
        <v>2.2945649400970352</v>
      </c>
      <c r="N63" s="48">
        <v>8</v>
      </c>
      <c r="O63" s="62">
        <f ca="1">VLOOKUP(A63,resah,9,FALSE)/1000000</f>
        <v>0.80094001466125453</v>
      </c>
      <c r="P63" s="62">
        <f>VLOOKUP($A63,resub,36,FALSE)</f>
        <v>1.115164541558164E-4</v>
      </c>
      <c r="Q63" s="50">
        <f>VLOOKUP($A63,resub,37,FALSE)</f>
        <v>2.075571091046708</v>
      </c>
      <c r="R63" s="51">
        <f ca="1">VLOOKUP(A63,resah,11,FALSE)*1000</f>
        <v>0.79627289959128078</v>
      </c>
      <c r="S63" s="51">
        <f>VLOOKUP($A63,resub,23,FALSE)*1000</f>
        <v>9.9998075740546727E-2</v>
      </c>
      <c r="T63" s="50">
        <f>VLOOKUP($A63,resub,24,FALSE)</f>
        <v>2.2945649400970352</v>
      </c>
    </row>
    <row r="64" spans="1:20" x14ac:dyDescent="0.25">
      <c r="A64" t="s">
        <v>53</v>
      </c>
      <c r="D64" s="48">
        <v>9</v>
      </c>
      <c r="E64" s="62">
        <f>VLOOKUP($A64,resub,35,FALSE)</f>
        <v>0.90184420348697936</v>
      </c>
      <c r="F64" s="62">
        <f>VLOOKUP($A64,resub,36,FALSE)</f>
        <v>1.2657077738736531E-4</v>
      </c>
      <c r="G64" s="50">
        <f>VLOOKUP($A64,resub,37,FALSE)</f>
        <v>2.076942807949651</v>
      </c>
      <c r="H64" s="51">
        <f>VLOOKUP($A64,resub,22,FALSE)*1000</f>
        <v>0.14370443297229052</v>
      </c>
      <c r="I64" s="51">
        <f>VLOOKUP($A64,resub,23,FALSE)*1000</f>
        <v>0.1118205109623696</v>
      </c>
      <c r="J64" s="50">
        <f>VLOOKUP($A64,resub,24,FALSE)</f>
        <v>2.318831555610354</v>
      </c>
      <c r="N64" s="48">
        <v>9</v>
      </c>
      <c r="O64" s="62">
        <f ca="1">VLOOKUP(A64,resah,9,FALSE)/1000000</f>
        <v>0.90135161034309985</v>
      </c>
      <c r="P64" s="62">
        <f>VLOOKUP($A64,resub,36,FALSE)</f>
        <v>1.2657077738736531E-4</v>
      </c>
      <c r="Q64" s="50">
        <f>VLOOKUP($A64,resub,37,FALSE)</f>
        <v>2.076942807949651</v>
      </c>
      <c r="R64" s="51">
        <f ca="1">VLOOKUP(A64,resah,11,FALSE)*1000</f>
        <v>0.88968258188139271</v>
      </c>
      <c r="S64" s="51">
        <f>VLOOKUP($A64,resub,23,FALSE)*1000</f>
        <v>0.1118205109623696</v>
      </c>
      <c r="T64" s="50">
        <f>VLOOKUP($A64,resub,24,FALSE)</f>
        <v>2.318831555610354</v>
      </c>
    </row>
    <row r="65" spans="1:20" x14ac:dyDescent="0.25">
      <c r="A65" t="s">
        <v>54</v>
      </c>
      <c r="D65" s="48">
        <v>10</v>
      </c>
      <c r="E65" s="62">
        <f>VLOOKUP($A65,resub,35,FALSE)</f>
        <v>1.001879765464792</v>
      </c>
      <c r="F65" s="62">
        <f>VLOOKUP($A65,resub,36,FALSE)</f>
        <v>1.393816095716807E-4</v>
      </c>
      <c r="G65" s="50">
        <f>VLOOKUP($A65,resub,37,FALSE)</f>
        <v>2.0757156086938542</v>
      </c>
      <c r="H65" s="51">
        <f>VLOOKUP($A65,resub,22,FALSE)*1000</f>
        <v>0.1651882205131503</v>
      </c>
      <c r="I65" s="51">
        <f>VLOOKUP($A65,resub,23,FALSE)*1000</f>
        <v>0.1237356828139673</v>
      </c>
      <c r="J65" s="50">
        <f>VLOOKUP($A65,resub,24,FALSE)</f>
        <v>2.3381990690298928</v>
      </c>
      <c r="N65" s="48">
        <v>10</v>
      </c>
      <c r="O65" s="62">
        <f ca="1">VLOOKUP(A65,resah,9,FALSE)/1000000</f>
        <v>1.0013401070754828</v>
      </c>
      <c r="P65" s="62">
        <f>VLOOKUP($A65,resub,36,FALSE)</f>
        <v>1.393816095716807E-4</v>
      </c>
      <c r="Q65" s="50">
        <f>VLOOKUP($A65,resub,37,FALSE)</f>
        <v>2.0757156086938542</v>
      </c>
      <c r="R65" s="51">
        <f ca="1">VLOOKUP(A65,resah,11,FALSE)*1000</f>
        <v>0.99573243978515624</v>
      </c>
      <c r="S65" s="51">
        <f>VLOOKUP($A65,resub,23,FALSE)*1000</f>
        <v>0.1237356828139673</v>
      </c>
      <c r="T65" s="50">
        <f>VLOOKUP($A65,resub,24,FALSE)</f>
        <v>2.3381990690298928</v>
      </c>
    </row>
    <row r="68" spans="1:20" ht="38.25" x14ac:dyDescent="0.25">
      <c r="C68" s="47" t="s">
        <v>226</v>
      </c>
      <c r="D68" s="47" t="s">
        <v>227</v>
      </c>
      <c r="E68" s="47" t="s">
        <v>228</v>
      </c>
      <c r="F68" s="47" t="s">
        <v>229</v>
      </c>
      <c r="G68" s="47" t="s">
        <v>222</v>
      </c>
      <c r="H68" s="47" t="s">
        <v>230</v>
      </c>
      <c r="I68" s="47" t="s">
        <v>231</v>
      </c>
      <c r="J68" s="47" t="s">
        <v>222</v>
      </c>
      <c r="M68" s="47" t="s">
        <v>226</v>
      </c>
      <c r="N68" s="47" t="s">
        <v>227</v>
      </c>
      <c r="O68" s="47" t="s">
        <v>228</v>
      </c>
      <c r="P68" s="47" t="s">
        <v>229</v>
      </c>
      <c r="Q68" s="47" t="s">
        <v>222</v>
      </c>
      <c r="R68" s="47" t="s">
        <v>230</v>
      </c>
      <c r="S68" s="47" t="s">
        <v>231</v>
      </c>
      <c r="T68" s="47" t="s">
        <v>222</v>
      </c>
    </row>
    <row r="69" spans="1:20" x14ac:dyDescent="0.25">
      <c r="A69" t="s">
        <v>245</v>
      </c>
      <c r="C69" s="53" t="s">
        <v>244</v>
      </c>
      <c r="D69" s="48">
        <v>0</v>
      </c>
      <c r="E69" s="55">
        <f>VLOOKUP($A69,resub,35,FALSE)</f>
        <v>48.967765126065615</v>
      </c>
      <c r="F69" s="55">
        <f>VLOOKUP($A69,resub,36,FALSE)</f>
        <v>1.542341906146768</v>
      </c>
      <c r="G69" s="50">
        <f>VLOOKUP($A69,resub,37,FALSE)</f>
        <v>2.5705107767344821</v>
      </c>
      <c r="H69" s="51">
        <f>VLOOKUP($A69,resub,22,FALSE)*1000</f>
        <v>2.8183364987756589</v>
      </c>
      <c r="I69" s="51">
        <f>VLOOKUP($A69,resub,23,FALSE)*1000</f>
        <v>0.1201959928428484</v>
      </c>
      <c r="J69" s="50">
        <f>VLOOKUP($A69,resub,24,FALSE)</f>
        <v>2.0408083647090929</v>
      </c>
      <c r="M69" s="53" t="s">
        <v>244</v>
      </c>
      <c r="N69" s="48">
        <v>0</v>
      </c>
      <c r="O69" s="55">
        <f ca="1">VLOOKUP(A69,resah,9,FALSE)</f>
        <v>49.221513074863658</v>
      </c>
      <c r="P69" s="55">
        <f>VLOOKUP($A69,resub,36,FALSE)</f>
        <v>1.542341906146768</v>
      </c>
      <c r="Q69" s="50">
        <f>VLOOKUP($A69,resub,37,FALSE)</f>
        <v>2.5705107767344821</v>
      </c>
      <c r="R69" s="51">
        <f ca="1">VLOOKUP(A69,resah,11,FALSE)*1000</f>
        <v>2.7055675187687003</v>
      </c>
      <c r="S69" s="51">
        <f>VLOOKUP($A69,resub,23,FALSE)*1000</f>
        <v>0.1201959928428484</v>
      </c>
      <c r="T69" s="50">
        <f>VLOOKUP($A69,resub,24,FALSE)</f>
        <v>2.0408083647090929</v>
      </c>
    </row>
  </sheetData>
  <phoneticPr fontId="8" type="noConversion"/>
  <pageMargins left="0.7" right="0.7" top="0.75" bottom="0.75" header="0.3" footer="0.3"/>
  <pageSetup paperSize="9" scale="69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67B0-DCFE-4F6C-BA15-48EB34AD8F9B}">
  <dimension ref="A1"/>
  <sheetViews>
    <sheetView topLeftCell="A43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Overview</vt:lpstr>
      <vt:lpstr>pyUBreadings</vt:lpstr>
      <vt:lpstr>pyUBresults</vt:lpstr>
      <vt:lpstr>AH2700_data</vt:lpstr>
      <vt:lpstr>AH2700_cal</vt:lpstr>
      <vt:lpstr>pyAH2700readings</vt:lpstr>
      <vt:lpstr>report</vt:lpstr>
      <vt:lpstr>pyAH2700results</vt:lpstr>
      <vt:lpstr>resah</vt:lpstr>
      <vt:lpstr>resub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Jones</dc:creator>
  <cp:lastModifiedBy>Keith Jones</cp:lastModifiedBy>
  <cp:lastPrinted>2020-10-16T02:45:35Z</cp:lastPrinted>
  <dcterms:created xsi:type="dcterms:W3CDTF">2020-10-06T01:27:27Z</dcterms:created>
  <dcterms:modified xsi:type="dcterms:W3CDTF">2020-10-16T03:16:57Z</dcterms:modified>
</cp:coreProperties>
</file>