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d1f6d82515c3b/Desktop/"/>
    </mc:Choice>
  </mc:AlternateContent>
  <xr:revisionPtr revIDLastSave="81" documentId="13_ncr:1_{5FC1891A-75B7-454D-8F24-E1A92B5F25E5}" xr6:coauthVersionLast="47" xr6:coauthVersionMax="47" xr10:uidLastSave="{128C2305-3FC9-4BF7-8A4D-92672B2946EA}"/>
  <bookViews>
    <workbookView xWindow="-108" yWindow="-108" windowWidth="23256" windowHeight="12456" xr2:uid="{3F6B42F3-2C67-488C-89E6-A591F6B234F8}"/>
  </bookViews>
  <sheets>
    <sheet name="Sheet1" sheetId="1" r:id="rId1"/>
  </sheets>
  <definedNames>
    <definedName name="_xlnm._FilterDatabase" localSheetId="0" hidden="1">Sheet1!$E$1:$F$6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L9" i="1"/>
  <c r="F6" i="1"/>
  <c r="F3" i="1"/>
  <c r="F2" i="1"/>
  <c r="F1" i="1"/>
  <c r="K8" i="1"/>
  <c r="K9" i="1"/>
  <c r="K12" i="1"/>
  <c r="K11" i="1"/>
  <c r="K16" i="1"/>
  <c r="K15" i="1"/>
  <c r="F46" i="1"/>
  <c r="E45" i="1"/>
  <c r="E44" i="1"/>
  <c r="K45" i="1"/>
  <c r="E13" i="1"/>
  <c r="E12" i="1"/>
  <c r="E11" i="1"/>
  <c r="E10" i="1"/>
  <c r="F4" i="1"/>
</calcChain>
</file>

<file path=xl/sharedStrings.xml><?xml version="1.0" encoding="utf-8"?>
<sst xmlns="http://schemas.openxmlformats.org/spreadsheetml/2006/main" count="220" uniqueCount="78">
  <si>
    <t>Distance to Station (meters)</t>
  </si>
  <si>
    <t>Sum</t>
  </si>
  <si>
    <t>Mean</t>
  </si>
  <si>
    <t>Median</t>
  </si>
  <si>
    <t>Mode</t>
  </si>
  <si>
    <t>St. Deviation</t>
  </si>
  <si>
    <t>Variance</t>
  </si>
  <si>
    <t>REGION</t>
  </si>
  <si>
    <t>SALLARY</t>
  </si>
  <si>
    <t>SOUTH</t>
  </si>
  <si>
    <t>NORTH</t>
  </si>
  <si>
    <t>EAST</t>
  </si>
  <si>
    <t>WEST</t>
  </si>
  <si>
    <t>SANJAY</t>
  </si>
  <si>
    <t xml:space="preserve">AMAN </t>
  </si>
  <si>
    <t xml:space="preserve">SUNIL </t>
  </si>
  <si>
    <t xml:space="preserve">NAVEEN </t>
  </si>
  <si>
    <t xml:space="preserve">RAMAN </t>
  </si>
  <si>
    <t xml:space="preserve">ARUN </t>
  </si>
  <si>
    <t xml:space="preserve">OM </t>
  </si>
  <si>
    <t xml:space="preserve">VIVEK </t>
  </si>
  <si>
    <t>VISHAL</t>
  </si>
  <si>
    <t>NITESH</t>
  </si>
  <si>
    <t>ABHISHEK</t>
  </si>
  <si>
    <t>ASHISH</t>
  </si>
  <si>
    <t xml:space="preserve">SANTOSH </t>
  </si>
  <si>
    <t xml:space="preserve">NISHA </t>
  </si>
  <si>
    <t>URVASHI</t>
  </si>
  <si>
    <t>NIDHI</t>
  </si>
  <si>
    <t>TANU</t>
  </si>
  <si>
    <t>PRACHI</t>
  </si>
  <si>
    <t xml:space="preserve">RITIKA </t>
  </si>
  <si>
    <t>ABHINAV</t>
  </si>
  <si>
    <t>PRASHANT</t>
  </si>
  <si>
    <t>UTKARSH</t>
  </si>
  <si>
    <t>RAJIV</t>
  </si>
  <si>
    <t>VINOD</t>
  </si>
  <si>
    <t xml:space="preserve">SACHIN </t>
  </si>
  <si>
    <t>VIRAT</t>
  </si>
  <si>
    <t>VAIBHANT</t>
  </si>
  <si>
    <t>NISHANT</t>
  </si>
  <si>
    <t>PRAGATI</t>
  </si>
  <si>
    <t>AKANSHA</t>
  </si>
  <si>
    <t>BHAWNA</t>
  </si>
  <si>
    <t>SALONI</t>
  </si>
  <si>
    <t xml:space="preserve">ARPITA </t>
  </si>
  <si>
    <t>SANYA</t>
  </si>
  <si>
    <t>PRATEEK</t>
  </si>
  <si>
    <t>RASHMI</t>
  </si>
  <si>
    <t>MANSI</t>
  </si>
  <si>
    <t>RAGHAV</t>
  </si>
  <si>
    <t>PRIYA</t>
  </si>
  <si>
    <t>SANDEEP</t>
  </si>
  <si>
    <t>SHANKAR</t>
  </si>
  <si>
    <t xml:space="preserve">PANKAJ </t>
  </si>
  <si>
    <t>KUNDAN</t>
  </si>
  <si>
    <t>DEEPAK</t>
  </si>
  <si>
    <t>SONU</t>
  </si>
  <si>
    <t>RAJESH</t>
  </si>
  <si>
    <t>RUPESH</t>
  </si>
  <si>
    <t>ANNU</t>
  </si>
  <si>
    <t>APARNA</t>
  </si>
  <si>
    <t>VANSHIKA</t>
  </si>
  <si>
    <t>EMPLOYEE</t>
  </si>
  <si>
    <t xml:space="preserve">NORTH </t>
  </si>
  <si>
    <t>SHWETA</t>
  </si>
  <si>
    <t>DEPT</t>
  </si>
  <si>
    <t>BRANCH</t>
  </si>
  <si>
    <t>ADMIN</t>
  </si>
  <si>
    <t>SALES</t>
  </si>
  <si>
    <t xml:space="preserve">MARKET </t>
  </si>
  <si>
    <t>FINANCE</t>
  </si>
  <si>
    <t>DIRECTOR</t>
  </si>
  <si>
    <t xml:space="preserve">DELHI </t>
  </si>
  <si>
    <t xml:space="preserve">JAIPUR </t>
  </si>
  <si>
    <t>PUNJAB</t>
  </si>
  <si>
    <t>MUMBAI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</si>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</sst>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color rgb="FF92D050"/>
      <name val="Calibri"/>
      <family val="2"/>
      <charset val="136"/>
      <scheme val="minor"/>
    </font>
    <font>
      <sz val="12"/>
      <color rgb="FF7030A0"/>
      <name val="Calibri"/>
      <family val="2"/>
      <charset val="136"/>
      <scheme val="minor"/>
    </font>
    <font>
      <sz val="12"/>
      <color rgb="FF00B050"/>
      <name val="Calibri"/>
      <family val="2"/>
      <charset val="136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charset val="136"/>
      <scheme val="minor"/>
    </font>
    <font>
      <sz val="11"/>
      <color rgb="FFFFC000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>
      <alignment vertical="center"/>
    </xf>
    <xf numFmtId="2" fontId="4" fillId="0" borderId="1" xfId="1" applyNumberFormat="1" applyFont="1" applyBorder="1">
      <alignment vertical="center"/>
    </xf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0" applyFont="1"/>
    <xf numFmtId="0" fontId="4" fillId="0" borderId="2" xfId="1" applyFont="1" applyFill="1" applyBorder="1">
      <alignment vertical="center"/>
    </xf>
    <xf numFmtId="0" fontId="5" fillId="0" borderId="0" xfId="1" applyFont="1" applyFill="1">
      <alignment vertical="center"/>
    </xf>
    <xf numFmtId="0" fontId="10" fillId="0" borderId="1" xfId="1" applyFont="1" applyBorder="1">
      <alignment vertical="center"/>
    </xf>
    <xf numFmtId="0" fontId="11" fillId="0" borderId="1" xfId="1" applyFont="1" applyBorder="1">
      <alignment vertical="center"/>
    </xf>
    <xf numFmtId="9" fontId="0" fillId="0" borderId="0" xfId="3" applyFont="1"/>
  </cellXfs>
  <cellStyles count="4">
    <cellStyle name="Normal" xfId="0" builtinId="0"/>
    <cellStyle name="Normal 2" xfId="1" xr:uid="{2A5590AB-D4EB-4772-ADB3-E9B28FA80E07}"/>
    <cellStyle name="Percent" xfId="3" builtinId="5"/>
    <cellStyle name="一般 2" xfId="2" xr:uid="{D7195E22-AF6E-4C85-A103-3E486E4C7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A2E-C804-4F54-8AB5-C3C73AFD01C2}">
  <dimension ref="A1:N67"/>
  <sheetViews>
    <sheetView tabSelected="1" topLeftCell="B41" zoomScale="115" zoomScaleNormal="115" workbookViewId="0">
      <selection activeCell="E45" sqref="E45"/>
    </sheetView>
  </sheetViews>
  <sheetFormatPr defaultRowHeight="14.4"/>
  <cols>
    <col min="1" max="1" width="16.21875" bestFit="1" customWidth="1"/>
    <col min="2" max="2" width="24.6640625" bestFit="1" customWidth="1"/>
    <col min="3" max="3" width="19.109375" bestFit="1" customWidth="1"/>
    <col min="5" max="5" width="16.5546875" customWidth="1"/>
    <col min="6" max="6" width="16.77734375" customWidth="1"/>
    <col min="12" max="12" width="9.5546875" customWidth="1"/>
  </cols>
  <sheetData>
    <row r="1" spans="1:14" ht="15.6">
      <c r="A1" s="4" t="s">
        <v>63</v>
      </c>
      <c r="B1" s="4" t="s">
        <v>0</v>
      </c>
      <c r="C1" s="4" t="s">
        <v>8</v>
      </c>
      <c r="D1" s="1" t="s">
        <v>7</v>
      </c>
      <c r="E1" s="4" t="s">
        <v>2</v>
      </c>
      <c r="F1" s="2">
        <f>AVERAGE(C:C)</f>
        <v>335.45098039215685</v>
      </c>
      <c r="H1" t="s">
        <v>66</v>
      </c>
      <c r="I1" t="s">
        <v>67</v>
      </c>
      <c r="J1" s="14"/>
    </row>
    <row r="2" spans="1:14" ht="15.6">
      <c r="A2" s="3" t="s">
        <v>62</v>
      </c>
      <c r="B2" s="3">
        <v>292.99779999999998</v>
      </c>
      <c r="C2" s="12">
        <v>20</v>
      </c>
      <c r="D2" s="5" t="s">
        <v>9</v>
      </c>
      <c r="E2" s="4" t="s">
        <v>4</v>
      </c>
      <c r="F2" s="2">
        <f>MODE(C:C)</f>
        <v>95</v>
      </c>
      <c r="H2" t="s">
        <v>68</v>
      </c>
      <c r="I2" t="s">
        <v>73</v>
      </c>
      <c r="J2" s="14"/>
      <c r="N2">
        <f>C2*B2</f>
        <v>5859.9560000000001</v>
      </c>
    </row>
    <row r="3" spans="1:14" ht="15.6">
      <c r="A3" s="3" t="s">
        <v>13</v>
      </c>
      <c r="B3" s="3">
        <v>640.73910000000001</v>
      </c>
      <c r="C3" s="3">
        <v>22</v>
      </c>
      <c r="D3" s="6" t="s">
        <v>10</v>
      </c>
      <c r="E3" s="4" t="s">
        <v>3</v>
      </c>
      <c r="F3" s="2">
        <f>MEDIAN(C:C)</f>
        <v>103</v>
      </c>
      <c r="H3" t="s">
        <v>69</v>
      </c>
      <c r="I3" t="s">
        <v>74</v>
      </c>
      <c r="J3" s="14"/>
      <c r="N3">
        <f t="shared" ref="N3:N66" si="0">C3*B3</f>
        <v>14096.260200000001</v>
      </c>
    </row>
    <row r="4" spans="1:14" ht="15.6">
      <c r="A4" s="3" t="s">
        <v>14</v>
      </c>
      <c r="B4" s="3">
        <v>90.456059999999994</v>
      </c>
      <c r="C4" s="3">
        <v>116</v>
      </c>
      <c r="D4" s="6" t="s">
        <v>10</v>
      </c>
      <c r="E4" s="4" t="s">
        <v>1</v>
      </c>
      <c r="F4" s="2">
        <f>SUM(C2:C54)</f>
        <v>17108</v>
      </c>
      <c r="H4" t="s">
        <v>70</v>
      </c>
      <c r="I4" t="s">
        <v>75</v>
      </c>
      <c r="J4" s="14"/>
      <c r="N4">
        <f t="shared" si="0"/>
        <v>10492.902959999999</v>
      </c>
    </row>
    <row r="5" spans="1:14" ht="15.6">
      <c r="A5" s="3" t="s">
        <v>15</v>
      </c>
      <c r="B5" s="3">
        <v>451.24380000000002</v>
      </c>
      <c r="C5" s="3">
        <v>22</v>
      </c>
      <c r="D5" s="8" t="s">
        <v>11</v>
      </c>
      <c r="E5" s="4" t="s">
        <v>5</v>
      </c>
      <c r="F5" s="2"/>
      <c r="H5" t="s">
        <v>71</v>
      </c>
      <c r="I5" t="s">
        <v>76</v>
      </c>
      <c r="J5" s="14"/>
      <c r="N5">
        <f t="shared" si="0"/>
        <v>9927.3636000000006</v>
      </c>
    </row>
    <row r="6" spans="1:14" ht="15.6">
      <c r="A6" s="3" t="s">
        <v>16</v>
      </c>
      <c r="B6" s="3">
        <v>383.86239999999998</v>
      </c>
      <c r="C6" s="3">
        <v>25</v>
      </c>
      <c r="D6" s="8" t="s">
        <v>11</v>
      </c>
      <c r="E6" s="4" t="s">
        <v>6</v>
      </c>
      <c r="F6" s="2">
        <f>_xlfn.VAR.S(C:C)</f>
        <v>282990.2125490196</v>
      </c>
      <c r="H6" t="s">
        <v>72</v>
      </c>
      <c r="I6" t="s">
        <v>77</v>
      </c>
      <c r="N6">
        <f t="shared" si="0"/>
        <v>9596.56</v>
      </c>
    </row>
    <row r="7" spans="1:14" ht="15.6">
      <c r="A7" s="3" t="s">
        <v>17</v>
      </c>
      <c r="B7" s="3">
        <v>205.36699999999999</v>
      </c>
      <c r="C7" s="3">
        <v>100</v>
      </c>
      <c r="D7" s="5" t="s">
        <v>9</v>
      </c>
      <c r="H7" t="s">
        <v>69</v>
      </c>
      <c r="I7" t="s">
        <v>74</v>
      </c>
      <c r="J7" s="14"/>
      <c r="N7">
        <f t="shared" si="0"/>
        <v>20536.7</v>
      </c>
    </row>
    <row r="8" spans="1:14" ht="15.6">
      <c r="A8" s="3" t="s">
        <v>18</v>
      </c>
      <c r="B8" s="3">
        <v>561.98450000000003</v>
      </c>
      <c r="C8" s="3">
        <v>110</v>
      </c>
      <c r="D8" s="8" t="s">
        <v>11</v>
      </c>
      <c r="H8" t="s">
        <v>72</v>
      </c>
      <c r="I8" t="s">
        <v>73</v>
      </c>
      <c r="J8" s="14"/>
      <c r="K8">
        <f>COUNTIFS(H:H,"SALES",C:C,"&gt;100")</f>
        <v>4</v>
      </c>
      <c r="N8">
        <f t="shared" si="0"/>
        <v>61818.295000000006</v>
      </c>
    </row>
    <row r="9" spans="1:14" ht="15.6">
      <c r="A9" s="3" t="s">
        <v>19</v>
      </c>
      <c r="B9" s="3">
        <v>533.47619999999995</v>
      </c>
      <c r="C9" s="3">
        <v>115</v>
      </c>
      <c r="D9" s="8" t="s">
        <v>11</v>
      </c>
      <c r="E9" s="1"/>
      <c r="F9" s="1"/>
      <c r="H9" t="s">
        <v>68</v>
      </c>
      <c r="I9" t="s">
        <v>74</v>
      </c>
      <c r="J9" s="14"/>
      <c r="K9">
        <f>COUNTIF(H:H,"ADMIN")</f>
        <v>9</v>
      </c>
      <c r="L9">
        <f>AVERAGEIF(D:D,"SOUTH",C:C)</f>
        <v>283.30769230769232</v>
      </c>
      <c r="N9">
        <f t="shared" si="0"/>
        <v>61349.762999999992</v>
      </c>
    </row>
    <row r="10" spans="1:14" ht="15.6">
      <c r="A10" s="3" t="s">
        <v>20</v>
      </c>
      <c r="B10" s="3">
        <v>279.17259999999999</v>
      </c>
      <c r="C10" s="3">
        <v>103</v>
      </c>
      <c r="D10" s="8" t="s">
        <v>11</v>
      </c>
      <c r="E10" s="5">
        <f>SUMIF(D:D,"SOUTH",C:C)</f>
        <v>3683</v>
      </c>
      <c r="F10" s="5" t="s">
        <v>9</v>
      </c>
      <c r="H10" t="s">
        <v>72</v>
      </c>
      <c r="I10" t="s">
        <v>76</v>
      </c>
      <c r="J10" s="14"/>
      <c r="N10">
        <f t="shared" si="0"/>
        <v>28754.7778</v>
      </c>
    </row>
    <row r="11" spans="1:14" ht="15.6">
      <c r="A11" s="3" t="s">
        <v>21</v>
      </c>
      <c r="B11" s="3">
        <v>579.20830000000001</v>
      </c>
      <c r="C11" s="3">
        <v>124</v>
      </c>
      <c r="D11" s="8" t="s">
        <v>11</v>
      </c>
      <c r="E11" s="6">
        <f>SUMIF(D:D,"NORTH",C:C)</f>
        <v>500</v>
      </c>
      <c r="F11" s="6" t="s">
        <v>64</v>
      </c>
      <c r="H11" t="s">
        <v>68</v>
      </c>
      <c r="I11" t="s">
        <v>73</v>
      </c>
      <c r="J11" s="14"/>
      <c r="K11">
        <f>COUNT(C:C)</f>
        <v>51</v>
      </c>
      <c r="N11">
        <f t="shared" si="0"/>
        <v>71821.829200000007</v>
      </c>
    </row>
    <row r="12" spans="1:14" ht="15.6">
      <c r="A12" s="3" t="s">
        <v>22</v>
      </c>
      <c r="B12" s="3">
        <v>323.65499999999997</v>
      </c>
      <c r="C12" s="3">
        <v>118</v>
      </c>
      <c r="D12" s="8" t="s">
        <v>11</v>
      </c>
      <c r="E12" s="8">
        <f>SUMIF(D:D,"EAST",C:C)</f>
        <v>712</v>
      </c>
      <c r="F12" s="8" t="s">
        <v>11</v>
      </c>
      <c r="H12" t="s">
        <v>68</v>
      </c>
      <c r="I12" t="s">
        <v>76</v>
      </c>
      <c r="J12" s="14"/>
      <c r="K12">
        <f>COUNTA(D:D)</f>
        <v>52</v>
      </c>
      <c r="N12">
        <f t="shared" si="0"/>
        <v>38191.289999999994</v>
      </c>
    </row>
    <row r="13" spans="1:14" ht="15.6">
      <c r="A13" s="3" t="s">
        <v>23</v>
      </c>
      <c r="B13" s="3">
        <v>279.17259999999999</v>
      </c>
      <c r="C13" s="3">
        <v>95</v>
      </c>
      <c r="D13" s="8" t="s">
        <v>11</v>
      </c>
      <c r="E13" s="7">
        <f>SUMIF(D:D,"WEST",C:C)</f>
        <v>12213</v>
      </c>
      <c r="F13" s="7" t="s">
        <v>12</v>
      </c>
      <c r="H13" t="s">
        <v>68</v>
      </c>
      <c r="I13" t="s">
        <v>77</v>
      </c>
      <c r="J13" s="14"/>
      <c r="N13">
        <f t="shared" si="0"/>
        <v>26521.396999999997</v>
      </c>
    </row>
    <row r="14" spans="1:14" ht="15.6">
      <c r="A14" s="3" t="s">
        <v>24</v>
      </c>
      <c r="B14" s="3">
        <v>23.382840000000002</v>
      </c>
      <c r="C14" s="3">
        <v>95</v>
      </c>
      <c r="D14" s="5" t="s">
        <v>9</v>
      </c>
      <c r="E14" s="1">
        <f>SUM(E10:E13)</f>
        <v>17108</v>
      </c>
      <c r="F14" s="1"/>
      <c r="H14" t="s">
        <v>72</v>
      </c>
      <c r="I14" t="s">
        <v>74</v>
      </c>
      <c r="J14" s="14"/>
      <c r="N14">
        <f t="shared" si="0"/>
        <v>2221.3697999999999</v>
      </c>
    </row>
    <row r="15" spans="1:14" ht="15.6">
      <c r="A15" s="3" t="s">
        <v>25</v>
      </c>
      <c r="B15" s="3">
        <v>577.9615</v>
      </c>
      <c r="C15" s="3">
        <v>95</v>
      </c>
      <c r="D15" s="7" t="s">
        <v>12</v>
      </c>
      <c r="E15" s="1"/>
      <c r="F15" s="1"/>
      <c r="H15" t="s">
        <v>72</v>
      </c>
      <c r="I15" t="s">
        <v>75</v>
      </c>
      <c r="J15" s="14"/>
      <c r="K15">
        <f>SUMIF(C:C,"&gt;1000")</f>
        <v>7500</v>
      </c>
      <c r="N15">
        <f t="shared" si="0"/>
        <v>54906.342499999999</v>
      </c>
    </row>
    <row r="16" spans="1:14" ht="15.6">
      <c r="A16" s="3" t="s">
        <v>26</v>
      </c>
      <c r="B16" s="3">
        <v>561.98450000000003</v>
      </c>
      <c r="C16" s="3">
        <v>84</v>
      </c>
      <c r="D16" s="7" t="s">
        <v>12</v>
      </c>
      <c r="E16" s="1"/>
      <c r="F16" s="1"/>
      <c r="H16" t="s">
        <v>68</v>
      </c>
      <c r="I16" t="s">
        <v>77</v>
      </c>
      <c r="J16" s="14"/>
      <c r="K16">
        <f>SUMIFS(C:C,H:H,"ADMIN",D:D,"SOUTH",C:C,"&gt;10")</f>
        <v>950</v>
      </c>
      <c r="N16">
        <f t="shared" si="0"/>
        <v>47206.698000000004</v>
      </c>
    </row>
    <row r="17" spans="1:14" ht="15.6">
      <c r="A17" s="3" t="s">
        <v>27</v>
      </c>
      <c r="B17" s="3">
        <v>557.47799999999995</v>
      </c>
      <c r="C17" s="3">
        <v>94</v>
      </c>
      <c r="D17" s="7" t="s">
        <v>12</v>
      </c>
      <c r="H17" t="s">
        <v>72</v>
      </c>
      <c r="I17" t="s">
        <v>76</v>
      </c>
      <c r="J17" s="14"/>
      <c r="N17">
        <f t="shared" si="0"/>
        <v>52402.931999999993</v>
      </c>
    </row>
    <row r="18" spans="1:14" ht="15.6">
      <c r="A18" s="3" t="s">
        <v>28</v>
      </c>
      <c r="B18" s="3">
        <v>287.60250000000002</v>
      </c>
      <c r="C18" s="13">
        <v>930</v>
      </c>
      <c r="D18" s="5" t="s">
        <v>9</v>
      </c>
      <c r="H18" t="s">
        <v>68</v>
      </c>
      <c r="I18" t="s">
        <v>75</v>
      </c>
      <c r="J18" s="14"/>
      <c r="N18">
        <f t="shared" si="0"/>
        <v>267470.32500000001</v>
      </c>
    </row>
    <row r="19" spans="1:14" ht="15.6">
      <c r="A19" s="3" t="s">
        <v>29</v>
      </c>
      <c r="B19" s="3">
        <v>289.32479999999998</v>
      </c>
      <c r="C19" s="3">
        <v>2400</v>
      </c>
      <c r="D19" s="7" t="s">
        <v>12</v>
      </c>
      <c r="H19" t="s">
        <v>72</v>
      </c>
      <c r="I19" t="s">
        <v>77</v>
      </c>
      <c r="J19" s="14"/>
      <c r="N19">
        <f t="shared" si="0"/>
        <v>694379.5199999999</v>
      </c>
    </row>
    <row r="20" spans="1:14" ht="15.6">
      <c r="A20" s="3" t="s">
        <v>30</v>
      </c>
      <c r="B20" s="3">
        <v>390.5684</v>
      </c>
      <c r="C20" s="3">
        <v>600</v>
      </c>
      <c r="D20" s="7" t="s">
        <v>12</v>
      </c>
      <c r="H20" t="s">
        <v>68</v>
      </c>
      <c r="I20" t="s">
        <v>77</v>
      </c>
      <c r="J20" s="14"/>
      <c r="N20">
        <f t="shared" si="0"/>
        <v>234341.04</v>
      </c>
    </row>
    <row r="21" spans="1:14" ht="15.6">
      <c r="A21" s="3" t="s">
        <v>31</v>
      </c>
      <c r="B21" s="3">
        <v>368.13630000000001</v>
      </c>
      <c r="C21" s="3">
        <v>623</v>
      </c>
      <c r="D21" s="7" t="s">
        <v>12</v>
      </c>
      <c r="H21" t="s">
        <v>72</v>
      </c>
      <c r="I21" t="s">
        <v>77</v>
      </c>
      <c r="J21" s="14"/>
      <c r="N21">
        <f t="shared" si="0"/>
        <v>229348.9149</v>
      </c>
    </row>
    <row r="22" spans="1:14" ht="15.6">
      <c r="A22" s="3" t="s">
        <v>32</v>
      </c>
      <c r="B22" s="3">
        <v>306.59469999999999</v>
      </c>
      <c r="C22" s="3">
        <v>843</v>
      </c>
      <c r="D22" s="7" t="s">
        <v>12</v>
      </c>
      <c r="H22" t="s">
        <v>69</v>
      </c>
      <c r="I22" t="s">
        <v>73</v>
      </c>
      <c r="J22" s="14"/>
      <c r="N22">
        <f t="shared" si="0"/>
        <v>258459.3321</v>
      </c>
    </row>
    <row r="23" spans="1:14" ht="15.6">
      <c r="A23" s="3" t="s">
        <v>33</v>
      </c>
      <c r="B23" s="3">
        <v>463.96230000000003</v>
      </c>
      <c r="C23" s="3">
        <v>84</v>
      </c>
      <c r="D23" s="7" t="s">
        <v>12</v>
      </c>
      <c r="H23" t="s">
        <v>72</v>
      </c>
      <c r="I23" t="s">
        <v>77</v>
      </c>
      <c r="J23" s="14"/>
      <c r="N23">
        <f t="shared" si="0"/>
        <v>38972.833200000001</v>
      </c>
    </row>
    <row r="24" spans="1:14" ht="15.6">
      <c r="A24" s="3" t="s">
        <v>34</v>
      </c>
      <c r="B24" s="3">
        <v>405.21339999999998</v>
      </c>
      <c r="C24" s="3">
        <v>124</v>
      </c>
      <c r="D24" s="5" t="s">
        <v>9</v>
      </c>
      <c r="H24" t="s">
        <v>69</v>
      </c>
      <c r="I24" t="s">
        <v>73</v>
      </c>
      <c r="J24" s="14"/>
      <c r="N24">
        <f t="shared" si="0"/>
        <v>50246.461599999995</v>
      </c>
    </row>
    <row r="25" spans="1:14" ht="15.6">
      <c r="A25" s="3" t="s">
        <v>35</v>
      </c>
      <c r="B25" s="3">
        <v>623.47310000000004</v>
      </c>
      <c r="C25" s="3">
        <v>125</v>
      </c>
      <c r="D25" s="7" t="s">
        <v>12</v>
      </c>
      <c r="H25" t="s">
        <v>70</v>
      </c>
      <c r="I25" t="s">
        <v>73</v>
      </c>
      <c r="J25" s="14"/>
      <c r="N25">
        <f t="shared" si="0"/>
        <v>77934.137500000012</v>
      </c>
    </row>
    <row r="26" spans="1:14">
      <c r="A26" s="3" t="s">
        <v>36</v>
      </c>
      <c r="B26" s="3">
        <v>492.23129999999998</v>
      </c>
      <c r="C26" s="3">
        <v>111</v>
      </c>
      <c r="D26" s="9" t="s">
        <v>12</v>
      </c>
      <c r="H26" t="s">
        <v>71</v>
      </c>
      <c r="I26" t="s">
        <v>73</v>
      </c>
      <c r="J26" s="14"/>
      <c r="N26">
        <f t="shared" si="0"/>
        <v>54637.674299999999</v>
      </c>
    </row>
    <row r="27" spans="1:14" ht="15.6">
      <c r="A27" s="3" t="s">
        <v>37</v>
      </c>
      <c r="B27" s="3">
        <v>480.6977</v>
      </c>
      <c r="C27" s="3">
        <v>110</v>
      </c>
      <c r="D27" s="5" t="s">
        <v>9</v>
      </c>
      <c r="H27" t="s">
        <v>69</v>
      </c>
      <c r="I27" t="s">
        <v>74</v>
      </c>
      <c r="J27" s="14"/>
      <c r="N27">
        <f t="shared" si="0"/>
        <v>52876.747000000003</v>
      </c>
    </row>
    <row r="28" spans="1:14" ht="15.6">
      <c r="A28" s="3" t="s">
        <v>38</v>
      </c>
      <c r="B28" s="3">
        <v>488.8193</v>
      </c>
      <c r="C28" s="3">
        <v>300</v>
      </c>
      <c r="D28" s="7" t="s">
        <v>12</v>
      </c>
      <c r="H28" t="s">
        <v>69</v>
      </c>
      <c r="I28" t="s">
        <v>75</v>
      </c>
      <c r="J28" s="14"/>
      <c r="N28">
        <f t="shared" si="0"/>
        <v>146645.79</v>
      </c>
    </row>
    <row r="29" spans="1:14" ht="15.6">
      <c r="A29" s="3" t="s">
        <v>39</v>
      </c>
      <c r="B29" s="3">
        <v>84.878820000000005</v>
      </c>
      <c r="C29" s="3">
        <v>500</v>
      </c>
      <c r="D29" s="7" t="s">
        <v>12</v>
      </c>
      <c r="H29" t="s">
        <v>70</v>
      </c>
      <c r="I29" t="s">
        <v>73</v>
      </c>
      <c r="J29" s="14"/>
      <c r="N29">
        <f t="shared" si="0"/>
        <v>42439.41</v>
      </c>
    </row>
    <row r="30" spans="1:14" ht="15.6">
      <c r="A30" s="3" t="s">
        <v>40</v>
      </c>
      <c r="B30" s="3">
        <v>350.85149999999999</v>
      </c>
      <c r="C30" s="3">
        <v>600</v>
      </c>
      <c r="D30" s="7" t="s">
        <v>12</v>
      </c>
      <c r="H30" t="s">
        <v>71</v>
      </c>
      <c r="I30" t="s">
        <v>73</v>
      </c>
      <c r="J30" s="14"/>
      <c r="N30">
        <f t="shared" si="0"/>
        <v>210510.9</v>
      </c>
    </row>
    <row r="31" spans="1:14" ht="15.6">
      <c r="A31" s="3" t="s">
        <v>41</v>
      </c>
      <c r="B31" s="3">
        <v>519.46169999999995</v>
      </c>
      <c r="C31" s="3">
        <v>800</v>
      </c>
      <c r="D31" s="7" t="s">
        <v>12</v>
      </c>
      <c r="H31" t="s">
        <v>71</v>
      </c>
      <c r="I31" t="s">
        <v>74</v>
      </c>
      <c r="J31" s="14"/>
      <c r="N31">
        <f t="shared" si="0"/>
        <v>415569.36</v>
      </c>
    </row>
    <row r="32" spans="1:14" ht="15.6">
      <c r="A32" s="3" t="s">
        <v>42</v>
      </c>
      <c r="B32" s="3">
        <v>1164.838</v>
      </c>
      <c r="C32" s="3">
        <v>1200</v>
      </c>
      <c r="D32" s="7" t="s">
        <v>12</v>
      </c>
      <c r="H32" t="s">
        <v>68</v>
      </c>
      <c r="I32" t="s">
        <v>77</v>
      </c>
      <c r="J32" s="14"/>
      <c r="N32">
        <f t="shared" si="0"/>
        <v>1397805.5999999999</v>
      </c>
    </row>
    <row r="33" spans="1:14" ht="15.6">
      <c r="A33" s="3" t="s">
        <v>43</v>
      </c>
      <c r="B33" s="3">
        <v>488.5727</v>
      </c>
      <c r="C33" s="3">
        <v>300</v>
      </c>
      <c r="D33" s="7" t="s">
        <v>12</v>
      </c>
      <c r="H33" t="s">
        <v>70</v>
      </c>
      <c r="I33" t="s">
        <v>75</v>
      </c>
      <c r="J33" s="14"/>
      <c r="N33">
        <f t="shared" si="0"/>
        <v>146571.81</v>
      </c>
    </row>
    <row r="34" spans="1:14" ht="15.6">
      <c r="A34" s="3" t="s">
        <v>44</v>
      </c>
      <c r="B34" s="3">
        <v>512.78710000000001</v>
      </c>
      <c r="C34" s="3">
        <v>400</v>
      </c>
      <c r="D34" s="7" t="s">
        <v>12</v>
      </c>
      <c r="H34" t="s">
        <v>70</v>
      </c>
      <c r="I34" t="s">
        <v>74</v>
      </c>
      <c r="J34" s="14"/>
      <c r="N34">
        <f t="shared" si="0"/>
        <v>205114.84</v>
      </c>
    </row>
    <row r="35" spans="1:14" ht="15.6">
      <c r="A35" s="3" t="s">
        <v>45</v>
      </c>
      <c r="B35" s="3">
        <v>276.44900000000001</v>
      </c>
      <c r="C35" s="3">
        <v>900</v>
      </c>
      <c r="D35" s="7" t="s">
        <v>12</v>
      </c>
      <c r="H35" t="s">
        <v>71</v>
      </c>
      <c r="I35" t="s">
        <v>76</v>
      </c>
      <c r="J35" s="14"/>
      <c r="N35">
        <f t="shared" si="0"/>
        <v>248804.1</v>
      </c>
    </row>
    <row r="36" spans="1:14" ht="15.6">
      <c r="A36" s="3" t="s">
        <v>46</v>
      </c>
      <c r="B36" s="3">
        <v>2175.0300000000002</v>
      </c>
      <c r="C36" s="3">
        <v>300</v>
      </c>
      <c r="D36" s="5" t="s">
        <v>9</v>
      </c>
      <c r="H36" t="s">
        <v>70</v>
      </c>
      <c r="I36" t="s">
        <v>74</v>
      </c>
      <c r="J36" s="14"/>
      <c r="N36">
        <f t="shared" si="0"/>
        <v>652509.00000000012</v>
      </c>
    </row>
    <row r="37" spans="1:14" ht="15.6">
      <c r="A37" s="3" t="s">
        <v>47</v>
      </c>
      <c r="B37" s="3">
        <v>2275.877</v>
      </c>
      <c r="C37" s="3">
        <v>2100</v>
      </c>
      <c r="D37" s="7" t="s">
        <v>12</v>
      </c>
      <c r="H37" t="s">
        <v>70</v>
      </c>
      <c r="I37" t="s">
        <v>75</v>
      </c>
      <c r="J37" s="14"/>
      <c r="N37">
        <f t="shared" si="0"/>
        <v>4779341.7</v>
      </c>
    </row>
    <row r="38" spans="1:14" ht="15.6">
      <c r="A38" s="3" t="s">
        <v>48</v>
      </c>
      <c r="B38" s="3">
        <v>4079.4180000000001</v>
      </c>
      <c r="C38" s="3">
        <v>1800</v>
      </c>
      <c r="D38" s="5" t="s">
        <v>9</v>
      </c>
      <c r="H38" t="s">
        <v>70</v>
      </c>
      <c r="I38" t="s">
        <v>76</v>
      </c>
      <c r="J38" s="14"/>
      <c r="N38">
        <f t="shared" si="0"/>
        <v>7342952.4000000004</v>
      </c>
    </row>
    <row r="39" spans="1:14" ht="15.6">
      <c r="A39" s="3" t="s">
        <v>49</v>
      </c>
      <c r="B39" s="3">
        <v>1487.8679999999999</v>
      </c>
      <c r="C39" s="3">
        <v>54</v>
      </c>
      <c r="D39" s="7" t="s">
        <v>12</v>
      </c>
      <c r="H39" t="s">
        <v>71</v>
      </c>
      <c r="I39" t="s">
        <v>75</v>
      </c>
      <c r="J39" s="14"/>
      <c r="N39">
        <f t="shared" si="0"/>
        <v>80344.872000000003</v>
      </c>
    </row>
    <row r="40" spans="1:14" ht="15.6">
      <c r="A40" s="3" t="s">
        <v>50</v>
      </c>
      <c r="B40" s="3">
        <v>1360.1389999999999</v>
      </c>
      <c r="C40" s="3">
        <v>52</v>
      </c>
      <c r="D40" s="5" t="s">
        <v>9</v>
      </c>
      <c r="H40" t="s">
        <v>70</v>
      </c>
      <c r="I40" t="s">
        <v>77</v>
      </c>
      <c r="J40" s="14"/>
      <c r="N40">
        <f t="shared" si="0"/>
        <v>70727.227999999988</v>
      </c>
    </row>
    <row r="41" spans="1:14" ht="15.6">
      <c r="A41" s="3" t="s">
        <v>51</v>
      </c>
      <c r="B41" s="3">
        <v>769.40340000000003</v>
      </c>
      <c r="C41" s="3">
        <v>50</v>
      </c>
      <c r="D41" s="5" t="s">
        <v>9</v>
      </c>
      <c r="H41" t="s">
        <v>70</v>
      </c>
      <c r="I41" t="s">
        <v>76</v>
      </c>
      <c r="J41" s="14"/>
      <c r="N41">
        <f t="shared" si="0"/>
        <v>38470.17</v>
      </c>
    </row>
    <row r="42" spans="1:14" ht="15.6">
      <c r="A42" s="3" t="s">
        <v>52</v>
      </c>
      <c r="B42" s="3">
        <v>1360.1389999999999</v>
      </c>
      <c r="C42" s="3">
        <v>58</v>
      </c>
      <c r="D42" s="6" t="s">
        <v>10</v>
      </c>
      <c r="H42" t="s">
        <v>72</v>
      </c>
      <c r="I42" t="s">
        <v>73</v>
      </c>
      <c r="J42" s="14"/>
      <c r="N42">
        <f t="shared" si="0"/>
        <v>78888.061999999991</v>
      </c>
    </row>
    <row r="43" spans="1:14" ht="15.6">
      <c r="A43" s="3" t="s">
        <v>53</v>
      </c>
      <c r="B43" s="3">
        <v>2469.645</v>
      </c>
      <c r="C43" s="3">
        <v>47</v>
      </c>
      <c r="D43" s="6" t="s">
        <v>10</v>
      </c>
      <c r="H43" t="s">
        <v>69</v>
      </c>
      <c r="I43" t="s">
        <v>76</v>
      </c>
      <c r="J43" s="14"/>
      <c r="N43">
        <f t="shared" si="0"/>
        <v>116073.315</v>
      </c>
    </row>
    <row r="44" spans="1:14" ht="15.6">
      <c r="A44" s="3" t="s">
        <v>54</v>
      </c>
      <c r="B44" s="3">
        <v>1935.009</v>
      </c>
      <c r="C44" s="3">
        <v>45</v>
      </c>
      <c r="D44" s="6" t="s">
        <v>10</v>
      </c>
      <c r="E44">
        <f>SUM(C2:C52)</f>
        <v>17108</v>
      </c>
      <c r="H44" t="s">
        <v>72</v>
      </c>
      <c r="I44" t="s">
        <v>77</v>
      </c>
      <c r="J44" s="14"/>
      <c r="N44">
        <f t="shared" si="0"/>
        <v>87075.404999999999</v>
      </c>
    </row>
    <row r="45" spans="1:14" ht="15.6">
      <c r="A45" s="3" t="s">
        <v>55</v>
      </c>
      <c r="B45" s="3">
        <v>1783.18</v>
      </c>
      <c r="C45" s="3">
        <v>44</v>
      </c>
      <c r="D45" s="6" t="s">
        <v>10</v>
      </c>
      <c r="E45">
        <f>AVERAGE(C2:C52)</f>
        <v>335.45098039215685</v>
      </c>
      <c r="H45" t="s">
        <v>71</v>
      </c>
      <c r="I45" t="s">
        <v>75</v>
      </c>
      <c r="J45" s="14"/>
      <c r="K45">
        <f>SUM(C:C)</f>
        <v>17108</v>
      </c>
      <c r="N45">
        <f t="shared" si="0"/>
        <v>78459.92</v>
      </c>
    </row>
    <row r="46" spans="1:14" ht="15.6">
      <c r="A46" s="3" t="s">
        <v>56</v>
      </c>
      <c r="B46" s="3">
        <v>4519.6899999999996</v>
      </c>
      <c r="C46" s="3">
        <v>44</v>
      </c>
      <c r="D46" s="6" t="s">
        <v>10</v>
      </c>
      <c r="F46">
        <f>AVERAGE(C:C)</f>
        <v>335.45098039215685</v>
      </c>
      <c r="H46" t="s">
        <v>70</v>
      </c>
      <c r="I46" t="s">
        <v>77</v>
      </c>
      <c r="J46" s="14"/>
      <c r="N46">
        <f t="shared" si="0"/>
        <v>198866.36</v>
      </c>
    </row>
    <row r="47" spans="1:14" ht="15.6">
      <c r="A47" s="3" t="s">
        <v>57</v>
      </c>
      <c r="B47" s="3">
        <v>5512.0379999999996</v>
      </c>
      <c r="C47" s="3">
        <v>37</v>
      </c>
      <c r="D47" s="6" t="s">
        <v>10</v>
      </c>
      <c r="H47" t="s">
        <v>72</v>
      </c>
      <c r="I47" t="s">
        <v>77</v>
      </c>
      <c r="J47" s="14"/>
      <c r="N47">
        <f t="shared" si="0"/>
        <v>203945.40599999999</v>
      </c>
    </row>
    <row r="48" spans="1:14" ht="15.6">
      <c r="A48" s="3" t="s">
        <v>58</v>
      </c>
      <c r="B48" s="3">
        <v>4066.587</v>
      </c>
      <c r="C48" s="3">
        <v>45</v>
      </c>
      <c r="D48" s="6" t="s">
        <v>10</v>
      </c>
      <c r="H48" t="s">
        <v>69</v>
      </c>
      <c r="I48" t="s">
        <v>77</v>
      </c>
      <c r="J48" s="14"/>
      <c r="N48">
        <f t="shared" si="0"/>
        <v>182996.41500000001</v>
      </c>
    </row>
    <row r="49" spans="1:14" ht="15.6">
      <c r="A49" s="3" t="s">
        <v>59</v>
      </c>
      <c r="B49" s="3">
        <v>4082.0149999999999</v>
      </c>
      <c r="C49" s="3">
        <v>42</v>
      </c>
      <c r="D49" s="6" t="s">
        <v>10</v>
      </c>
      <c r="H49" t="s">
        <v>71</v>
      </c>
      <c r="I49" t="s">
        <v>77</v>
      </c>
      <c r="J49" s="14"/>
      <c r="N49">
        <f t="shared" si="0"/>
        <v>171444.63</v>
      </c>
    </row>
    <row r="50" spans="1:14" ht="15.6">
      <c r="A50" s="3" t="s">
        <v>60</v>
      </c>
      <c r="B50" s="3">
        <v>4605.7489999999998</v>
      </c>
      <c r="C50" s="3">
        <v>26</v>
      </c>
      <c r="D50" s="5" t="s">
        <v>9</v>
      </c>
      <c r="H50" t="s">
        <v>71</v>
      </c>
      <c r="I50" t="s">
        <v>75</v>
      </c>
      <c r="J50" s="14"/>
      <c r="N50">
        <f t="shared" si="0"/>
        <v>119749.47399999999</v>
      </c>
    </row>
    <row r="51" spans="1:14" ht="15.6">
      <c r="A51" s="3" t="s">
        <v>61</v>
      </c>
      <c r="B51" s="3">
        <v>4510.3590000000004</v>
      </c>
      <c r="C51" s="3">
        <v>26</v>
      </c>
      <c r="D51" s="5" t="s">
        <v>9</v>
      </c>
      <c r="H51" t="s">
        <v>69</v>
      </c>
      <c r="I51" t="s">
        <v>77</v>
      </c>
      <c r="J51" s="14"/>
      <c r="N51">
        <f t="shared" si="0"/>
        <v>117269.334</v>
      </c>
    </row>
    <row r="52" spans="1:14" ht="15.6">
      <c r="A52" s="10" t="s">
        <v>65</v>
      </c>
      <c r="B52" s="10">
        <v>15000</v>
      </c>
      <c r="C52" s="10">
        <v>50</v>
      </c>
      <c r="D52" s="11" t="s">
        <v>9</v>
      </c>
      <c r="H52" t="s">
        <v>71</v>
      </c>
      <c r="I52" t="s">
        <v>76</v>
      </c>
      <c r="J52" s="14"/>
      <c r="N52">
        <f t="shared" si="0"/>
        <v>750000</v>
      </c>
    </row>
    <row r="53" spans="1:14">
      <c r="J53" s="14"/>
      <c r="N53">
        <f t="shared" si="0"/>
        <v>0</v>
      </c>
    </row>
    <row r="54" spans="1:14">
      <c r="J54" s="14"/>
      <c r="N54">
        <f t="shared" si="0"/>
        <v>0</v>
      </c>
    </row>
    <row r="55" spans="1:14">
      <c r="J55" s="14"/>
      <c r="N55">
        <f t="shared" si="0"/>
        <v>0</v>
      </c>
    </row>
    <row r="56" spans="1:14">
      <c r="J56" s="14"/>
      <c r="N56">
        <f t="shared" si="0"/>
        <v>0</v>
      </c>
    </row>
    <row r="57" spans="1:14">
      <c r="J57" s="14"/>
      <c r="N57">
        <f t="shared" si="0"/>
        <v>0</v>
      </c>
    </row>
    <row r="58" spans="1:14">
      <c r="J58" s="14"/>
      <c r="N58">
        <f t="shared" si="0"/>
        <v>0</v>
      </c>
    </row>
    <row r="59" spans="1:14">
      <c r="J59" s="14"/>
      <c r="N59">
        <f t="shared" si="0"/>
        <v>0</v>
      </c>
    </row>
    <row r="60" spans="1:14">
      <c r="J60" s="14"/>
      <c r="N60">
        <f t="shared" si="0"/>
        <v>0</v>
      </c>
    </row>
    <row r="61" spans="1:14">
      <c r="J61" s="14"/>
      <c r="N61">
        <f t="shared" si="0"/>
        <v>0</v>
      </c>
    </row>
    <row r="62" spans="1:14">
      <c r="N62">
        <f t="shared" si="0"/>
        <v>0</v>
      </c>
    </row>
    <row r="63" spans="1:14">
      <c r="N63">
        <f t="shared" si="0"/>
        <v>0</v>
      </c>
    </row>
    <row r="64" spans="1:14">
      <c r="N64">
        <f t="shared" si="0"/>
        <v>0</v>
      </c>
    </row>
    <row r="65" spans="14:14">
      <c r="N65">
        <f t="shared" si="0"/>
        <v>0</v>
      </c>
    </row>
    <row r="66" spans="14:14">
      <c r="N66">
        <f t="shared" si="0"/>
        <v>0</v>
      </c>
    </row>
    <row r="67" spans="14:14">
      <c r="N67">
        <f t="shared" ref="N67" si="1">C67*B67</f>
        <v>0</v>
      </c>
    </row>
  </sheetData>
  <autoFilter ref="E1:F6" xr:uid="{21A7FA2E-C804-4F54-8AB5-C3C73AFD01C2}">
    <sortState xmlns:xlrd2="http://schemas.microsoft.com/office/spreadsheetml/2017/richdata2" ref="E2:F6">
      <sortCondition ref="F1:F6"/>
    </sortState>
  </autoFilter>
  <sortState xmlns:xlrd2="http://schemas.microsoft.com/office/spreadsheetml/2017/richdata2" ref="A2:C51">
    <sortCondition descending="1" ref="C1:C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vishal jha</cp:lastModifiedBy>
  <dcterms:created xsi:type="dcterms:W3CDTF">2022-05-22T01:53:46Z</dcterms:created>
  <dcterms:modified xsi:type="dcterms:W3CDTF">2022-11-20T10:29:11Z</dcterms:modified>
</cp:coreProperties>
</file>