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v\Documents\Software Projects\SDSN GCH\ScenViz_Template\data\"/>
    </mc:Choice>
  </mc:AlternateContent>
  <xr:revisionPtr revIDLastSave="0" documentId="13_ncr:1_{D8E292EF-36FA-42E4-BA71-BE3184D77DC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Biofuels" sheetId="7" r:id="rId1"/>
    <sheet name="_xltb_storage_" sheetId="6" state="veryHidden" r:id="rId2"/>
    <sheet name="LEAPs outp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4" l="1"/>
  <c r="Q9" i="4"/>
  <c r="P9" i="4"/>
  <c r="O9" i="4"/>
  <c r="N9" i="4"/>
  <c r="M9" i="4"/>
  <c r="L9" i="4"/>
  <c r="S7" i="4"/>
  <c r="D9" i="4"/>
  <c r="E9" i="4"/>
  <c r="F9" i="4"/>
  <c r="G9" i="4"/>
  <c r="H9" i="4"/>
  <c r="I9" i="4"/>
  <c r="C9" i="4"/>
  <c r="J9" i="4" s="1"/>
  <c r="J7" i="4"/>
  <c r="S9" i="4" l="1"/>
  <c r="C12" i="4" l="1"/>
  <c r="I12" i="4" l="1"/>
  <c r="G12" i="4"/>
  <c r="G13" i="4"/>
  <c r="E12" i="4"/>
  <c r="E26" i="4" s="1"/>
  <c r="E13" i="4"/>
  <c r="I13" i="4"/>
  <c r="I27" i="4" s="1"/>
  <c r="H13" i="4"/>
  <c r="H12" i="4"/>
  <c r="F13" i="4"/>
  <c r="F27" i="4" s="1"/>
  <c r="D12" i="4"/>
  <c r="D13" i="4"/>
  <c r="D27" i="4" s="1"/>
  <c r="F12" i="4"/>
  <c r="Q26" i="4" s="1"/>
  <c r="C13" i="4"/>
  <c r="J13" i="4" s="1"/>
  <c r="P27" i="4"/>
  <c r="E27" i="4"/>
  <c r="P26" i="4"/>
  <c r="G26" i="4"/>
  <c r="R26" i="4"/>
  <c r="H26" i="4"/>
  <c r="S26" i="4"/>
  <c r="O26" i="4"/>
  <c r="D26" i="4"/>
  <c r="Q27" i="4"/>
  <c r="R27" i="4"/>
  <c r="G27" i="4"/>
  <c r="H27" i="4"/>
  <c r="S27" i="4"/>
  <c r="N26" i="4"/>
  <c r="C26" i="4"/>
  <c r="T26" i="4"/>
  <c r="I26" i="4"/>
  <c r="C27" i="4"/>
  <c r="N27" i="4"/>
  <c r="T27" i="4"/>
  <c r="O27" i="4" l="1"/>
  <c r="J12" i="4"/>
  <c r="F26" i="4"/>
</calcChain>
</file>

<file path=xl/sharedStrings.xml><?xml version="1.0" encoding="utf-8"?>
<sst xmlns="http://schemas.openxmlformats.org/spreadsheetml/2006/main" count="67" uniqueCount="44">
  <si>
    <t>Year</t>
  </si>
  <si>
    <t>Biodiesel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</si>
  <si>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</si>
  <si>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</si>
  <si>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</si>
  <si>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</si>
  <si>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C:\Users\Aggelos\Desktop\Biof_b.png</t>
  </si>
  <si>
    <t>Energy Demand Final Units</t>
  </si>
  <si>
    <t>Scenario: BASELINE, Region: Greece</t>
  </si>
  <si>
    <t>Branch: Demand</t>
  </si>
  <si>
    <t>Units: Thousand Tonnes of Oil Equivalent</t>
  </si>
  <si>
    <t>BASELINE</t>
  </si>
  <si>
    <t>NECP</t>
  </si>
  <si>
    <t>Fuel</t>
  </si>
  <si>
    <t>Total</t>
  </si>
  <si>
    <t>Biomass in Demand</t>
  </si>
  <si>
    <t>Biomass in Transformation</t>
  </si>
  <si>
    <t xml:space="preserve"> -   </t>
  </si>
  <si>
    <t>Total Biomass required</t>
  </si>
  <si>
    <t>Biofuels that can potentially produced domestically (without importing them) [ktoe]</t>
  </si>
  <si>
    <t>MIN</t>
  </si>
  <si>
    <t>MAX</t>
  </si>
  <si>
    <t>Bioethanol</t>
  </si>
  <si>
    <t>Urban: Space Heating</t>
  </si>
  <si>
    <t>X</t>
  </si>
  <si>
    <t>Urban: Cooking</t>
  </si>
  <si>
    <t>Rural: Space Heating</t>
  </si>
  <si>
    <t>Rural: Cooking</t>
  </si>
  <si>
    <t>Agriculture</t>
  </si>
  <si>
    <t>ok</t>
  </si>
  <si>
    <t>Energy Products Industry</t>
  </si>
  <si>
    <t>EXPORTS [ktoe]</t>
  </si>
  <si>
    <t>Minimum Production Potential [ktoe]</t>
  </si>
  <si>
    <t>Minimum export potential, Baseline scenario [ktoe]</t>
  </si>
  <si>
    <t>Maximum Production Potential [ktoe]</t>
  </si>
  <si>
    <t>Maximum export potential, Baseline scenario [ktoe]</t>
  </si>
  <si>
    <t>Biofuel Demand Baseline scenario [ktoe]</t>
  </si>
  <si>
    <t>Minimum export potential, NECP [ktoe]</t>
  </si>
  <si>
    <t>Biofuel Demand NECP [ktoe]</t>
  </si>
  <si>
    <t>Maximum export potential, NECP [ktoe]</t>
  </si>
  <si>
    <t>MinProd_ktoe</t>
  </si>
  <si>
    <t>MaxProd_ktoe</t>
  </si>
  <si>
    <t>Demand_BAU_ktoe</t>
  </si>
  <si>
    <t>Demand_NCNC_ktoe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</si>
</sst>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0"/>
      <name val="Consolas"/>
      <family val="2"/>
    </font>
    <font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31">
    <xf numFmtId="0" fontId="0" fillId="0" borderId="0"/>
    <xf numFmtId="0" fontId="4" fillId="0" borderId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4" fillId="4" borderId="0" applyNumberFormat="0" applyBorder="0" applyAlignment="0" applyProtection="0"/>
    <xf numFmtId="0" fontId="3" fillId="0" borderId="0"/>
    <xf numFmtId="0" fontId="6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1" fillId="7" borderId="0" applyNumberFormat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6" fillId="2" borderId="0" applyNumberFormat="0" applyBorder="0" applyAlignment="0" applyProtection="0"/>
    <xf numFmtId="0" fontId="3" fillId="3" borderId="0" applyNumberFormat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1" xfId="0" applyBorder="1"/>
    <xf numFmtId="0" fontId="0" fillId="11" borderId="1" xfId="0" applyFill="1" applyBorder="1"/>
    <xf numFmtId="4" fontId="0" fillId="11" borderId="1" xfId="0" applyNumberFormat="1" applyFill="1" applyBorder="1"/>
    <xf numFmtId="0" fontId="0" fillId="11" borderId="2" xfId="0" applyFill="1" applyBorder="1"/>
    <xf numFmtId="0" fontId="0" fillId="11" borderId="0" xfId="0" applyFill="1"/>
    <xf numFmtId="0" fontId="2" fillId="11" borderId="1" xfId="0" applyFont="1" applyFill="1" applyBorder="1"/>
    <xf numFmtId="0" fontId="0" fillId="11" borderId="3" xfId="0" applyFill="1" applyBorder="1"/>
    <xf numFmtId="4" fontId="2" fillId="11" borderId="1" xfId="0" applyNumberFormat="1" applyFont="1" applyFill="1" applyBorder="1"/>
    <xf numFmtId="0" fontId="2" fillId="10" borderId="1" xfId="0" applyFont="1" applyFill="1" applyBorder="1"/>
    <xf numFmtId="43" fontId="0" fillId="0" borderId="0" xfId="0" applyNumberFormat="1"/>
    <xf numFmtId="43" fontId="2" fillId="11" borderId="1" xfId="0" applyNumberFormat="1" applyFont="1" applyFill="1" applyBorder="1"/>
    <xf numFmtId="0" fontId="2" fillId="11" borderId="0" xfId="0" applyFont="1" applyFill="1"/>
    <xf numFmtId="2" fontId="0" fillId="11" borderId="1" xfId="0" applyNumberFormat="1" applyFill="1" applyBorder="1"/>
    <xf numFmtId="0" fontId="0" fillId="0" borderId="0" xfId="0" applyAlignment="1">
      <alignment wrapText="1"/>
    </xf>
    <xf numFmtId="0" fontId="2" fillId="10" borderId="0" xfId="0" applyFont="1" applyFill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31">
    <cellStyle name="20% - Accent3 2" xfId="3" xr:uid="{3A06D7BC-8A81-4D04-89C6-27523394B3CC}"/>
    <cellStyle name="20% - Accent3 2 2" xfId="21" xr:uid="{AE8044E5-AF56-4DBF-A167-12D52D975668}"/>
    <cellStyle name="20% - Accent3 3" xfId="11" xr:uid="{88D72DF9-B9AE-462F-BED5-5F45922D2A1F}"/>
    <cellStyle name="20% - Accent3 3 2" xfId="30" xr:uid="{E1B4DF91-598E-4BCD-BC2A-E9C6C54187DE}"/>
    <cellStyle name="20% - Accent3 4" xfId="18" xr:uid="{866AE913-790A-417A-BEB0-162C0F2DC5C4}"/>
    <cellStyle name="20% - Accent3 5" xfId="25" xr:uid="{A66387A4-D7AE-4F08-B3A7-D3D580BC731D}"/>
    <cellStyle name="20% - Accent5 2" xfId="4" xr:uid="{1E06A6B2-C66A-4675-A2CF-4622DE2FCFD4}"/>
    <cellStyle name="20% - Accent5 3" xfId="13" xr:uid="{EEBCEA24-4415-42BB-A3D8-C527A896CB5D}"/>
    <cellStyle name="40% - Accent3 2" xfId="8" xr:uid="{35EC06E8-1817-4E52-A4A9-FBC8501B3591}"/>
    <cellStyle name="40% - Accent3 3" xfId="24" xr:uid="{EC819468-93AB-4BC4-9A88-4A7CF52AD2BA}"/>
    <cellStyle name="40% - Accent4 2" xfId="12" xr:uid="{9AEB1E47-F45C-42D1-805E-F1BFA257E8BB}"/>
    <cellStyle name="40% - Accent4 3" xfId="27" xr:uid="{8AD3D246-B765-4D4C-B977-C02CE8954D7E}"/>
    <cellStyle name="40% - Accent5 2" xfId="5" xr:uid="{60E3F7A9-7534-4A0F-9B08-5F393BA0DC4D}"/>
    <cellStyle name="40% - Accent5 2 2" xfId="16" xr:uid="{9A2D97B4-893D-41C7-AA44-83B27CCBBECA}"/>
    <cellStyle name="60% - Accent5 2" xfId="6" xr:uid="{CE8CA96A-BDC2-45A7-AF73-93927A50CA7A}"/>
    <cellStyle name="60% - Accent5 3" xfId="14" xr:uid="{545C22D9-90EF-4474-9517-16D6555CB6AC}"/>
    <cellStyle name="60% - Accent5 4" xfId="19" xr:uid="{25DEF9BC-C98A-457C-90BA-3B274AC88139}"/>
    <cellStyle name="60% - Accent5 5" xfId="26" xr:uid="{BD8A2EB7-83E1-49EB-8432-0AF5EF53D125}"/>
    <cellStyle name="60% - Accent6 2" xfId="7" xr:uid="{C382FEB1-1E07-4EE7-BED3-B114D5A99479}"/>
    <cellStyle name="Accent3 2" xfId="2" xr:uid="{0BD13FED-58F6-494B-9FE3-FC2D1F213B58}"/>
    <cellStyle name="Accent3 2 2" xfId="20" xr:uid="{8C06B5CA-1869-4DD3-A339-87F24AFC7093}"/>
    <cellStyle name="Accent3 3" xfId="10" xr:uid="{44431B52-42D2-48B1-97FA-59EA1B67FEEA}"/>
    <cellStyle name="Normal" xfId="0" builtinId="0"/>
    <cellStyle name="Normal 2" xfId="1" xr:uid="{AC0CA0A4-078B-47B2-87D3-43B3BA9BCAF1}"/>
    <cellStyle name="Normal 2 2" xfId="15" xr:uid="{9BDA0234-0692-406D-A311-FF72BC0D55C9}"/>
    <cellStyle name="Normal 3" xfId="9" xr:uid="{E8A049BE-BCA7-42FB-81DB-859844A35F4D}"/>
    <cellStyle name="Normal 4" xfId="17" xr:uid="{EE46F255-7267-4FCA-9ACD-45C20591886E}"/>
    <cellStyle name="Normal 4 2" xfId="29" xr:uid="{73C74E32-9E08-4EEF-A6BB-320A2EDD0CB3}"/>
    <cellStyle name="Normal 5" xfId="23" xr:uid="{EB25C6DC-D62A-4B42-8895-12FD170BF27E}"/>
    <cellStyle name="Percent 2" xfId="22" xr:uid="{56C6EE4B-2470-4176-AC4D-66422504D7E6}"/>
    <cellStyle name="Percent 3" xfId="28" xr:uid="{2DC8AA30-2838-4A1B-8388-95FA3958B02B}"/>
  </cellStyles>
  <dxfs count="9">
    <dxf>
      <border>
        <left style="thin">
          <color rgb="FF000000"/>
        </left>
      </border>
    </dxf>
    <dxf>
      <border>
        <left style="thin">
          <color rgb="FF000000"/>
        </left>
      </border>
    </dxf>
    <dxf>
      <border>
        <top style="thin">
          <color rgb="FF000000"/>
        </top>
      </border>
    </dxf>
    <dxf>
      <border>
        <top style="thin">
          <color rgb="FF000000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3" defaultTableStyle="TableStyleMedium2" defaultPivotStyle="PivotStyleLight16">
    <tableStyle name="CPI_Range" pivot="0" count="0" xr9:uid="{7F1D2557-1D63-4A9A-BB1C-A98BCE29C9B5}"/>
    <tableStyle name="CPI_Yearly" pivot="0" count="0" xr9:uid="{14E5C3C3-D233-445D-BCCC-EE28D640FAC5}"/>
    <tableStyle name="TableStyleLight8 2" pivot="0" count="9" xr9:uid="{7C71B5CC-FFEE-44FA-8543-97F6B6D1B51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a) Biofuels</a:t>
            </a:r>
            <a:r>
              <a:rPr lang="en-US" b="1" baseline="0">
                <a:solidFill>
                  <a:sysClr val="windowText" lastClr="000000"/>
                </a:solidFill>
              </a:rPr>
              <a:t> demand and potential supply [ktoe]</a:t>
            </a:r>
            <a:endParaRPr lang="el-GR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'LEAPs output'!$B$39</c:f>
              <c:strCache>
                <c:ptCount val="1"/>
                <c:pt idx="0">
                  <c:v>Minimum Production Potential [ktoe]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'LEAPs output'!$C$38:$I$38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'LEAPs output'!$C$39:$I$39</c:f>
              <c:numCache>
                <c:formatCode>General</c:formatCode>
                <c:ptCount val="7"/>
                <c:pt idx="0">
                  <c:v>208.05809926435461</c:v>
                </c:pt>
                <c:pt idx="1">
                  <c:v>222.45069743001815</c:v>
                </c:pt>
                <c:pt idx="2">
                  <c:v>229.96447167287661</c:v>
                </c:pt>
                <c:pt idx="3">
                  <c:v>242.03813413585556</c:v>
                </c:pt>
                <c:pt idx="4">
                  <c:v>258.07099694277252</c:v>
                </c:pt>
                <c:pt idx="5">
                  <c:v>277.44138005159067</c:v>
                </c:pt>
                <c:pt idx="6">
                  <c:v>268.21928202923471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E-452B-A56F-160286192DF7}"/>
            </c:ext>
          </c:extLst>
        </c:ser>
        <c:ser>
          <c:idx val="1"/>
          <c:order val="1"/>
          <c:tx>
            <c:strRef>
              <c:f>'LEAPs output'!$B$40</c:f>
              <c:strCache>
                <c:ptCount val="1"/>
                <c:pt idx="0">
                  <c:v>Maximum Production Potential [ktoe]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'LEAPs output'!$C$38:$I$38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'LEAPs output'!$C$40:$I$40</c:f>
              <c:numCache>
                <c:formatCode>General</c:formatCode>
                <c:ptCount val="7"/>
                <c:pt idx="0">
                  <c:v>435.20194539982805</c:v>
                </c:pt>
                <c:pt idx="1">
                  <c:v>454.41383395433257</c:v>
                </c:pt>
                <c:pt idx="2">
                  <c:v>466.80176865386443</c:v>
                </c:pt>
                <c:pt idx="3">
                  <c:v>484.47693226330369</c:v>
                </c:pt>
                <c:pt idx="4">
                  <c:v>506.46102632081772</c:v>
                </c:pt>
                <c:pt idx="5">
                  <c:v>531.89981131174159</c:v>
                </c:pt>
                <c:pt idx="6">
                  <c:v>518.55353850195843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E-452B-A56F-160286192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032495"/>
        <c:axId val="748800399"/>
      </c:barChart>
      <c:lineChart>
        <c:grouping val="standard"/>
        <c:varyColors val="0"/>
        <c:ser>
          <c:idx val="2"/>
          <c:order val="2"/>
          <c:tx>
            <c:strRef>
              <c:f>'LEAPs output'!$B$41</c:f>
              <c:strCache>
                <c:ptCount val="1"/>
                <c:pt idx="0">
                  <c:v>Biofuel Demand Baseline scenario [ktoe]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'LEAPs output'!$C$38:$I$38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'LEAPs output'!$C$41:$I$41</c:f>
              <c:numCache>
                <c:formatCode>_(* #,##0.00_);_(* \(#,##0.00\);_(* "-"??_);_(@_)</c:formatCode>
                <c:ptCount val="7"/>
                <c:pt idx="0">
                  <c:v>67.337050560490496</c:v>
                </c:pt>
                <c:pt idx="1">
                  <c:v>67.181275041000006</c:v>
                </c:pt>
                <c:pt idx="2">
                  <c:v>66.090161846400008</c:v>
                </c:pt>
                <c:pt idx="3">
                  <c:v>63.404309507500002</c:v>
                </c:pt>
                <c:pt idx="4">
                  <c:v>63.805868565400004</c:v>
                </c:pt>
                <c:pt idx="5">
                  <c:v>64.285275411499995</c:v>
                </c:pt>
                <c:pt idx="6">
                  <c:v>64.204841703599996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E-452B-A56F-160286192DF7}"/>
            </c:ext>
          </c:extLst>
        </c:ser>
        <c:ser>
          <c:idx val="3"/>
          <c:order val="3"/>
          <c:tx>
            <c:strRef>
              <c:f>'LEAPs output'!$B$42</c:f>
              <c:strCache>
                <c:ptCount val="1"/>
                <c:pt idx="0">
                  <c:v>Biofuel Demand NECP [ktoe]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'LEAPs output'!$C$38:$I$38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'LEAPs output'!$C$42:$I$42</c:f>
              <c:numCache>
                <c:formatCode>_(* #,##0.00_);_(* \(#,##0.00\);_(* "-"??_);_(@_)</c:formatCode>
                <c:ptCount val="7"/>
                <c:pt idx="0">
                  <c:v>67.385524971336466</c:v>
                </c:pt>
                <c:pt idx="1">
                  <c:v>66.129410714877878</c:v>
                </c:pt>
                <c:pt idx="2">
                  <c:v>51.631131049830252</c:v>
                </c:pt>
                <c:pt idx="3">
                  <c:v>39.884071423753845</c:v>
                </c:pt>
                <c:pt idx="4">
                  <c:v>29.235586138563129</c:v>
                </c:pt>
                <c:pt idx="5">
                  <c:v>22.084113941132991</c:v>
                </c:pt>
                <c:pt idx="6">
                  <c:v>15.565188485536762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AE-452B-A56F-160286192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032495"/>
        <c:axId val="748800399"/>
      </c:lineChart>
      <c:catAx>
        <c:axId val="75303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00399"/>
        <c:crosses val="autoZero"/>
        <c:auto val="1"/>
        <c:lblAlgn val="ctr"/>
        <c:lblOffset val="100"/>
        <c:noMultiLvlLbl val="0"/>
      </c:catAx>
      <c:valAx>
        <c:axId val="74880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3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b) Potential for Biofuels Export</a:t>
            </a:r>
            <a:endParaRPr lang="el-GR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'LEAPs output'!$L$39</c:f>
              <c:strCache>
                <c:ptCount val="1"/>
                <c:pt idx="0">
                  <c:v>Minimum export potential, Baseline scenario [ktoe]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'LEAPs output'!$M$38:$S$38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'LEAPs output'!$M$39:$S$39</c:f>
              <c:numCache>
                <c:formatCode>_(* #,##0.00_);_(* \(#,##0.00\);_(* "-"??_);_(@_)</c:formatCode>
                <c:ptCount val="7"/>
                <c:pt idx="0">
                  <c:v>140.72104870386411</c:v>
                </c:pt>
                <c:pt idx="1">
                  <c:v>155.26942238901813</c:v>
                </c:pt>
                <c:pt idx="2">
                  <c:v>163.8743098264766</c:v>
                </c:pt>
                <c:pt idx="3">
                  <c:v>178.63382462835557</c:v>
                </c:pt>
                <c:pt idx="4">
                  <c:v>194.26512837737252</c:v>
                </c:pt>
                <c:pt idx="5">
                  <c:v>213.15610464009069</c:v>
                </c:pt>
                <c:pt idx="6">
                  <c:v>204.01444032563472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E-4BF7-A44D-4F17F5DA65F6}"/>
            </c:ext>
          </c:extLst>
        </c:ser>
        <c:ser>
          <c:idx val="1"/>
          <c:order val="1"/>
          <c:tx>
            <c:strRef>
              <c:f>'LEAPs output'!$L$40</c:f>
              <c:strCache>
                <c:ptCount val="1"/>
                <c:pt idx="0">
                  <c:v>Maximum export potential, Baseline scenario [ktoe]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'LEAPs output'!$M$38:$S$38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'LEAPs output'!$M$40:$S$40</c:f>
              <c:numCache>
                <c:formatCode>_(* #,##0.00_);_(* \(#,##0.00\);_(* "-"??_);_(@_)</c:formatCode>
                <c:ptCount val="7"/>
                <c:pt idx="0">
                  <c:v>367.86489483933758</c:v>
                </c:pt>
                <c:pt idx="1">
                  <c:v>387.23255891333258</c:v>
                </c:pt>
                <c:pt idx="2">
                  <c:v>400.71160680746442</c:v>
                </c:pt>
                <c:pt idx="3">
                  <c:v>421.07262275580371</c:v>
                </c:pt>
                <c:pt idx="4">
                  <c:v>442.65515775541769</c:v>
                </c:pt>
                <c:pt idx="5">
                  <c:v>467.61453590024161</c:v>
                </c:pt>
                <c:pt idx="6">
                  <c:v>454.34869679835845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E-4BF7-A44D-4F17F5DA65F6}"/>
            </c:ext>
          </c:extLst>
        </c:ser>
        <c:ser>
          <c:idx val="2"/>
          <c:order val="2"/>
          <c:tx>
            <c:strRef>
              <c:f>'LEAPs output'!$L$41</c:f>
              <c:strCache>
                <c:ptCount val="1"/>
                <c:pt idx="0">
                  <c:v>Minimum export potential, NECP [ktoe]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'LEAPs output'!$M$38:$S$38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'LEAPs output'!$M$41:$S$41</c:f>
              <c:numCache>
                <c:formatCode>_(* #,##0.00_);_(* \(#,##0.00\);_(* "-"??_);_(@_)</c:formatCode>
                <c:ptCount val="7"/>
                <c:pt idx="0">
                  <c:v>140.67257429301816</c:v>
                </c:pt>
                <c:pt idx="1">
                  <c:v>156.32128671514027</c:v>
                </c:pt>
                <c:pt idx="2">
                  <c:v>178.33334062304635</c:v>
                </c:pt>
                <c:pt idx="3">
                  <c:v>202.15406271210171</c:v>
                </c:pt>
                <c:pt idx="4">
                  <c:v>228.8354108042094</c:v>
                </c:pt>
                <c:pt idx="5">
                  <c:v>255.35726611045769</c:v>
                </c:pt>
                <c:pt idx="6">
                  <c:v>252.65409354369794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4E-4BF7-A44D-4F17F5DA65F6}"/>
            </c:ext>
          </c:extLst>
        </c:ser>
        <c:ser>
          <c:idx val="3"/>
          <c:order val="3"/>
          <c:tx>
            <c:strRef>
              <c:f>'LEAPs output'!$L$42</c:f>
              <c:strCache>
                <c:ptCount val="1"/>
                <c:pt idx="0">
                  <c:v>Maximum export potential, NECP [ktoe]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'LEAPs output'!$M$38:$S$38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'LEAPs output'!$M$42:$S$42</c:f>
              <c:numCache>
                <c:formatCode>_(* #,##0.00_);_(* \(#,##0.00\);_(* "-"??_);_(@_)</c:formatCode>
                <c:ptCount val="7"/>
                <c:pt idx="0">
                  <c:v>367.8164204284916</c:v>
                </c:pt>
                <c:pt idx="1">
                  <c:v>388.28442323945467</c:v>
                </c:pt>
                <c:pt idx="2">
                  <c:v>415.1706376040342</c:v>
                </c:pt>
                <c:pt idx="3">
                  <c:v>444.59286083954987</c:v>
                </c:pt>
                <c:pt idx="4">
                  <c:v>477.2254401822546</c:v>
                </c:pt>
                <c:pt idx="5">
                  <c:v>509.81569737060858</c:v>
                </c:pt>
                <c:pt idx="6">
                  <c:v>502.98835001642169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4E-4BF7-A44D-4F17F5DA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38063"/>
        <c:axId val="748813295"/>
      </c:barChart>
      <c:catAx>
        <c:axId val="75193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13295"/>
        <c:crosses val="autoZero"/>
        <c:auto val="1"/>
        <c:lblAlgn val="ctr"/>
        <c:lblOffset val="100"/>
        <c:noMultiLvlLbl val="0"/>
      </c:catAx>
      <c:valAx>
        <c:axId val="74881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3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428389018940174E-2"/>
          <c:y val="0.83555562744018641"/>
          <c:w val="0.8939540327729304"/>
          <c:h val="0.14243612264313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866776</xdr:colOff>
      <xdr:row>42</xdr:row>
      <xdr:rowOff>90486</xdr:rowOff>
    </xdr:from>
    <xdr:to>
      <xdr:col>10</xdr:col>
      <xdr:colOff>1</xdr:colOff>
      <xdr:row>60</xdr:row>
      <xdr:rowOff>114300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9F0E3FE-D4F8-497D-A60F-3B8F4B802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42</xdr:row>
      <xdr:rowOff>52387</xdr:rowOff>
    </xdr:from>
    <xdr:to>
      <xdr:col>21</xdr:col>
      <xdr:colOff>142874</xdr:colOff>
      <xdr:row>60</xdr:row>
      <xdr:rowOff>85725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F7C93EDF-187D-4D69-8E22-5F8E9D6A3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D0EA-FC00-478A-8833-A5EE598DB4ED}">
  <dimension ref="A1:I8"/>
  <sheetViews>
    <sheetView workbookViewId="0">
      <selection activeCell="O17" sqref="O17"/>
    </sheetView>
  </sheetViews>
  <sheetFormatPr defaultRowHeight="15" x14ac:dyDescent="0.25"/>
  <sheetData>
    <row r="1" spans="1:9" ht="45" x14ac:dyDescent="0.25">
      <c r="A1" s="17" t="s">
        <v>0</v>
      </c>
      <c r="B1" s="17" t="s">
        <v>40</v>
      </c>
      <c r="C1" s="17" t="s">
        <v>41</v>
      </c>
      <c r="D1" s="17" t="s">
        <v>42</v>
      </c>
      <c r="E1" s="17" t="s">
        <v>43</v>
      </c>
      <c r="F1" s="17"/>
      <c r="G1" s="17"/>
      <c r="H1" s="17"/>
      <c r="I1" s="17"/>
    </row>
    <row r="2" spans="1:9" x14ac:dyDescent="0.25">
      <c r="A2" s="18">
        <v>2022</v>
      </c>
      <c r="B2" s="18">
        <v>208.06</v>
      </c>
      <c r="C2" s="18">
        <v>435.2</v>
      </c>
      <c r="D2" s="18">
        <v>67.34</v>
      </c>
      <c r="E2" s="18">
        <v>67.39</v>
      </c>
      <c r="F2" s="18"/>
      <c r="G2" s="18"/>
      <c r="H2" s="18"/>
      <c r="I2" s="18"/>
    </row>
    <row r="3" spans="1:9" x14ac:dyDescent="0.25">
      <c r="A3" s="18">
        <v>2025</v>
      </c>
      <c r="B3" s="18">
        <v>222.45</v>
      </c>
      <c r="C3" s="18">
        <v>454.41</v>
      </c>
      <c r="D3" s="18">
        <v>67.180000000000007</v>
      </c>
      <c r="E3" s="18">
        <v>66.13</v>
      </c>
      <c r="F3" s="18"/>
      <c r="G3" s="18"/>
      <c r="H3" s="18"/>
      <c r="I3" s="18"/>
    </row>
    <row r="4" spans="1:9" x14ac:dyDescent="0.25">
      <c r="A4" s="18">
        <v>2030</v>
      </c>
      <c r="B4" s="18">
        <v>229.96</v>
      </c>
      <c r="C4" s="18">
        <v>466.8</v>
      </c>
      <c r="D4" s="18">
        <v>66.09</v>
      </c>
      <c r="E4" s="18">
        <v>51.63</v>
      </c>
      <c r="F4" s="18"/>
      <c r="G4" s="18"/>
      <c r="H4" s="18"/>
      <c r="I4" s="18"/>
    </row>
    <row r="5" spans="1:9" x14ac:dyDescent="0.25">
      <c r="A5" s="18">
        <v>2035</v>
      </c>
      <c r="B5" s="18">
        <v>242.04</v>
      </c>
      <c r="C5" s="18">
        <v>484.48</v>
      </c>
      <c r="D5" s="18">
        <v>63.4</v>
      </c>
      <c r="E5" s="18">
        <v>39.880000000000003</v>
      </c>
      <c r="F5" s="18"/>
      <c r="G5" s="18"/>
      <c r="H5" s="18"/>
      <c r="I5" s="18"/>
    </row>
    <row r="6" spans="1:9" x14ac:dyDescent="0.25">
      <c r="A6" s="18">
        <v>2040</v>
      </c>
      <c r="B6" s="18">
        <v>258.07</v>
      </c>
      <c r="C6" s="18">
        <v>506.46</v>
      </c>
      <c r="D6" s="18">
        <v>63.81</v>
      </c>
      <c r="E6" s="18">
        <v>29.24</v>
      </c>
      <c r="F6" s="18"/>
      <c r="G6" s="18"/>
      <c r="H6" s="18"/>
      <c r="I6" s="18"/>
    </row>
    <row r="7" spans="1:9" x14ac:dyDescent="0.25">
      <c r="A7" s="18">
        <v>2045</v>
      </c>
      <c r="B7" s="18">
        <v>277.44</v>
      </c>
      <c r="C7" s="18">
        <v>531.9</v>
      </c>
      <c r="D7" s="18">
        <v>64.290000000000006</v>
      </c>
      <c r="E7" s="18">
        <v>22.08</v>
      </c>
      <c r="F7" s="18"/>
      <c r="G7" s="18"/>
      <c r="H7" s="18"/>
      <c r="I7" s="18"/>
    </row>
    <row r="8" spans="1:9" x14ac:dyDescent="0.25">
      <c r="A8" s="18">
        <v>2050</v>
      </c>
      <c r="B8" s="18">
        <v>268.22000000000003</v>
      </c>
      <c r="C8" s="18">
        <v>518.54999999999995</v>
      </c>
      <c r="D8" s="18">
        <v>64.2</v>
      </c>
      <c r="E8" s="18">
        <v>15.57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9FC8-33D8-4774-8C85-0E4702D868C0}">
  <dimension ref="A1:C3"/>
  <sheetViews>
    <sheetView workbookViewId="0"/>
  </sheetViews>
  <sheetFormatPr defaultRowHeight="15" x14ac:dyDescent="0.25"/>
  <sheetData>
    <row r="1" spans="1:3" x14ac:dyDescent="0.25">
      <c r="A1" t="s">
        <v>2</v>
      </c>
    </row>
    <row r="2" spans="1:3" ht="409.5" x14ac:dyDescent="0.25">
      <c r="B2" t="s">
        <v>3</v>
      </c>
      <c r="C2" s="15" t="s">
        <v>4</v>
      </c>
    </row>
    <row r="3" spans="1:3" x14ac:dyDescent="0.25">
      <c r="B3" t="s">
        <v>5</v>
      </c>
      <c r="C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19B7-6A29-4287-BF86-8E080DAB3FE3}">
  <dimension ref="A1:T42"/>
  <sheetViews>
    <sheetView tabSelected="1" topLeftCell="A29" workbookViewId="0">
      <selection activeCell="B29" sqref="B29"/>
    </sheetView>
  </sheetViews>
  <sheetFormatPr defaultRowHeight="15" x14ac:dyDescent="0.25"/>
  <cols>
    <col min="1" max="1" width="24.7109375" customWidth="1"/>
    <col min="2" max="2" width="38" bestFit="1" customWidth="1"/>
    <col min="3" max="9" width="9.5703125" bestFit="1" customWidth="1"/>
  </cols>
  <sheetData>
    <row r="1" spans="1:19" x14ac:dyDescent="0.25">
      <c r="A1" s="3" t="s">
        <v>7</v>
      </c>
      <c r="B1" s="5"/>
      <c r="C1" s="6"/>
      <c r="D1" s="6"/>
      <c r="E1" s="6"/>
      <c r="F1" s="6"/>
      <c r="G1" s="6"/>
      <c r="H1" s="6"/>
      <c r="I1" s="6"/>
    </row>
    <row r="2" spans="1:19" x14ac:dyDescent="0.25">
      <c r="A2" s="3" t="s">
        <v>8</v>
      </c>
      <c r="B2" s="5"/>
      <c r="C2" s="6"/>
      <c r="D2" s="6"/>
      <c r="E2" s="6"/>
      <c r="F2" s="6"/>
      <c r="G2" s="6"/>
      <c r="H2" s="6"/>
      <c r="I2" s="6"/>
    </row>
    <row r="3" spans="1:19" x14ac:dyDescent="0.25">
      <c r="A3" s="3" t="s">
        <v>9</v>
      </c>
      <c r="B3" s="5"/>
      <c r="C3" s="6"/>
      <c r="D3" s="6"/>
      <c r="E3" s="6"/>
      <c r="F3" s="6"/>
      <c r="G3" s="6"/>
      <c r="H3" s="6"/>
      <c r="I3" s="6"/>
    </row>
    <row r="4" spans="1:19" x14ac:dyDescent="0.25">
      <c r="A4" s="3" t="s">
        <v>10</v>
      </c>
      <c r="B4" s="5"/>
      <c r="C4" s="6"/>
      <c r="D4" s="6"/>
      <c r="E4" s="13" t="s">
        <v>11</v>
      </c>
      <c r="F4" s="13"/>
      <c r="G4" s="13"/>
      <c r="H4" s="13"/>
      <c r="I4" s="13"/>
      <c r="J4" s="1"/>
      <c r="K4" s="1"/>
      <c r="L4" s="13"/>
      <c r="M4" s="13"/>
      <c r="N4" s="13" t="s">
        <v>12</v>
      </c>
      <c r="O4" s="6"/>
      <c r="P4" s="6"/>
      <c r="Q4" s="6"/>
      <c r="R4" s="6"/>
    </row>
    <row r="5" spans="1:19" x14ac:dyDescent="0.25">
      <c r="A5" s="3"/>
      <c r="B5" s="8"/>
      <c r="C5" s="6"/>
      <c r="D5" s="6"/>
      <c r="E5" s="6"/>
      <c r="F5" s="6"/>
      <c r="G5" s="6"/>
      <c r="H5" s="6"/>
      <c r="I5" s="6"/>
      <c r="L5" s="6"/>
      <c r="M5" s="6"/>
      <c r="N5" s="6"/>
      <c r="O5" s="6"/>
      <c r="P5" s="6"/>
      <c r="Q5" s="6"/>
      <c r="R5" s="6"/>
    </row>
    <row r="6" spans="1:19" x14ac:dyDescent="0.25">
      <c r="A6" s="7" t="s">
        <v>13</v>
      </c>
      <c r="B6" s="6"/>
      <c r="C6" s="7">
        <v>2022</v>
      </c>
      <c r="D6" s="7">
        <v>2025</v>
      </c>
      <c r="E6" s="7">
        <v>2030</v>
      </c>
      <c r="F6" s="7">
        <v>2035</v>
      </c>
      <c r="G6" s="7">
        <v>2040</v>
      </c>
      <c r="H6" s="7">
        <v>2045</v>
      </c>
      <c r="I6" s="7">
        <v>2050</v>
      </c>
      <c r="J6" s="7" t="s">
        <v>14</v>
      </c>
      <c r="L6" s="7">
        <v>2022</v>
      </c>
      <c r="M6" s="7">
        <v>2025</v>
      </c>
      <c r="N6" s="7">
        <v>2030</v>
      </c>
      <c r="O6" s="7">
        <v>2035</v>
      </c>
      <c r="P6" s="7">
        <v>2040</v>
      </c>
      <c r="Q6" s="7">
        <v>2045</v>
      </c>
      <c r="R6" s="7">
        <v>2050</v>
      </c>
      <c r="S6" s="7" t="s">
        <v>14</v>
      </c>
    </row>
    <row r="7" spans="1:19" x14ac:dyDescent="0.25">
      <c r="A7" s="7" t="s">
        <v>15</v>
      </c>
      <c r="B7" s="6"/>
      <c r="C7" s="14">
        <v>63.037050560490499</v>
      </c>
      <c r="D7" s="14">
        <v>62.881275041000002</v>
      </c>
      <c r="E7" s="14">
        <v>63.090161846400001</v>
      </c>
      <c r="F7" s="14">
        <v>63.404309507500002</v>
      </c>
      <c r="G7" s="14">
        <v>63.805868565400004</v>
      </c>
      <c r="H7" s="14">
        <v>64.285275411499995</v>
      </c>
      <c r="I7" s="14">
        <v>64.204841703599996</v>
      </c>
      <c r="J7" s="14">
        <f>SUM(C7:I7)</f>
        <v>444.70878263589049</v>
      </c>
      <c r="L7" s="14">
        <v>63.085524971336469</v>
      </c>
      <c r="M7" s="14">
        <v>61.829410714877881</v>
      </c>
      <c r="N7" s="14">
        <v>48.331131049830255</v>
      </c>
      <c r="O7" s="14">
        <v>39.884071423753845</v>
      </c>
      <c r="P7" s="14">
        <v>29.235586138563129</v>
      </c>
      <c r="Q7" s="14">
        <v>22.084113941132991</v>
      </c>
      <c r="R7" s="14">
        <v>15.565188485536762</v>
      </c>
      <c r="S7" s="4">
        <f>SUM(L7:R7)</f>
        <v>280.0150267250313</v>
      </c>
    </row>
    <row r="8" spans="1:19" x14ac:dyDescent="0.25">
      <c r="A8" s="7" t="s">
        <v>16</v>
      </c>
      <c r="B8" s="6"/>
      <c r="C8" s="3">
        <v>4.3</v>
      </c>
      <c r="D8" s="3">
        <v>4.3</v>
      </c>
      <c r="E8" s="3">
        <v>3</v>
      </c>
      <c r="F8" s="3">
        <v>0</v>
      </c>
      <c r="G8" s="3">
        <v>0</v>
      </c>
      <c r="H8" s="3">
        <v>0</v>
      </c>
      <c r="I8" s="3">
        <v>0</v>
      </c>
      <c r="J8" s="3" t="s">
        <v>17</v>
      </c>
      <c r="L8" s="3">
        <v>4.3</v>
      </c>
      <c r="M8" s="3">
        <v>4.3</v>
      </c>
      <c r="N8" s="3">
        <v>3.3</v>
      </c>
      <c r="O8" s="3">
        <v>0</v>
      </c>
      <c r="P8" s="3">
        <v>0</v>
      </c>
      <c r="Q8" s="3">
        <v>0</v>
      </c>
      <c r="R8" s="3">
        <v>0</v>
      </c>
      <c r="S8" s="3" t="s">
        <v>17</v>
      </c>
    </row>
    <row r="9" spans="1:19" x14ac:dyDescent="0.25">
      <c r="A9" s="7" t="s">
        <v>18</v>
      </c>
      <c r="B9" s="6"/>
      <c r="C9" s="12">
        <f>C7+C8</f>
        <v>67.337050560490496</v>
      </c>
      <c r="D9" s="12">
        <f t="shared" ref="D9:I9" si="0">D7+D8</f>
        <v>67.181275041000006</v>
      </c>
      <c r="E9" s="12">
        <f t="shared" si="0"/>
        <v>66.090161846400008</v>
      </c>
      <c r="F9" s="12">
        <f t="shared" si="0"/>
        <v>63.404309507500002</v>
      </c>
      <c r="G9" s="12">
        <f t="shared" si="0"/>
        <v>63.805868565400004</v>
      </c>
      <c r="H9" s="12">
        <f t="shared" si="0"/>
        <v>64.285275411499995</v>
      </c>
      <c r="I9" s="12">
        <f t="shared" si="0"/>
        <v>64.204841703599996</v>
      </c>
      <c r="J9" s="9">
        <f>SUM(C9:I9)</f>
        <v>456.30878263589051</v>
      </c>
      <c r="L9" s="12">
        <f>L7+L8</f>
        <v>67.385524971336466</v>
      </c>
      <c r="M9" s="12">
        <f t="shared" ref="M9" si="1">M7+M8</f>
        <v>66.129410714877878</v>
      </c>
      <c r="N9" s="12">
        <f t="shared" ref="N9" si="2">N7+N8</f>
        <v>51.631131049830252</v>
      </c>
      <c r="O9" s="12">
        <f t="shared" ref="O9" si="3">O7+O8</f>
        <v>39.884071423753845</v>
      </c>
      <c r="P9" s="12">
        <f t="shared" ref="P9" si="4">P7+P8</f>
        <v>29.235586138563129</v>
      </c>
      <c r="Q9" s="12">
        <f t="shared" ref="Q9" si="5">Q7+Q8</f>
        <v>22.084113941132991</v>
      </c>
      <c r="R9" s="12">
        <f t="shared" ref="R9" si="6">R7+R8</f>
        <v>15.565188485536762</v>
      </c>
      <c r="S9" s="9">
        <f>SUM(L9:R9)</f>
        <v>291.91502672503134</v>
      </c>
    </row>
    <row r="11" spans="1:19" x14ac:dyDescent="0.25">
      <c r="A11" s="16" t="s">
        <v>19</v>
      </c>
      <c r="C11" s="10">
        <v>2022</v>
      </c>
      <c r="D11" s="10">
        <v>2025</v>
      </c>
      <c r="E11" s="10">
        <v>2030</v>
      </c>
      <c r="F11" s="10">
        <v>2035</v>
      </c>
      <c r="G11" s="10">
        <v>2040</v>
      </c>
      <c r="H11" s="10">
        <v>2045</v>
      </c>
      <c r="I11" s="10">
        <v>2050</v>
      </c>
      <c r="J11" s="10" t="s">
        <v>14</v>
      </c>
    </row>
    <row r="12" spans="1:19" x14ac:dyDescent="0.25">
      <c r="A12" s="16"/>
      <c r="B12" s="10" t="s">
        <v>20</v>
      </c>
      <c r="C12" s="2" t="e">
        <f>#REF!</f>
        <v>#REF!</v>
      </c>
      <c r="D12" s="2" t="e">
        <f>#REF!</f>
        <v>#REF!</v>
      </c>
      <c r="E12" s="2" t="e">
        <f>#REF!</f>
        <v>#REF!</v>
      </c>
      <c r="F12" s="2" t="e">
        <f>#REF!</f>
        <v>#REF!</v>
      </c>
      <c r="G12" s="2" t="e">
        <f>#REF!</f>
        <v>#REF!</v>
      </c>
      <c r="H12" s="2" t="e">
        <f>#REF!</f>
        <v>#REF!</v>
      </c>
      <c r="I12" s="2" t="e">
        <f>#REF!</f>
        <v>#REF!</v>
      </c>
      <c r="J12" t="e">
        <f>SUM(C12:I12)</f>
        <v>#REF!</v>
      </c>
    </row>
    <row r="13" spans="1:19" x14ac:dyDescent="0.25">
      <c r="A13" s="16"/>
      <c r="B13" s="10" t="s">
        <v>21</v>
      </c>
      <c r="C13" s="2" t="e">
        <f>#REF!</f>
        <v>#REF!</v>
      </c>
      <c r="D13" s="2" t="e">
        <f>#REF!</f>
        <v>#REF!</v>
      </c>
      <c r="E13" s="2" t="e">
        <f>#REF!</f>
        <v>#REF!</v>
      </c>
      <c r="F13" s="2" t="e">
        <f>#REF!</f>
        <v>#REF!</v>
      </c>
      <c r="G13" s="2" t="e">
        <f>#REF!</f>
        <v>#REF!</v>
      </c>
      <c r="H13" s="2" t="e">
        <f>#REF!</f>
        <v>#REF!</v>
      </c>
      <c r="I13" s="2" t="e">
        <f>#REF!</f>
        <v>#REF!</v>
      </c>
      <c r="J13" t="e">
        <f>SUM(C13:I13)</f>
        <v>#REF!</v>
      </c>
    </row>
    <row r="14" spans="1:19" x14ac:dyDescent="0.25">
      <c r="A14" s="16"/>
    </row>
    <row r="16" spans="1:19" x14ac:dyDescent="0.25">
      <c r="B16" t="s">
        <v>22</v>
      </c>
      <c r="C16" t="s">
        <v>1</v>
      </c>
    </row>
    <row r="17" spans="1:20" x14ac:dyDescent="0.25">
      <c r="A17" t="s">
        <v>23</v>
      </c>
      <c r="B17" t="s">
        <v>24</v>
      </c>
      <c r="C17" t="s">
        <v>24</v>
      </c>
    </row>
    <row r="18" spans="1:20" x14ac:dyDescent="0.25">
      <c r="A18" t="s">
        <v>25</v>
      </c>
      <c r="B18" t="s">
        <v>24</v>
      </c>
      <c r="C18" t="s">
        <v>24</v>
      </c>
    </row>
    <row r="19" spans="1:20" x14ac:dyDescent="0.25">
      <c r="A19" t="s">
        <v>26</v>
      </c>
      <c r="B19" t="s">
        <v>24</v>
      </c>
      <c r="C19" t="s">
        <v>24</v>
      </c>
    </row>
    <row r="20" spans="1:20" x14ac:dyDescent="0.25">
      <c r="A20" t="s">
        <v>27</v>
      </c>
      <c r="B20" t="s">
        <v>24</v>
      </c>
      <c r="C20" t="s">
        <v>24</v>
      </c>
    </row>
    <row r="21" spans="1:20" x14ac:dyDescent="0.25">
      <c r="A21" t="s">
        <v>28</v>
      </c>
      <c r="B21" t="s">
        <v>29</v>
      </c>
      <c r="C21" t="s">
        <v>29</v>
      </c>
    </row>
    <row r="22" spans="1:20" x14ac:dyDescent="0.25">
      <c r="A22" t="s">
        <v>30</v>
      </c>
      <c r="B22" t="s">
        <v>29</v>
      </c>
      <c r="C22" t="s">
        <v>29</v>
      </c>
    </row>
    <row r="23" spans="1:20" x14ac:dyDescent="0.25">
      <c r="A23" t="s">
        <v>16</v>
      </c>
      <c r="B23" t="s">
        <v>29</v>
      </c>
      <c r="C23" t="s">
        <v>29</v>
      </c>
    </row>
    <row r="25" spans="1:20" x14ac:dyDescent="0.25">
      <c r="A25" s="10" t="s">
        <v>11</v>
      </c>
      <c r="C25" s="10">
        <v>2022</v>
      </c>
      <c r="D25" s="10">
        <v>2025</v>
      </c>
      <c r="E25" s="10">
        <v>2030</v>
      </c>
      <c r="F25" s="10">
        <v>2035</v>
      </c>
      <c r="G25" s="10">
        <v>2040</v>
      </c>
      <c r="H25" s="10">
        <v>2045</v>
      </c>
      <c r="I25" s="10">
        <v>2050</v>
      </c>
      <c r="L25" s="10" t="s">
        <v>12</v>
      </c>
      <c r="N25" s="10">
        <v>2022</v>
      </c>
      <c r="O25" s="10">
        <v>2025</v>
      </c>
      <c r="P25" s="10">
        <v>2030</v>
      </c>
      <c r="Q25" s="10">
        <v>2035</v>
      </c>
      <c r="R25" s="10">
        <v>2040</v>
      </c>
      <c r="S25" s="10">
        <v>2045</v>
      </c>
      <c r="T25" s="10">
        <v>2050</v>
      </c>
    </row>
    <row r="26" spans="1:20" x14ac:dyDescent="0.25">
      <c r="A26" s="10" t="s">
        <v>31</v>
      </c>
      <c r="B26" s="10" t="s">
        <v>20</v>
      </c>
      <c r="C26" s="11" t="e">
        <f>C12-C9</f>
        <v>#REF!</v>
      </c>
      <c r="D26" s="11" t="e">
        <f t="shared" ref="D26:I26" si="7">D12-D9</f>
        <v>#REF!</v>
      </c>
      <c r="E26" s="11" t="e">
        <f t="shared" si="7"/>
        <v>#REF!</v>
      </c>
      <c r="F26" s="11" t="e">
        <f t="shared" si="7"/>
        <v>#REF!</v>
      </c>
      <c r="G26" s="11" t="e">
        <f t="shared" si="7"/>
        <v>#REF!</v>
      </c>
      <c r="H26" s="11" t="e">
        <f t="shared" si="7"/>
        <v>#REF!</v>
      </c>
      <c r="I26" s="11" t="e">
        <f t="shared" si="7"/>
        <v>#REF!</v>
      </c>
      <c r="L26" s="10" t="s">
        <v>31</v>
      </c>
      <c r="M26" s="10" t="s">
        <v>20</v>
      </c>
      <c r="N26" s="11" t="e">
        <f>C12-L9</f>
        <v>#REF!</v>
      </c>
      <c r="O26" s="11" t="e">
        <f t="shared" ref="O26:T26" si="8">D12-M9</f>
        <v>#REF!</v>
      </c>
      <c r="P26" s="11" t="e">
        <f t="shared" si="8"/>
        <v>#REF!</v>
      </c>
      <c r="Q26" s="11" t="e">
        <f t="shared" si="8"/>
        <v>#REF!</v>
      </c>
      <c r="R26" s="11" t="e">
        <f t="shared" si="8"/>
        <v>#REF!</v>
      </c>
      <c r="S26" s="11" t="e">
        <f t="shared" si="8"/>
        <v>#REF!</v>
      </c>
      <c r="T26" s="11" t="e">
        <f t="shared" si="8"/>
        <v>#REF!</v>
      </c>
    </row>
    <row r="27" spans="1:20" x14ac:dyDescent="0.25">
      <c r="B27" s="10" t="s">
        <v>21</v>
      </c>
      <c r="C27" s="11" t="e">
        <f>C13-C9</f>
        <v>#REF!</v>
      </c>
      <c r="D27" s="11" t="e">
        <f t="shared" ref="D27:I27" si="9">D13-D9</f>
        <v>#REF!</v>
      </c>
      <c r="E27" s="11" t="e">
        <f t="shared" si="9"/>
        <v>#REF!</v>
      </c>
      <c r="F27" s="11" t="e">
        <f t="shared" si="9"/>
        <v>#REF!</v>
      </c>
      <c r="G27" s="11" t="e">
        <f t="shared" si="9"/>
        <v>#REF!</v>
      </c>
      <c r="H27" s="11" t="e">
        <f t="shared" si="9"/>
        <v>#REF!</v>
      </c>
      <c r="I27" s="11" t="e">
        <f t="shared" si="9"/>
        <v>#REF!</v>
      </c>
      <c r="M27" s="10" t="s">
        <v>21</v>
      </c>
      <c r="N27" s="11" t="e">
        <f>C13-L9</f>
        <v>#REF!</v>
      </c>
      <c r="O27" s="11" t="e">
        <f t="shared" ref="O27:T27" si="10">D13-M9</f>
        <v>#REF!</v>
      </c>
      <c r="P27" s="11" t="e">
        <f t="shared" si="10"/>
        <v>#REF!</v>
      </c>
      <c r="Q27" s="11" t="e">
        <f t="shared" si="10"/>
        <v>#REF!</v>
      </c>
      <c r="R27" s="11" t="e">
        <f t="shared" si="10"/>
        <v>#REF!</v>
      </c>
      <c r="S27" s="11" t="e">
        <f t="shared" si="10"/>
        <v>#REF!</v>
      </c>
      <c r="T27" s="11" t="e">
        <f t="shared" si="10"/>
        <v>#REF!</v>
      </c>
    </row>
    <row r="38" spans="2:19" x14ac:dyDescent="0.25">
      <c r="C38" s="10">
        <v>2022</v>
      </c>
      <c r="D38" s="10">
        <v>2025</v>
      </c>
      <c r="E38" s="10">
        <v>2030</v>
      </c>
      <c r="F38" s="10">
        <v>2035</v>
      </c>
      <c r="G38" s="10">
        <v>2040</v>
      </c>
      <c r="H38" s="10">
        <v>2045</v>
      </c>
      <c r="I38" s="10">
        <v>2050</v>
      </c>
      <c r="M38" s="10">
        <v>2022</v>
      </c>
      <c r="N38" s="10">
        <v>2025</v>
      </c>
      <c r="O38" s="10">
        <v>2030</v>
      </c>
      <c r="P38" s="10">
        <v>2035</v>
      </c>
      <c r="Q38" s="10">
        <v>2040</v>
      </c>
      <c r="R38" s="10">
        <v>2045</v>
      </c>
      <c r="S38" s="10">
        <v>2050</v>
      </c>
    </row>
    <row r="39" spans="2:19" x14ac:dyDescent="0.25">
      <c r="B39" s="10" t="s">
        <v>32</v>
      </c>
      <c r="C39" s="2">
        <v>208.05809926435461</v>
      </c>
      <c r="D39" s="2">
        <v>222.45069743001815</v>
      </c>
      <c r="E39" s="2">
        <v>229.96447167287661</v>
      </c>
      <c r="F39" s="2">
        <v>242.03813413585556</v>
      </c>
      <c r="G39" s="2">
        <v>258.07099694277252</v>
      </c>
      <c r="H39" s="2">
        <v>277.44138005159067</v>
      </c>
      <c r="I39" s="2">
        <v>268.21928202923471</v>
      </c>
      <c r="L39" s="10" t="s">
        <v>33</v>
      </c>
      <c r="M39" s="11">
        <v>140.72104870386411</v>
      </c>
      <c r="N39" s="11">
        <v>155.26942238901813</v>
      </c>
      <c r="O39" s="11">
        <v>163.8743098264766</v>
      </c>
      <c r="P39" s="11">
        <v>178.63382462835557</v>
      </c>
      <c r="Q39" s="11">
        <v>194.26512837737252</v>
      </c>
      <c r="R39" s="11">
        <v>213.15610464009069</v>
      </c>
      <c r="S39" s="11">
        <v>204.01444032563472</v>
      </c>
    </row>
    <row r="40" spans="2:19" x14ac:dyDescent="0.25">
      <c r="B40" s="10" t="s">
        <v>34</v>
      </c>
      <c r="C40" s="2">
        <v>435.20194539982805</v>
      </c>
      <c r="D40" s="2">
        <v>454.41383395433257</v>
      </c>
      <c r="E40" s="2">
        <v>466.80176865386443</v>
      </c>
      <c r="F40" s="2">
        <v>484.47693226330369</v>
      </c>
      <c r="G40" s="2">
        <v>506.46102632081772</v>
      </c>
      <c r="H40" s="2">
        <v>531.89981131174159</v>
      </c>
      <c r="I40" s="2">
        <v>518.55353850195843</v>
      </c>
      <c r="L40" s="10" t="s">
        <v>35</v>
      </c>
      <c r="M40" s="11">
        <v>367.86489483933758</v>
      </c>
      <c r="N40" s="11">
        <v>387.23255891333258</v>
      </c>
      <c r="O40" s="11">
        <v>400.71160680746442</v>
      </c>
      <c r="P40" s="11">
        <v>421.07262275580371</v>
      </c>
      <c r="Q40" s="11">
        <v>442.65515775541769</v>
      </c>
      <c r="R40" s="11">
        <v>467.61453590024161</v>
      </c>
      <c r="S40" s="11">
        <v>454.34869679835845</v>
      </c>
    </row>
    <row r="41" spans="2:19" x14ac:dyDescent="0.25">
      <c r="B41" t="s">
        <v>36</v>
      </c>
      <c r="C41" s="12">
        <v>67.337050560490496</v>
      </c>
      <c r="D41" s="12">
        <v>67.181275041000006</v>
      </c>
      <c r="E41" s="12">
        <v>66.090161846400008</v>
      </c>
      <c r="F41" s="12">
        <v>63.404309507500002</v>
      </c>
      <c r="G41" s="12">
        <v>63.805868565400004</v>
      </c>
      <c r="H41" s="12">
        <v>64.285275411499995</v>
      </c>
      <c r="I41" s="12">
        <v>64.204841703599996</v>
      </c>
      <c r="L41" s="10" t="s">
        <v>37</v>
      </c>
      <c r="M41" s="11">
        <v>140.67257429301816</v>
      </c>
      <c r="N41" s="11">
        <v>156.32128671514027</v>
      </c>
      <c r="O41" s="11">
        <v>178.33334062304635</v>
      </c>
      <c r="P41" s="11">
        <v>202.15406271210171</v>
      </c>
      <c r="Q41" s="11">
        <v>228.8354108042094</v>
      </c>
      <c r="R41" s="11">
        <v>255.35726611045769</v>
      </c>
      <c r="S41" s="11">
        <v>252.65409354369794</v>
      </c>
    </row>
    <row r="42" spans="2:19" x14ac:dyDescent="0.25">
      <c r="B42" t="s">
        <v>38</v>
      </c>
      <c r="C42" s="12">
        <v>67.385524971336466</v>
      </c>
      <c r="D42" s="12">
        <v>66.129410714877878</v>
      </c>
      <c r="E42" s="12">
        <v>51.631131049830252</v>
      </c>
      <c r="F42" s="12">
        <v>39.884071423753845</v>
      </c>
      <c r="G42" s="12">
        <v>29.235586138563129</v>
      </c>
      <c r="H42" s="12">
        <v>22.084113941132991</v>
      </c>
      <c r="I42" s="12">
        <v>15.565188485536762</v>
      </c>
      <c r="L42" s="10" t="s">
        <v>39</v>
      </c>
      <c r="M42" s="11">
        <v>367.8164204284916</v>
      </c>
      <c r="N42" s="11">
        <v>388.28442323945467</v>
      </c>
      <c r="O42" s="11">
        <v>415.1706376040342</v>
      </c>
      <c r="P42" s="11">
        <v>444.59286083954987</v>
      </c>
      <c r="Q42" s="11">
        <v>477.2254401822546</v>
      </c>
      <c r="R42" s="11">
        <v>509.81569737060858</v>
      </c>
      <c r="S42" s="11">
        <v>502.98835001642169</v>
      </c>
    </row>
  </sheetData>
  <mergeCells count="1">
    <mergeCell ref="A11:A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C5D01B8A9F2C4AA1AF216DB7895118" ma:contentTypeVersion="4" ma:contentTypeDescription="Create a new document." ma:contentTypeScope="" ma:versionID="073d564efd682aa95dfb5fb846bbb41a">
  <xsd:schema xmlns:xsd="http://www.w3.org/2001/XMLSchema" xmlns:xs="http://www.w3.org/2001/XMLSchema" xmlns:p="http://schemas.microsoft.com/office/2006/metadata/properties" xmlns:ns2="c7704acc-adf3-42d9-9fcf-7470702be23e" targetNamespace="http://schemas.microsoft.com/office/2006/metadata/properties" ma:root="true" ma:fieldsID="4f3c078d9212da95e56c6dc33cc8d39c" ns2:_="">
    <xsd:import namespace="c7704acc-adf3-42d9-9fcf-7470702be2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04acc-adf3-42d9-9fcf-7470702be2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F7785D-D338-436B-BAA0-A72E4A69383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BA0FBC7-B18A-4B5D-A22F-BDAD19F5ED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6F146D-C41A-4CA6-A571-99CF1E6E70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704acc-adf3-42d9-9fcf-7470702be2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Biofuels</vt:lpstr>
      <vt:lpstr>LEAPs 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Aggelos</dc:creator>
  <cp:keywords/>
  <dc:description/>
  <cp:lastModifiedBy>Evita Mailli</cp:lastModifiedBy>
  <cp:revision/>
  <dcterms:created xsi:type="dcterms:W3CDTF">2015-06-05T18:19:34Z</dcterms:created>
  <dcterms:modified xsi:type="dcterms:W3CDTF">2025-09-14T15:50:57Z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0x01010093C5D01B8A9F2C4AA1AF216DB7895118</vt:lpwstr>
  </property>
</Properties>
</file>