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20unit" sheetId="2" r:id="rId1"/>
    <sheet name="25unit" sheetId="5" r:id="rId2"/>
    <sheet name="30unit" sheetId="1" r:id="rId3"/>
    <sheet name="35unit" sheetId="6" r:id="rId4"/>
    <sheet name="40unit" sheetId="3" r:id="rId5"/>
    <sheet name="45unit" sheetId="7" r:id="rId6"/>
    <sheet name="50unit" sheetId="4" r:id="rId7"/>
    <sheet name="summary" sheetId="8" r:id="rId8"/>
  </sheets>
  <externalReferences>
    <externalReference r:id="rId9"/>
  </externalReferences>
  <calcPr calcId="152511"/>
</workbook>
</file>

<file path=xl/calcChain.xml><?xml version="1.0" encoding="utf-8"?>
<calcChain xmlns="http://schemas.openxmlformats.org/spreadsheetml/2006/main">
  <c r="E8" i="8" l="1"/>
  <c r="E7" i="8"/>
  <c r="E6" i="8"/>
  <c r="E5" i="8"/>
  <c r="E4" i="8"/>
  <c r="E3" i="8"/>
  <c r="E2" i="8"/>
  <c r="C8" i="8"/>
  <c r="C7" i="8"/>
  <c r="C6" i="8"/>
  <c r="C5" i="8"/>
  <c r="C4" i="8"/>
  <c r="C3" i="8"/>
  <c r="C2" i="8"/>
  <c r="H8" i="8"/>
  <c r="H7" i="8"/>
  <c r="H6" i="8"/>
  <c r="H5" i="8"/>
  <c r="H4" i="8"/>
  <c r="H3" i="8"/>
  <c r="H2" i="8"/>
  <c r="D2" i="8"/>
  <c r="D3" i="8"/>
  <c r="D4" i="8"/>
  <c r="D5" i="8"/>
  <c r="D6" i="8"/>
  <c r="D7" i="8"/>
  <c r="A3" i="8" l="1"/>
  <c r="A4" i="8" s="1"/>
  <c r="A5" i="8" s="1"/>
  <c r="A6" i="8" s="1"/>
  <c r="A7" i="8" s="1"/>
  <c r="A8" i="8" s="1"/>
  <c r="E8" i="4"/>
  <c r="E7" i="4"/>
  <c r="E9" i="7"/>
  <c r="E8" i="7"/>
  <c r="D3" i="7"/>
  <c r="D4" i="7" s="1"/>
  <c r="D5" i="7" s="1"/>
  <c r="D6" i="7" s="1"/>
  <c r="D7" i="7" s="1"/>
  <c r="E9" i="3"/>
  <c r="E8" i="3"/>
  <c r="D2" i="3"/>
  <c r="D3" i="3" s="1"/>
  <c r="D4" i="3" s="1"/>
  <c r="D5" i="3" s="1"/>
  <c r="D6" i="3" s="1"/>
  <c r="D7" i="3" s="1"/>
  <c r="E10" i="6"/>
  <c r="E9" i="6"/>
  <c r="D3" i="6"/>
  <c r="D4" i="6" s="1"/>
  <c r="D5" i="6" s="1"/>
  <c r="D6" i="6" s="1"/>
  <c r="D7" i="6" s="1"/>
  <c r="D8" i="6" s="1"/>
  <c r="E9" i="5"/>
  <c r="E8" i="5"/>
  <c r="B14" i="4"/>
  <c r="B13" i="4"/>
  <c r="B12" i="7"/>
  <c r="B11" i="7"/>
  <c r="B9" i="3"/>
  <c r="B8" i="3"/>
  <c r="B11" i="6"/>
  <c r="B10" i="6"/>
  <c r="B11" i="5"/>
  <c r="B10" i="5"/>
  <c r="E11" i="2"/>
  <c r="E10" i="2"/>
  <c r="B15" i="4" l="1"/>
  <c r="B8" i="8"/>
  <c r="B7" i="8"/>
  <c r="F7" i="8" s="1"/>
  <c r="D8" i="8"/>
  <c r="B6" i="8"/>
  <c r="B5" i="8"/>
  <c r="F5" i="8" s="1"/>
  <c r="B12" i="6"/>
  <c r="B3" i="8"/>
  <c r="F3" i="8" s="1"/>
  <c r="B12" i="5"/>
  <c r="E9" i="4"/>
  <c r="E10" i="7"/>
  <c r="E10" i="3"/>
  <c r="E10" i="5"/>
  <c r="B13" i="7"/>
  <c r="B10" i="3"/>
  <c r="E12" i="2"/>
  <c r="A2" i="3"/>
  <c r="A10" i="7"/>
  <c r="A4" i="7"/>
  <c r="A5" i="7" s="1"/>
  <c r="A6" i="7" s="1"/>
  <c r="A7" i="7" s="1"/>
  <c r="A8" i="7" s="1"/>
  <c r="A9" i="7" s="1"/>
  <c r="A3" i="7"/>
  <c r="F8" i="8" l="1"/>
  <c r="F6" i="8"/>
  <c r="A3" i="3"/>
  <c r="A4" i="3" s="1"/>
  <c r="A5" i="3" s="1"/>
  <c r="A6" i="3" s="1"/>
  <c r="A7" i="3" s="1"/>
  <c r="A3" i="6"/>
  <c r="A4" i="6" s="1"/>
  <c r="A5" i="6" s="1"/>
  <c r="A6" i="6" s="1"/>
  <c r="A7" i="6" s="1"/>
  <c r="A8" i="6" s="1"/>
  <c r="A9" i="6" s="1"/>
  <c r="B7" i="2" l="1"/>
  <c r="B6" i="2"/>
  <c r="A3" i="2"/>
  <c r="A4" i="2" s="1"/>
  <c r="A5" i="2" s="1"/>
  <c r="B2" i="8" l="1"/>
  <c r="F2" i="8" s="1"/>
  <c r="B8" i="2"/>
  <c r="F3" i="1"/>
  <c r="F4" i="1"/>
  <c r="F5" i="1"/>
  <c r="F6" i="1"/>
  <c r="F7" i="1"/>
  <c r="F8" i="1"/>
  <c r="F9" i="1"/>
  <c r="F10" i="1"/>
  <c r="F11" i="1"/>
  <c r="F12" i="1"/>
  <c r="F2" i="1"/>
  <c r="D14" i="1"/>
  <c r="D13" i="1"/>
  <c r="D15" i="1" l="1"/>
  <c r="F14" i="1"/>
  <c r="F13" i="1"/>
  <c r="B14" i="1"/>
  <c r="B13" i="1"/>
  <c r="A11" i="1"/>
  <c r="A12" i="1"/>
  <c r="A4" i="1"/>
  <c r="A5" i="1"/>
  <c r="A6" i="1" s="1"/>
  <c r="A7" i="1" s="1"/>
  <c r="A8" i="1" s="1"/>
  <c r="A9" i="1" s="1"/>
  <c r="A10" i="1" s="1"/>
  <c r="A3" i="1"/>
  <c r="B4" i="8" l="1"/>
  <c r="F4" i="8" s="1"/>
  <c r="B15" i="1"/>
  <c r="F15" i="1"/>
  <c r="E11" i="6" l="1"/>
</calcChain>
</file>

<file path=xl/sharedStrings.xml><?xml version="1.0" encoding="utf-8"?>
<sst xmlns="http://schemas.openxmlformats.org/spreadsheetml/2006/main" count="99" uniqueCount="22">
  <si>
    <t>conformer</t>
  </si>
  <si>
    <t>solvation-unch</t>
  </si>
  <si>
    <t>solvation-ch</t>
  </si>
  <si>
    <t>mean</t>
  </si>
  <si>
    <t>stddev</t>
  </si>
  <si>
    <t>percent_dev</t>
  </si>
  <si>
    <t>diff</t>
  </si>
  <si>
    <t>conf0</t>
  </si>
  <si>
    <t>conf1</t>
  </si>
  <si>
    <t>conf2</t>
  </si>
  <si>
    <t>conf3</t>
  </si>
  <si>
    <t>conf4</t>
  </si>
  <si>
    <t>conf5</t>
  </si>
  <si>
    <t>conf6</t>
  </si>
  <si>
    <t>conf7</t>
  </si>
  <si>
    <t>conf8</t>
  </si>
  <si>
    <t>conf9</t>
  </si>
  <si>
    <t>conf10</t>
  </si>
  <si>
    <t>Size</t>
  </si>
  <si>
    <t>Uncharged hydration</t>
  </si>
  <si>
    <t>Charged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</si>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</sst>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1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P\Interns_and_Projects\PBE\simulations\PAA\results_M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unit"/>
      <sheetName val="25unit"/>
      <sheetName val="30unit"/>
      <sheetName val="35unit"/>
      <sheetName val="40unit"/>
      <sheetName val="45unit"/>
      <sheetName val="50unit"/>
      <sheetName val="summary"/>
      <sheetName val="stddev"/>
    </sheetNames>
    <sheetDataSet>
      <sheetData sheetId="0">
        <row r="7">
          <cell r="E7">
            <v>62247.911631870003</v>
          </cell>
        </row>
      </sheetData>
      <sheetData sheetId="1"/>
      <sheetData sheetId="2"/>
      <sheetData sheetId="3">
        <row r="11">
          <cell r="E11">
            <v>5.7819796200870428</v>
          </cell>
        </row>
      </sheetData>
      <sheetData sheetId="4">
        <row r="9">
          <cell r="E9">
            <v>3142.8801621388711</v>
          </cell>
        </row>
      </sheetData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B7" sqref="B7"/>
    </sheetView>
  </sheetViews>
  <sheetFormatPr defaultRowHeight="14.4" x14ac:dyDescent="0.3"/>
  <cols>
    <col min="5" max="5" width="11.8867187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-159.95101789680001</v>
      </c>
      <c r="C2" s="1"/>
      <c r="D2">
        <v>0</v>
      </c>
      <c r="E2" s="1">
        <v>-229.6108252754</v>
      </c>
      <c r="G2" s="1"/>
    </row>
    <row r="3" spans="1:7" x14ac:dyDescent="0.3">
      <c r="A3">
        <f>A2+1</f>
        <v>1</v>
      </c>
      <c r="B3" s="1">
        <v>-155.7750012052</v>
      </c>
      <c r="C3" s="1"/>
      <c r="D3">
        <v>1</v>
      </c>
      <c r="E3" s="1">
        <v>-231.09061831220001</v>
      </c>
      <c r="G3" s="1"/>
    </row>
    <row r="4" spans="1:7" x14ac:dyDescent="0.3">
      <c r="A4">
        <f t="shared" ref="A4:A5" si="0">A3+1</f>
        <v>2</v>
      </c>
      <c r="B4" s="1">
        <v>-158.6958993707</v>
      </c>
      <c r="C4" s="1"/>
      <c r="D4">
        <v>2</v>
      </c>
      <c r="E4" s="1">
        <v>-229.89967387990001</v>
      </c>
      <c r="G4" s="1"/>
    </row>
    <row r="5" spans="1:7" x14ac:dyDescent="0.3">
      <c r="A5">
        <f t="shared" si="0"/>
        <v>3</v>
      </c>
      <c r="B5" s="1">
        <v>-159.60666851190001</v>
      </c>
      <c r="C5" s="1"/>
      <c r="D5">
        <v>3</v>
      </c>
      <c r="E5" s="1">
        <v>-232.40442837239999</v>
      </c>
      <c r="G5" s="1"/>
    </row>
    <row r="6" spans="1:7" x14ac:dyDescent="0.3">
      <c r="A6" t="s">
        <v>3</v>
      </c>
      <c r="B6" s="1">
        <f>AVERAGE(B2:B5)</f>
        <v>-158.50714674615</v>
      </c>
      <c r="C6" s="1"/>
      <c r="D6">
        <v>4</v>
      </c>
      <c r="E6" s="1">
        <v>-225.7863356906</v>
      </c>
      <c r="G6" s="1"/>
    </row>
    <row r="7" spans="1:7" x14ac:dyDescent="0.3">
      <c r="A7" t="s">
        <v>4</v>
      </c>
      <c r="B7">
        <f>_xlfn.STDEV.P(B2:B5)</f>
        <v>1.6427080403441217</v>
      </c>
      <c r="D7">
        <v>5</v>
      </c>
      <c r="E7" s="2">
        <v>-229.8964663971</v>
      </c>
    </row>
    <row r="8" spans="1:7" x14ac:dyDescent="0.3">
      <c r="A8" t="s">
        <v>5</v>
      </c>
      <c r="B8">
        <f>B7/B6*100</f>
        <v>-1.0363621288161391</v>
      </c>
      <c r="D8">
        <v>6</v>
      </c>
      <c r="E8" s="2">
        <v>-228.6373665285</v>
      </c>
    </row>
    <row r="9" spans="1:7" x14ac:dyDescent="0.3">
      <c r="D9">
        <v>7</v>
      </c>
      <c r="E9" s="2">
        <v>-232.81548644270001</v>
      </c>
    </row>
    <row r="10" spans="1:7" x14ac:dyDescent="0.3">
      <c r="D10" t="s">
        <v>3</v>
      </c>
      <c r="E10" s="1">
        <f>AVERAGE(E2:E9)</f>
        <v>-230.01765011235</v>
      </c>
    </row>
    <row r="11" spans="1:7" x14ac:dyDescent="0.3">
      <c r="D11" t="s">
        <v>4</v>
      </c>
      <c r="E11">
        <f>_xlfn.STDEV.P(E2:E9)</f>
        <v>2.0820414918939134</v>
      </c>
    </row>
    <row r="12" spans="1:7" x14ac:dyDescent="0.3">
      <c r="D12" t="s">
        <v>5</v>
      </c>
      <c r="E12">
        <f>E11/E10*100</f>
        <v>-0.90516596916669634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E2" sqref="E2:E7"/>
    </sheetView>
  </sheetViews>
  <sheetFormatPr defaultRowHeight="14.4" x14ac:dyDescent="0.3"/>
  <cols>
    <col min="2" max="2" width="10.21875" customWidth="1"/>
    <col min="5" max="5" width="12" bestFit="1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1">
        <v>-200.92702421979999</v>
      </c>
      <c r="D2">
        <v>0</v>
      </c>
      <c r="E2" s="1">
        <v>-285.30929309020001</v>
      </c>
    </row>
    <row r="3" spans="1:7" x14ac:dyDescent="0.3">
      <c r="A3" t="s">
        <v>8</v>
      </c>
      <c r="B3" s="1">
        <v>-193.54730328319999</v>
      </c>
      <c r="D3">
        <v>1</v>
      </c>
      <c r="E3" s="1">
        <v>-287.3813290384</v>
      </c>
    </row>
    <row r="4" spans="1:7" x14ac:dyDescent="0.3">
      <c r="A4" t="s">
        <v>9</v>
      </c>
      <c r="B4" s="1">
        <v>-193.8928271897</v>
      </c>
      <c r="D4">
        <v>2</v>
      </c>
      <c r="E4" s="1">
        <v>-289.40937666510001</v>
      </c>
    </row>
    <row r="5" spans="1:7" x14ac:dyDescent="0.3">
      <c r="A5" t="s">
        <v>10</v>
      </c>
      <c r="B5" s="1">
        <v>-193.5802738287</v>
      </c>
      <c r="D5">
        <v>3</v>
      </c>
      <c r="E5" s="1">
        <v>-286.17639059750002</v>
      </c>
    </row>
    <row r="6" spans="1:7" x14ac:dyDescent="0.3">
      <c r="A6" t="s">
        <v>11</v>
      </c>
      <c r="B6" s="1">
        <v>-188.7625348297</v>
      </c>
      <c r="D6">
        <v>4</v>
      </c>
      <c r="E6" s="1">
        <v>-288.66634058250003</v>
      </c>
    </row>
    <row r="7" spans="1:7" x14ac:dyDescent="0.3">
      <c r="A7" t="s">
        <v>12</v>
      </c>
      <c r="B7" s="1">
        <v>-196.6334198095</v>
      </c>
      <c r="D7">
        <v>5</v>
      </c>
      <c r="E7" s="1">
        <v>-284.13820983120002</v>
      </c>
    </row>
    <row r="8" spans="1:7" x14ac:dyDescent="0.3">
      <c r="A8" t="s">
        <v>13</v>
      </c>
      <c r="B8" s="1">
        <v>-194.2404789375</v>
      </c>
      <c r="D8" t="s">
        <v>3</v>
      </c>
      <c r="E8" s="1">
        <f>AVERAGE(E2:E7)</f>
        <v>-286.84682330081665</v>
      </c>
    </row>
    <row r="9" spans="1:7" x14ac:dyDescent="0.3">
      <c r="A9" t="s">
        <v>14</v>
      </c>
      <c r="B9" s="1">
        <v>-199.8337718224</v>
      </c>
      <c r="D9" t="s">
        <v>4</v>
      </c>
      <c r="E9">
        <f>_xlfn.STDEV.P(E2:E7)</f>
        <v>1.8399766915497375</v>
      </c>
    </row>
    <row r="10" spans="1:7" x14ac:dyDescent="0.3">
      <c r="A10" t="s">
        <v>3</v>
      </c>
      <c r="B10" s="1">
        <f>AVERAGE(B2:B9)</f>
        <v>-195.17720424006251</v>
      </c>
      <c r="D10" t="s">
        <v>5</v>
      </c>
      <c r="E10">
        <f>E9/E8*100</f>
        <v>-0.64144921333855998</v>
      </c>
    </row>
    <row r="11" spans="1:7" x14ac:dyDescent="0.3">
      <c r="A11" t="s">
        <v>4</v>
      </c>
      <c r="B11">
        <f>_xlfn.STDEV.P(B2:B9)</f>
        <v>3.6356987197279533</v>
      </c>
    </row>
    <row r="12" spans="1:7" x14ac:dyDescent="0.3">
      <c r="A12" t="s">
        <v>5</v>
      </c>
      <c r="B12">
        <f>B11/B10*100</f>
        <v>-1.8627681105915141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workbookViewId="0">
      <selection activeCell="G30" sqref="G30"/>
    </sheetView>
  </sheetViews>
  <sheetFormatPr defaultRowHeight="14.4" x14ac:dyDescent="0.3"/>
  <cols>
    <col min="1" max="1" width="11" customWidth="1"/>
    <col min="2" max="2" width="15.88671875" customWidth="1"/>
    <col min="4" max="4" width="9.5546875" bestFit="1" customWidth="1"/>
    <col min="6" max="6" width="9.21875" bestFit="1" customWidth="1"/>
  </cols>
  <sheetData>
    <row r="1" spans="1:6" x14ac:dyDescent="0.3">
      <c r="A1" t="s">
        <v>0</v>
      </c>
      <c r="B1" t="s">
        <v>1</v>
      </c>
      <c r="D1" t="s">
        <v>2</v>
      </c>
      <c r="F1" t="s">
        <v>6</v>
      </c>
    </row>
    <row r="2" spans="1:6" x14ac:dyDescent="0.3">
      <c r="A2">
        <v>0</v>
      </c>
      <c r="B2" s="1">
        <v>-231.65736383960001</v>
      </c>
      <c r="D2" s="1">
        <v>-346.05281019720002</v>
      </c>
      <c r="F2" s="1">
        <f xml:space="preserve"> B2-D2</f>
        <v>114.39544635760001</v>
      </c>
    </row>
    <row r="3" spans="1:6" x14ac:dyDescent="0.3">
      <c r="A3">
        <f>A2+1</f>
        <v>1</v>
      </c>
      <c r="B3" s="1">
        <v>-231.67137316290001</v>
      </c>
      <c r="D3" s="1">
        <v>-347.7245102521</v>
      </c>
      <c r="F3" s="1">
        <f t="shared" ref="F3:F12" si="0" xml:space="preserve"> B3-D3</f>
        <v>116.05313708919999</v>
      </c>
    </row>
    <row r="4" spans="1:6" x14ac:dyDescent="0.3">
      <c r="A4">
        <f t="shared" ref="A4:A12" si="1">A3+1</f>
        <v>2</v>
      </c>
      <c r="B4" s="1">
        <v>-225.34687550940001</v>
      </c>
      <c r="D4" s="1">
        <v>-345.97244299829998</v>
      </c>
      <c r="F4" s="1">
        <f t="shared" si="0"/>
        <v>120.62556748889997</v>
      </c>
    </row>
    <row r="5" spans="1:6" x14ac:dyDescent="0.3">
      <c r="A5">
        <f t="shared" si="1"/>
        <v>3</v>
      </c>
      <c r="B5" s="1">
        <v>-227.5140952509</v>
      </c>
      <c r="D5" s="1">
        <v>-348.42119566060001</v>
      </c>
      <c r="F5" s="1">
        <f t="shared" si="0"/>
        <v>120.90710040970001</v>
      </c>
    </row>
    <row r="6" spans="1:6" x14ac:dyDescent="0.3">
      <c r="A6">
        <f t="shared" si="1"/>
        <v>4</v>
      </c>
      <c r="B6" s="1">
        <v>-227.3196368477</v>
      </c>
      <c r="D6" s="1">
        <v>-345.45986549089997</v>
      </c>
      <c r="F6" s="1">
        <f t="shared" si="0"/>
        <v>118.14022864319998</v>
      </c>
    </row>
    <row r="7" spans="1:6" x14ac:dyDescent="0.3">
      <c r="A7">
        <f t="shared" si="1"/>
        <v>5</v>
      </c>
      <c r="B7" s="1">
        <v>-232.5149799056</v>
      </c>
      <c r="D7" s="1">
        <v>-348.18447791670002</v>
      </c>
      <c r="F7" s="1">
        <f t="shared" si="0"/>
        <v>115.66949801110002</v>
      </c>
    </row>
    <row r="8" spans="1:6" x14ac:dyDescent="0.3">
      <c r="A8">
        <f t="shared" si="1"/>
        <v>6</v>
      </c>
      <c r="B8" s="1">
        <v>-229.95050441910001</v>
      </c>
      <c r="D8" s="1">
        <v>-347.43119791539999</v>
      </c>
      <c r="F8" s="1">
        <f t="shared" si="0"/>
        <v>117.48069349629998</v>
      </c>
    </row>
    <row r="9" spans="1:6" x14ac:dyDescent="0.3">
      <c r="A9">
        <f t="shared" si="1"/>
        <v>7</v>
      </c>
      <c r="B9" s="1">
        <v>-228.21765755120001</v>
      </c>
      <c r="D9" s="1">
        <v>-344.75600305540002</v>
      </c>
      <c r="F9" s="1">
        <f t="shared" si="0"/>
        <v>116.53834550420001</v>
      </c>
    </row>
    <row r="10" spans="1:6" x14ac:dyDescent="0.3">
      <c r="A10">
        <f t="shared" si="1"/>
        <v>8</v>
      </c>
      <c r="B10" s="1">
        <v>-231.90436292699999</v>
      </c>
      <c r="D10" s="1">
        <v>-343.00745061179998</v>
      </c>
      <c r="F10" s="1">
        <f t="shared" si="0"/>
        <v>111.10308768479999</v>
      </c>
    </row>
    <row r="11" spans="1:6" x14ac:dyDescent="0.3">
      <c r="A11">
        <f>A10+1</f>
        <v>9</v>
      </c>
      <c r="B11" s="1">
        <v>-229.50586897240001</v>
      </c>
      <c r="D11" s="1">
        <v>-338.3805222922</v>
      </c>
      <c r="F11" s="1">
        <f t="shared" si="0"/>
        <v>108.87465331979999</v>
      </c>
    </row>
    <row r="12" spans="1:6" x14ac:dyDescent="0.3">
      <c r="A12">
        <f t="shared" si="1"/>
        <v>10</v>
      </c>
      <c r="B12" s="1">
        <v>-229.03443688120001</v>
      </c>
      <c r="D12" s="1">
        <v>-346.81596322109999</v>
      </c>
      <c r="F12" s="1">
        <f t="shared" si="0"/>
        <v>117.78152633989998</v>
      </c>
    </row>
    <row r="13" spans="1:6" x14ac:dyDescent="0.3">
      <c r="A13" t="s">
        <v>3</v>
      </c>
      <c r="B13" s="1">
        <f>AVERAGE(B2:B12)</f>
        <v>-229.51246866063642</v>
      </c>
      <c r="D13" s="1">
        <f>AVERAGE(D2:D12)</f>
        <v>-345.65513087379094</v>
      </c>
      <c r="F13" s="1">
        <f>AVERAGE(F2:F12)</f>
        <v>116.14266221315455</v>
      </c>
    </row>
    <row r="14" spans="1:6" x14ac:dyDescent="0.3">
      <c r="A14" t="s">
        <v>4</v>
      </c>
      <c r="B14">
        <f>_xlfn.STDEV.P(B2:B12)</f>
        <v>2.1794248397909306</v>
      </c>
      <c r="D14">
        <f>_xlfn.STDEV.P(D2:D12)</f>
        <v>2.7612336467567662</v>
      </c>
      <c r="F14">
        <f>_xlfn.STDEV.P(F2:F12)</f>
        <v>3.4762215426107361</v>
      </c>
    </row>
    <row r="15" spans="1:6" x14ac:dyDescent="0.3">
      <c r="A15" t="s">
        <v>5</v>
      </c>
      <c r="B15">
        <f>B14/B13*100</f>
        <v>-0.94958886221274941</v>
      </c>
      <c r="D15">
        <f>D14/D13*100</f>
        <v>-0.7988406362655659</v>
      </c>
      <c r="F15">
        <f>ABS(F14/F13*100)</f>
        <v>2.9930617021942281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workbookViewId="0">
      <selection activeCell="G8" sqref="G8"/>
    </sheetView>
  </sheetViews>
  <sheetFormatPr defaultRowHeight="14.4" x14ac:dyDescent="0.3"/>
  <cols>
    <col min="2" max="2" width="9.21875" bestFit="1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-260.58120083680001</v>
      </c>
      <c r="C2" s="2"/>
      <c r="D2">
        <v>0</v>
      </c>
      <c r="E2" s="1">
        <v>-399.8218424291</v>
      </c>
    </row>
    <row r="3" spans="1:7" x14ac:dyDescent="0.3">
      <c r="A3">
        <f>A2+1</f>
        <v>1</v>
      </c>
      <c r="B3" s="1">
        <v>-272.48233683450002</v>
      </c>
      <c r="C3" s="2"/>
      <c r="D3">
        <f>D2+1</f>
        <v>1</v>
      </c>
      <c r="E3" s="1">
        <v>-395.7402001593</v>
      </c>
    </row>
    <row r="4" spans="1:7" x14ac:dyDescent="0.3">
      <c r="A4">
        <f t="shared" ref="A4:A9" si="0">A3+1</f>
        <v>2</v>
      </c>
      <c r="B4" s="1">
        <v>-266.99843710049998</v>
      </c>
      <c r="C4" s="2"/>
      <c r="D4">
        <f t="shared" ref="D4:D8" si="1">D3+1</f>
        <v>2</v>
      </c>
      <c r="E4" s="1">
        <v>-398.90758523139999</v>
      </c>
    </row>
    <row r="5" spans="1:7" x14ac:dyDescent="0.3">
      <c r="A5">
        <f t="shared" si="0"/>
        <v>3</v>
      </c>
      <c r="B5" s="1">
        <v>-266.99843710049998</v>
      </c>
      <c r="C5" s="2"/>
      <c r="D5">
        <f t="shared" si="1"/>
        <v>3</v>
      </c>
      <c r="E5" s="1">
        <v>-399.95524492869998</v>
      </c>
    </row>
    <row r="6" spans="1:7" x14ac:dyDescent="0.3">
      <c r="A6">
        <f t="shared" si="0"/>
        <v>4</v>
      </c>
      <c r="B6" s="1">
        <v>-261.92870869199999</v>
      </c>
      <c r="C6" s="2"/>
      <c r="D6">
        <f t="shared" si="1"/>
        <v>4</v>
      </c>
      <c r="E6" s="1">
        <v>-402.34274937549998</v>
      </c>
    </row>
    <row r="7" spans="1:7" x14ac:dyDescent="0.3">
      <c r="A7">
        <f t="shared" si="0"/>
        <v>5</v>
      </c>
      <c r="B7" s="1">
        <v>-273.86496821370002</v>
      </c>
      <c r="C7" s="2"/>
      <c r="D7">
        <f t="shared" si="1"/>
        <v>5</v>
      </c>
      <c r="E7" s="1">
        <v>-400.68706102150003</v>
      </c>
    </row>
    <row r="8" spans="1:7" x14ac:dyDescent="0.3">
      <c r="A8">
        <f t="shared" si="0"/>
        <v>6</v>
      </c>
      <c r="B8" s="1">
        <v>-273.0447695917</v>
      </c>
      <c r="C8" s="2"/>
      <c r="D8">
        <f t="shared" si="1"/>
        <v>6</v>
      </c>
      <c r="E8" s="1">
        <v>-394.55743350469999</v>
      </c>
    </row>
    <row r="9" spans="1:7" x14ac:dyDescent="0.3">
      <c r="A9">
        <f t="shared" si="0"/>
        <v>7</v>
      </c>
      <c r="B9" s="1">
        <v>-267.03019803820001</v>
      </c>
      <c r="C9" s="2"/>
      <c r="D9" t="s">
        <v>3</v>
      </c>
      <c r="E9" s="1">
        <f>AVERAGE(E2:E8)</f>
        <v>-398.85887380717139</v>
      </c>
    </row>
    <row r="10" spans="1:7" x14ac:dyDescent="0.3">
      <c r="A10" t="s">
        <v>3</v>
      </c>
      <c r="B10" s="1">
        <f>AVERAGE(B2:B9)</f>
        <v>-267.86613205098752</v>
      </c>
      <c r="C10" s="1"/>
      <c r="D10" t="s">
        <v>4</v>
      </c>
      <c r="E10">
        <f>_xlfn.STDEV.P(E2:E8)</f>
        <v>2.5590143881043503</v>
      </c>
    </row>
    <row r="11" spans="1:7" x14ac:dyDescent="0.3">
      <c r="A11" t="s">
        <v>4</v>
      </c>
      <c r="B11">
        <f>_xlfn.STDEV.P(B2:B9)</f>
        <v>4.6722781161294868</v>
      </c>
      <c r="D11" t="s">
        <v>5</v>
      </c>
      <c r="E11">
        <f>E10/E9*100</f>
        <v>-0.64158391755914845</v>
      </c>
    </row>
    <row r="12" spans="1:7" x14ac:dyDescent="0.3">
      <c r="A12" t="s">
        <v>5</v>
      </c>
      <c r="B12">
        <f>B11/B10*100</f>
        <v>-1.7442586266337445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30" sqref="C30"/>
    </sheetView>
  </sheetViews>
  <sheetFormatPr defaultRowHeight="14.4" x14ac:dyDescent="0.3"/>
  <cols>
    <col min="2" max="2" width="9.21875" bestFit="1" customWidth="1"/>
    <col min="5" max="5" width="12.33203125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f>0</f>
        <v>0</v>
      </c>
      <c r="B2" s="1">
        <v>-304.0483408101</v>
      </c>
      <c r="D2">
        <f>0</f>
        <v>0</v>
      </c>
      <c r="E2" s="1">
        <v>-455.05103567809999</v>
      </c>
    </row>
    <row r="3" spans="1:7" x14ac:dyDescent="0.3">
      <c r="A3">
        <f>A2+1</f>
        <v>1</v>
      </c>
      <c r="B3" s="1">
        <v>-303.05191681759999</v>
      </c>
      <c r="D3">
        <f>D2+1</f>
        <v>1</v>
      </c>
      <c r="E3" s="1">
        <v>-448.57867855339998</v>
      </c>
    </row>
    <row r="4" spans="1:7" x14ac:dyDescent="0.3">
      <c r="A4">
        <f t="shared" ref="A4:A7" si="0">A3+1</f>
        <v>2</v>
      </c>
      <c r="B4" s="1">
        <v>-310.79483282180001</v>
      </c>
      <c r="D4">
        <f t="shared" ref="D4:D7" si="1">D3+1</f>
        <v>2</v>
      </c>
      <c r="E4" s="1">
        <v>-448.27674428469999</v>
      </c>
    </row>
    <row r="5" spans="1:7" x14ac:dyDescent="0.3">
      <c r="A5">
        <f t="shared" si="0"/>
        <v>3</v>
      </c>
      <c r="B5" s="1">
        <v>-300.38951949739999</v>
      </c>
      <c r="D5">
        <f t="shared" si="1"/>
        <v>3</v>
      </c>
      <c r="E5" s="1">
        <v>-457.57084463400003</v>
      </c>
    </row>
    <row r="6" spans="1:7" x14ac:dyDescent="0.3">
      <c r="A6">
        <f t="shared" si="0"/>
        <v>4</v>
      </c>
      <c r="B6" s="1">
        <v>-307.3067518428</v>
      </c>
      <c r="D6">
        <f t="shared" si="1"/>
        <v>4</v>
      </c>
      <c r="E6" s="1">
        <v>-454.03992189439998</v>
      </c>
    </row>
    <row r="7" spans="1:7" x14ac:dyDescent="0.3">
      <c r="A7">
        <f t="shared" si="0"/>
        <v>5</v>
      </c>
      <c r="B7" s="1">
        <v>-301.36805028769999</v>
      </c>
      <c r="D7">
        <f t="shared" si="1"/>
        <v>5</v>
      </c>
      <c r="E7" s="1">
        <v>-453.9924267303</v>
      </c>
    </row>
    <row r="8" spans="1:7" x14ac:dyDescent="0.3">
      <c r="A8" t="s">
        <v>3</v>
      </c>
      <c r="B8" s="1">
        <f>AVERAGE(B2:B7)</f>
        <v>-304.49323534623335</v>
      </c>
      <c r="D8" t="s">
        <v>3</v>
      </c>
      <c r="E8" s="1">
        <f>AVERAGE(E2:E7)</f>
        <v>-452.91827529581661</v>
      </c>
    </row>
    <row r="9" spans="1:7" x14ac:dyDescent="0.3">
      <c r="A9" t="s">
        <v>4</v>
      </c>
      <c r="B9">
        <f>_xlfn.STDEV.P(B2:B7)</f>
        <v>3.5709149501640396</v>
      </c>
      <c r="D9" t="s">
        <v>4</v>
      </c>
      <c r="E9">
        <f>_xlfn.STDEV.P(E2:E7)</f>
        <v>3.3907440359776668</v>
      </c>
    </row>
    <row r="10" spans="1:7" x14ac:dyDescent="0.3">
      <c r="A10" t="s">
        <v>5</v>
      </c>
      <c r="B10">
        <f>B9/B8*100</f>
        <v>-1.172740322491441</v>
      </c>
      <c r="D10" t="s">
        <v>5</v>
      </c>
      <c r="E10">
        <f>E9/E8*100</f>
        <v>-0.748643678324319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G26" sqref="G26"/>
    </sheetView>
  </sheetViews>
  <sheetFormatPr defaultRowHeight="14.4" x14ac:dyDescent="0.3"/>
  <cols>
    <col min="2" max="2" width="13.109375" customWidth="1"/>
    <col min="5" max="5" width="9.5546875" bestFit="1" customWidth="1"/>
  </cols>
  <sheetData>
    <row r="1" spans="1:7" x14ac:dyDescent="0.3">
      <c r="A1" t="s">
        <v>0</v>
      </c>
      <c r="B1" t="s">
        <v>1</v>
      </c>
      <c r="D1" t="s">
        <v>0</v>
      </c>
      <c r="E1" t="s">
        <v>2</v>
      </c>
      <c r="G1" t="s">
        <v>6</v>
      </c>
    </row>
    <row r="2" spans="1:7" x14ac:dyDescent="0.3">
      <c r="A2">
        <v>0</v>
      </c>
      <c r="B2" s="1">
        <v>-330.90688012110002</v>
      </c>
      <c r="D2">
        <v>0</v>
      </c>
      <c r="E2" s="1">
        <v>-507.6676024834</v>
      </c>
    </row>
    <row r="3" spans="1:7" x14ac:dyDescent="0.3">
      <c r="A3">
        <f>A2+1</f>
        <v>1</v>
      </c>
      <c r="B3" s="1">
        <v>-322.94996880790001</v>
      </c>
      <c r="D3">
        <f>D2+1</f>
        <v>1</v>
      </c>
      <c r="E3" s="1">
        <v>-510.924028287</v>
      </c>
    </row>
    <row r="4" spans="1:7" x14ac:dyDescent="0.3">
      <c r="A4">
        <f t="shared" ref="A4:A9" si="0">A3+1</f>
        <v>2</v>
      </c>
      <c r="B4" s="1">
        <v>-328.77776264170001</v>
      </c>
      <c r="D4">
        <f t="shared" ref="D4:D7" si="1">D3+1</f>
        <v>2</v>
      </c>
      <c r="E4" s="1">
        <v>-513.27729284279997</v>
      </c>
    </row>
    <row r="5" spans="1:7" x14ac:dyDescent="0.3">
      <c r="A5">
        <f t="shared" si="0"/>
        <v>3</v>
      </c>
      <c r="B5" s="1">
        <v>-335.89111640279998</v>
      </c>
      <c r="D5">
        <f t="shared" si="1"/>
        <v>3</v>
      </c>
      <c r="E5" s="1">
        <v>-515.30553510109996</v>
      </c>
    </row>
    <row r="6" spans="1:7" x14ac:dyDescent="0.3">
      <c r="A6">
        <f t="shared" si="0"/>
        <v>4</v>
      </c>
      <c r="B6" s="1">
        <v>-322.57372648580002</v>
      </c>
      <c r="D6">
        <f t="shared" si="1"/>
        <v>4</v>
      </c>
      <c r="E6" s="1">
        <v>-510.48016328030002</v>
      </c>
    </row>
    <row r="7" spans="1:7" x14ac:dyDescent="0.3">
      <c r="A7">
        <f t="shared" si="0"/>
        <v>5</v>
      </c>
      <c r="B7" s="1">
        <v>-321.1343972244</v>
      </c>
      <c r="D7">
        <f t="shared" si="1"/>
        <v>5</v>
      </c>
      <c r="E7" s="1">
        <v>-512.98806868539998</v>
      </c>
    </row>
    <row r="8" spans="1:7" x14ac:dyDescent="0.3">
      <c r="A8">
        <f t="shared" si="0"/>
        <v>6</v>
      </c>
      <c r="B8" s="1">
        <v>-332.08621308829998</v>
      </c>
      <c r="D8" t="s">
        <v>3</v>
      </c>
      <c r="E8" s="1">
        <f>AVERAGE(E2:E7)</f>
        <v>-511.77378177999998</v>
      </c>
    </row>
    <row r="9" spans="1:7" x14ac:dyDescent="0.3">
      <c r="A9">
        <f t="shared" si="0"/>
        <v>7</v>
      </c>
      <c r="B9" s="1">
        <v>-326.06973081159998</v>
      </c>
      <c r="D9" t="s">
        <v>4</v>
      </c>
      <c r="E9">
        <f>_xlfn.STDEV.P(E2:E7)</f>
        <v>2.4312053925006878</v>
      </c>
    </row>
    <row r="10" spans="1:7" x14ac:dyDescent="0.3">
      <c r="A10">
        <f>A9+1</f>
        <v>8</v>
      </c>
      <c r="B10" s="1">
        <v>-324.09412437309999</v>
      </c>
      <c r="D10" t="s">
        <v>5</v>
      </c>
      <c r="E10">
        <f>E9/E8*100</f>
        <v>-0.4750546978090035</v>
      </c>
    </row>
    <row r="11" spans="1:7" x14ac:dyDescent="0.3">
      <c r="A11" t="s">
        <v>3</v>
      </c>
      <c r="B11" s="1">
        <f>AVERAGE(B2:B10)</f>
        <v>-327.16487999518893</v>
      </c>
    </row>
    <row r="12" spans="1:7" x14ac:dyDescent="0.3">
      <c r="A12" t="s">
        <v>4</v>
      </c>
      <c r="B12">
        <f>_xlfn.STDEV.P(B2:B10)</f>
        <v>4.7470512223180039</v>
      </c>
    </row>
    <row r="13" spans="1:7" x14ac:dyDescent="0.3">
      <c r="A13" t="s">
        <v>5</v>
      </c>
      <c r="B13">
        <f>B12/B11*100</f>
        <v>-1.4509660151749206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E12" sqref="E12"/>
    </sheetView>
  </sheetViews>
  <sheetFormatPr defaultRowHeight="14.4" x14ac:dyDescent="0.3"/>
  <cols>
    <col min="2" max="2" width="12.21875" customWidth="1"/>
    <col min="5" max="5" width="15.44140625" customWidth="1"/>
  </cols>
  <sheetData>
    <row r="1" spans="1:7" x14ac:dyDescent="0.3">
      <c r="A1" t="s">
        <v>0</v>
      </c>
      <c r="B1" t="s">
        <v>1</v>
      </c>
      <c r="E1" t="s">
        <v>2</v>
      </c>
      <c r="G1" t="s">
        <v>6</v>
      </c>
    </row>
    <row r="2" spans="1:7" x14ac:dyDescent="0.3">
      <c r="A2" t="s">
        <v>7</v>
      </c>
      <c r="B2" s="1">
        <v>-379.3310701108</v>
      </c>
      <c r="D2" t="s">
        <v>7</v>
      </c>
      <c r="E2" s="1">
        <v>-564.16329468599997</v>
      </c>
    </row>
    <row r="3" spans="1:7" x14ac:dyDescent="0.3">
      <c r="A3" t="s">
        <v>8</v>
      </c>
      <c r="B3" s="1">
        <v>-371.75317766389998</v>
      </c>
      <c r="D3" t="s">
        <v>8</v>
      </c>
      <c r="E3" s="1">
        <v>-564.62471520880001</v>
      </c>
    </row>
    <row r="4" spans="1:7" x14ac:dyDescent="0.3">
      <c r="A4" t="s">
        <v>9</v>
      </c>
      <c r="B4" s="1">
        <v>-374.37578509669999</v>
      </c>
      <c r="D4" t="s">
        <v>9</v>
      </c>
      <c r="E4" s="1">
        <v>-559.85053661280006</v>
      </c>
    </row>
    <row r="5" spans="1:7" x14ac:dyDescent="0.3">
      <c r="A5" t="s">
        <v>10</v>
      </c>
      <c r="B5" s="1">
        <v>-363.6857413386</v>
      </c>
      <c r="D5" t="s">
        <v>10</v>
      </c>
      <c r="E5" s="1">
        <v>-567.36045041490001</v>
      </c>
    </row>
    <row r="6" spans="1:7" x14ac:dyDescent="0.3">
      <c r="A6" t="s">
        <v>11</v>
      </c>
      <c r="B6" s="1">
        <v>-364.68086810950001</v>
      </c>
      <c r="D6" t="s">
        <v>11</v>
      </c>
      <c r="E6" s="1">
        <v>-566.83153818079995</v>
      </c>
    </row>
    <row r="7" spans="1:7" x14ac:dyDescent="0.3">
      <c r="A7" t="s">
        <v>12</v>
      </c>
      <c r="B7" s="1">
        <v>-370.29121847469997</v>
      </c>
      <c r="D7" t="s">
        <v>3</v>
      </c>
      <c r="E7" s="1">
        <f>AVERAGE(E2:E6)</f>
        <v>-564.56610702065996</v>
      </c>
    </row>
    <row r="8" spans="1:7" x14ac:dyDescent="0.3">
      <c r="A8" t="s">
        <v>13</v>
      </c>
      <c r="B8" s="1">
        <v>-364.73771701430002</v>
      </c>
      <c r="D8" t="s">
        <v>4</v>
      </c>
      <c r="E8">
        <f>_xlfn.STDEV.P(E2:E6)</f>
        <v>2.6586775026099563</v>
      </c>
    </row>
    <row r="9" spans="1:7" x14ac:dyDescent="0.3">
      <c r="A9" t="s">
        <v>14</v>
      </c>
      <c r="B9" s="1">
        <v>-364.19090754929999</v>
      </c>
      <c r="D9" t="s">
        <v>5</v>
      </c>
      <c r="E9">
        <f>E8/E7*100</f>
        <v>-0.4709240369813173</v>
      </c>
    </row>
    <row r="10" spans="1:7" x14ac:dyDescent="0.3">
      <c r="A10" t="s">
        <v>15</v>
      </c>
      <c r="B10" s="1">
        <v>-375.18831569240001</v>
      </c>
    </row>
    <row r="11" spans="1:7" x14ac:dyDescent="0.3">
      <c r="A11" t="s">
        <v>16</v>
      </c>
      <c r="B11" s="1">
        <v>-362.43571572799999</v>
      </c>
    </row>
    <row r="12" spans="1:7" x14ac:dyDescent="0.3">
      <c r="A12" t="s">
        <v>17</v>
      </c>
      <c r="B12" s="1">
        <v>-374.67159909290001</v>
      </c>
    </row>
    <row r="13" spans="1:7" x14ac:dyDescent="0.3">
      <c r="A13" t="s">
        <v>3</v>
      </c>
      <c r="B13" s="1">
        <f>AVERAGE(B2:B12)</f>
        <v>-369.57655598828183</v>
      </c>
    </row>
    <row r="14" spans="1:7" x14ac:dyDescent="0.3">
      <c r="A14" t="s">
        <v>4</v>
      </c>
      <c r="B14">
        <f>_xlfn.STDEV.P(B2:B12)</f>
        <v>5.58377120685142</v>
      </c>
    </row>
    <row r="15" spans="1:7" x14ac:dyDescent="0.3">
      <c r="A15" t="s">
        <v>5</v>
      </c>
      <c r="B15">
        <f>B14/B13*100</f>
        <v>-1.5108564426982929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workbookViewId="0">
      <selection activeCell="C2" sqref="C2"/>
    </sheetView>
  </sheetViews>
  <sheetFormatPr defaultRowHeight="14.4" x14ac:dyDescent="0.3"/>
  <cols>
    <col min="1" max="1" width="9.109375" bestFit="1" customWidth="1"/>
    <col min="2" max="2" width="10.21875" bestFit="1" customWidth="1"/>
    <col min="3" max="3" width="13.109375" customWidth="1"/>
    <col min="4" max="4" width="10.21875" bestFit="1" customWidth="1"/>
    <col min="5" max="5" width="9.5546875" customWidth="1"/>
    <col min="6" max="6" width="10.6640625" customWidth="1"/>
  </cols>
  <sheetData>
    <row r="1" spans="1:8" x14ac:dyDescent="0.3">
      <c r="A1" t="s">
        <v>18</v>
      </c>
      <c r="B1" t="s">
        <v>19</v>
      </c>
      <c r="D1" t="s">
        <v>20</v>
      </c>
      <c r="F1" t="s">
        <v>21</v>
      </c>
    </row>
    <row r="2" spans="1:8" x14ac:dyDescent="0.3">
      <c r="A2" s="3">
        <v>20</v>
      </c>
      <c r="B2" s="3">
        <f>'20unit'!B6</f>
        <v>-158.50714674615</v>
      </c>
      <c r="C2" s="3">
        <f>'20unit'!B7</f>
        <v>1.6427080403441217</v>
      </c>
      <c r="D2" s="3">
        <f>'20unit'!E10</f>
        <v>-230.01765011235</v>
      </c>
      <c r="E2" s="3">
        <f>'20unit'!E11</f>
        <v>2.0820414918939134</v>
      </c>
      <c r="F2" s="1">
        <f t="shared" ref="F2:F8" si="0" xml:space="preserve"> D2-B2</f>
        <v>-71.510503366199998</v>
      </c>
      <c r="H2" s="1">
        <f>'[1]20unit'!E7</f>
        <v>62247.911631870003</v>
      </c>
    </row>
    <row r="3" spans="1:8" x14ac:dyDescent="0.3">
      <c r="A3" s="3">
        <f>A2+5</f>
        <v>25</v>
      </c>
      <c r="B3" s="3">
        <f>'25unit'!B10</f>
        <v>-195.17720424006251</v>
      </c>
      <c r="C3" s="3">
        <f>'25unit'!B11</f>
        <v>3.6356987197279533</v>
      </c>
      <c r="D3" s="3">
        <f>'25unit'!E8</f>
        <v>-286.84682330081665</v>
      </c>
      <c r="E3" s="3">
        <f>'25unit'!E9</f>
        <v>1.8399766915497375</v>
      </c>
      <c r="F3" s="1">
        <f t="shared" si="0"/>
        <v>-91.669619060754144</v>
      </c>
      <c r="H3" s="1">
        <f>'[1]25unit'!E11</f>
        <v>0</v>
      </c>
    </row>
    <row r="4" spans="1:8" x14ac:dyDescent="0.3">
      <c r="A4" s="3">
        <f t="shared" ref="A4:A8" si="1">A3+5</f>
        <v>30</v>
      </c>
      <c r="B4" s="3">
        <f>'30unit'!B13</f>
        <v>-229.51246866063642</v>
      </c>
      <c r="C4" s="3">
        <f>'30unit'!B14</f>
        <v>2.1794248397909306</v>
      </c>
      <c r="D4" s="3">
        <f>'30unit'!D13</f>
        <v>-345.65513087379094</v>
      </c>
      <c r="E4" s="3">
        <f>'30unit'!D14</f>
        <v>2.7612336467567662</v>
      </c>
      <c r="F4" s="1">
        <f t="shared" si="0"/>
        <v>-116.14266221315452</v>
      </c>
      <c r="H4" s="1">
        <f>'[1]30unit'!E14</f>
        <v>0</v>
      </c>
    </row>
    <row r="5" spans="1:8" x14ac:dyDescent="0.3">
      <c r="A5" s="3">
        <f t="shared" si="1"/>
        <v>35</v>
      </c>
      <c r="B5" s="3">
        <f>'35unit'!B10</f>
        <v>-267.86613205098752</v>
      </c>
      <c r="C5" s="3">
        <f>'35unit'!B11</f>
        <v>4.6722781161294868</v>
      </c>
      <c r="D5" s="3">
        <f>'35unit'!E9</f>
        <v>-398.85887380717139</v>
      </c>
      <c r="E5" s="3">
        <f>'35unit'!E10</f>
        <v>2.5590143881043503</v>
      </c>
      <c r="F5" s="1">
        <f t="shared" si="0"/>
        <v>-130.99274175618388</v>
      </c>
      <c r="H5" s="1">
        <f>'[1]35unit'!E11</f>
        <v>5.7819796200870428</v>
      </c>
    </row>
    <row r="6" spans="1:8" x14ac:dyDescent="0.3">
      <c r="A6" s="3">
        <f t="shared" si="1"/>
        <v>40</v>
      </c>
      <c r="B6" s="3">
        <f>'40unit'!B8</f>
        <v>-304.49323534623335</v>
      </c>
      <c r="C6" s="3">
        <f>'40unit'!B9</f>
        <v>3.5709149501640396</v>
      </c>
      <c r="D6" s="3">
        <f>'40unit'!E8</f>
        <v>-452.91827529581661</v>
      </c>
      <c r="E6" s="3">
        <f>'40unit'!E9</f>
        <v>3.3907440359776668</v>
      </c>
      <c r="F6" s="1">
        <f t="shared" si="0"/>
        <v>-148.42503994958327</v>
      </c>
      <c r="H6" s="1">
        <f>'[1]40unit'!E9</f>
        <v>3142.8801621388711</v>
      </c>
    </row>
    <row r="7" spans="1:8" x14ac:dyDescent="0.3">
      <c r="A7" s="3">
        <f t="shared" si="1"/>
        <v>45</v>
      </c>
      <c r="B7" s="3">
        <f>'45unit'!B11</f>
        <v>-327.16487999518893</v>
      </c>
      <c r="C7" s="3">
        <f>'45unit'!B12</f>
        <v>4.7470512223180039</v>
      </c>
      <c r="D7" s="3">
        <f>'45unit'!E8</f>
        <v>-511.77378177999998</v>
      </c>
      <c r="E7" s="3">
        <f>'45unit'!E9</f>
        <v>2.4312053925006878</v>
      </c>
      <c r="F7" s="1">
        <f t="shared" si="0"/>
        <v>-184.60890178481105</v>
      </c>
      <c r="H7" s="1">
        <f>'[1]45unit'!E12</f>
        <v>0</v>
      </c>
    </row>
    <row r="8" spans="1:8" x14ac:dyDescent="0.3">
      <c r="A8" s="3">
        <f t="shared" si="1"/>
        <v>50</v>
      </c>
      <c r="B8" s="3">
        <f>'50unit'!B13</f>
        <v>-369.57655598828183</v>
      </c>
      <c r="C8" s="3">
        <f>'50unit'!B14</f>
        <v>5.58377120685142</v>
      </c>
      <c r="D8" s="3">
        <f>'50unit'!E7</f>
        <v>-564.56610702065996</v>
      </c>
      <c r="E8" s="3">
        <f>'50unit'!E8</f>
        <v>2.6586775026099563</v>
      </c>
      <c r="F8" s="1">
        <f t="shared" si="0"/>
        <v>-194.98955103237813</v>
      </c>
      <c r="H8" s="1">
        <f>'[1]50unit'!E14</f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20unit</vt:lpstr>
      <vt:lpstr>25unit</vt:lpstr>
      <vt:lpstr>30unit</vt:lpstr>
      <vt:lpstr>35unit</vt:lpstr>
      <vt:lpstr>40unit</vt:lpstr>
      <vt:lpstr>45unit</vt:lpstr>
      <vt:lpstr>50unit</vt:lpstr>
      <vt:lpstr>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2022-11-05T18:57:54Z</dcterms:modified>
</cp:coreProperties>
</file>