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2"/>
  </bookViews>
  <sheets>
    <sheet name="PTA" sheetId="1" r:id="rId1"/>
    <sheet name="Spaghetti" sheetId="2" r:id="rId2"/>
    <sheet name="MER" sheetId="3" r:id="rId3"/>
  </sheets>
  <calcPr calcId="152511"/>
</workbook>
</file>

<file path=xl/calcChain.xml><?xml version="1.0" encoding="utf-8"?>
<calcChain xmlns="http://schemas.openxmlformats.org/spreadsheetml/2006/main">
  <c r="H12" i="3" l="1"/>
  <c r="H11" i="3"/>
  <c r="H10" i="3"/>
  <c r="H9" i="3"/>
  <c r="G8" i="3"/>
  <c r="H8" i="3" s="1"/>
  <c r="G7" i="3"/>
  <c r="H7" i="3" s="1"/>
  <c r="G6" i="3"/>
  <c r="H6" i="3" s="1"/>
  <c r="G5" i="3"/>
  <c r="H5" i="3" s="1"/>
  <c r="G4" i="3"/>
  <c r="H4" i="3" s="1"/>
  <c r="G3" i="3"/>
  <c r="H3" i="3" s="1"/>
  <c r="H17" i="2" l="1"/>
  <c r="H16" i="2"/>
  <c r="H4" i="2"/>
  <c r="H5" i="2"/>
  <c r="H14" i="2" s="1"/>
  <c r="H15" i="2" s="1"/>
  <c r="H6" i="2"/>
  <c r="H7" i="2"/>
  <c r="H8" i="2"/>
  <c r="H9" i="2"/>
  <c r="H10" i="2"/>
  <c r="H11" i="2"/>
  <c r="H12" i="2"/>
  <c r="H13" i="2"/>
  <c r="G4" i="2"/>
  <c r="G5" i="2"/>
  <c r="G6" i="2"/>
  <c r="G7" i="2"/>
  <c r="G8" i="2"/>
  <c r="G9" i="2"/>
  <c r="G10" i="2"/>
  <c r="G11" i="2"/>
  <c r="G12" i="2"/>
  <c r="G13" i="2"/>
  <c r="G3" i="2" l="1"/>
  <c r="H3" i="2" s="1"/>
  <c r="J3" i="2"/>
  <c r="M3" i="2"/>
  <c r="L3" i="2"/>
  <c r="K3" i="2"/>
  <c r="G4" i="1"/>
  <c r="I4" i="1" s="1"/>
  <c r="G5" i="1"/>
  <c r="G6" i="1"/>
  <c r="G7" i="1"/>
  <c r="G8" i="1"/>
  <c r="G9" i="1"/>
  <c r="G3" i="1"/>
  <c r="F4" i="1"/>
  <c r="F5" i="1"/>
  <c r="F6" i="1"/>
  <c r="F7" i="1"/>
  <c r="F8" i="1"/>
  <c r="F9" i="1"/>
  <c r="F3" i="1"/>
  <c r="H8" i="1"/>
  <c r="H7" i="1"/>
  <c r="I7" i="1"/>
  <c r="H6" i="1"/>
  <c r="I6" i="1"/>
  <c r="H5" i="1"/>
  <c r="I5" i="1"/>
  <c r="H4" i="1"/>
  <c r="H3" i="1"/>
  <c r="I3" i="1" l="1"/>
  <c r="J4" i="1" s="1"/>
  <c r="J5" i="1" s="1"/>
  <c r="J6" i="1" s="1"/>
  <c r="J7" i="1" s="1"/>
  <c r="J8" i="1" s="1"/>
  <c r="I8" i="1"/>
  <c r="J9" i="1" l="1"/>
</calcChain>
</file>

<file path=xl/sharedStrings.xml><?xml version="1.0" encoding="utf-8"?>
<sst xmlns="http://schemas.openxmlformats.org/spreadsheetml/2006/main" count="39" uniqueCount="22">
  <si>
    <t>sum(FCphot)</t>
  </si>
  <si>
    <t>sum(Fcpcold)</t>
  </si>
  <si>
    <t>deltaT</t>
  </si>
  <si>
    <t>deltaH</t>
  </si>
  <si>
    <t>PTA</t>
  </si>
  <si>
    <t>HEX</t>
  </si>
  <si>
    <t>heater</t>
  </si>
  <si>
    <t>cooler</t>
  </si>
  <si>
    <t>Thentry</t>
  </si>
  <si>
    <t>Thexit</t>
  </si>
  <si>
    <t>Tcentry</t>
  </si>
  <si>
    <t>Tcexit</t>
  </si>
  <si>
    <t>LMTD</t>
  </si>
  <si>
    <t>Area</t>
  </si>
  <si>
    <t>Cost</t>
  </si>
  <si>
    <t>Q (kW)</t>
  </si>
  <si>
    <t xml:space="preserve">U </t>
  </si>
  <si>
    <t>Area Target</t>
  </si>
  <si>
    <t>Cost Hex</t>
  </si>
  <si>
    <t>Utility Costs</t>
  </si>
  <si>
    <t>Total Cost</t>
  </si>
  <si>
    <t>Annualization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</si>
</sst>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A8" sqref="A8"/>
    </sheetView>
  </sheetViews>
  <sheetFormatPr defaultRowHeight="14.4" x14ac:dyDescent="0.3"/>
  <cols>
    <col min="6" max="6" width="11.44140625" customWidth="1"/>
    <col min="7" max="7" width="12.109375" customWidth="1"/>
  </cols>
  <sheetData>
    <row r="1" spans="1:10" x14ac:dyDescent="0.3">
      <c r="A1" s="1" t="s">
        <v>4</v>
      </c>
    </row>
    <row r="2" spans="1:10" x14ac:dyDescent="0.3">
      <c r="B2">
        <v>2.1</v>
      </c>
      <c r="C2">
        <v>4</v>
      </c>
      <c r="D2">
        <v>3</v>
      </c>
      <c r="E2">
        <v>2.6</v>
      </c>
      <c r="F2" t="s">
        <v>0</v>
      </c>
      <c r="G2" t="s">
        <v>1</v>
      </c>
      <c r="H2" t="s">
        <v>2</v>
      </c>
      <c r="I2" t="s">
        <v>3</v>
      </c>
    </row>
    <row r="3" spans="1:10" x14ac:dyDescent="0.3">
      <c r="A3">
        <v>184.5</v>
      </c>
      <c r="B3">
        <v>0</v>
      </c>
      <c r="C3">
        <v>0</v>
      </c>
      <c r="D3">
        <v>1</v>
      </c>
      <c r="E3">
        <v>0</v>
      </c>
      <c r="F3">
        <f xml:space="preserve"> B3*$B$2 + C3*$C$2</f>
        <v>0</v>
      </c>
      <c r="G3">
        <f xml:space="preserve"> D3*$D$2 + E3*$E$2</f>
        <v>3</v>
      </c>
      <c r="H3">
        <f>A3-A4</f>
        <v>9</v>
      </c>
      <c r="I3">
        <f>(G3-F3)*H3</f>
        <v>27</v>
      </c>
      <c r="J3">
        <v>54</v>
      </c>
    </row>
    <row r="4" spans="1:10" x14ac:dyDescent="0.3">
      <c r="A4">
        <v>175.5</v>
      </c>
      <c r="B4">
        <v>1</v>
      </c>
      <c r="C4">
        <v>0</v>
      </c>
      <c r="D4">
        <v>1</v>
      </c>
      <c r="E4">
        <v>0</v>
      </c>
      <c r="F4">
        <f t="shared" ref="F4:F9" si="0" xml:space="preserve"> B4*$B$2 + C4*$C$2</f>
        <v>2.1</v>
      </c>
      <c r="G4">
        <f t="shared" ref="G4:G9" si="1" xml:space="preserve"> D4*$D$2 + E4*$E$2</f>
        <v>3</v>
      </c>
      <c r="H4">
        <f t="shared" ref="H4:H8" si="2">A4-A5</f>
        <v>30</v>
      </c>
      <c r="I4">
        <f t="shared" ref="I4:I8" si="3">(G4-F4)*H4</f>
        <v>26.999999999999996</v>
      </c>
      <c r="J4">
        <f>J3-I3</f>
        <v>27</v>
      </c>
    </row>
    <row r="5" spans="1:10" x14ac:dyDescent="0.3">
      <c r="A5">
        <v>145.5</v>
      </c>
      <c r="B5">
        <v>1</v>
      </c>
      <c r="C5">
        <v>1</v>
      </c>
      <c r="D5">
        <v>1</v>
      </c>
      <c r="E5">
        <v>0</v>
      </c>
      <c r="F5">
        <f t="shared" si="0"/>
        <v>6.1</v>
      </c>
      <c r="G5">
        <f t="shared" si="1"/>
        <v>3</v>
      </c>
      <c r="H5">
        <f t="shared" si="2"/>
        <v>11</v>
      </c>
      <c r="I5">
        <f t="shared" si="3"/>
        <v>-34.099999999999994</v>
      </c>
      <c r="J5">
        <f t="shared" ref="J5:J9" si="4">J4-I4</f>
        <v>0</v>
      </c>
    </row>
    <row r="6" spans="1:10" x14ac:dyDescent="0.3">
      <c r="A6">
        <v>134.5</v>
      </c>
      <c r="B6">
        <v>1</v>
      </c>
      <c r="C6">
        <v>1</v>
      </c>
      <c r="D6">
        <v>1</v>
      </c>
      <c r="E6">
        <v>1</v>
      </c>
      <c r="F6">
        <f t="shared" si="0"/>
        <v>6.1</v>
      </c>
      <c r="G6">
        <f t="shared" si="1"/>
        <v>5.6</v>
      </c>
      <c r="H6">
        <f t="shared" si="2"/>
        <v>70</v>
      </c>
      <c r="I6">
        <f t="shared" si="3"/>
        <v>-35</v>
      </c>
      <c r="J6">
        <f t="shared" si="4"/>
        <v>34.099999999999994</v>
      </c>
    </row>
    <row r="7" spans="1:10" x14ac:dyDescent="0.3">
      <c r="A7">
        <v>64.5</v>
      </c>
      <c r="B7">
        <v>1</v>
      </c>
      <c r="C7">
        <v>1</v>
      </c>
      <c r="D7">
        <v>0</v>
      </c>
      <c r="E7">
        <v>1</v>
      </c>
      <c r="F7">
        <f t="shared" si="0"/>
        <v>6.1</v>
      </c>
      <c r="G7">
        <f t="shared" si="1"/>
        <v>2.6</v>
      </c>
      <c r="H7">
        <f>A7-A8</f>
        <v>29</v>
      </c>
      <c r="I7">
        <f t="shared" si="3"/>
        <v>-101.49999999999999</v>
      </c>
      <c r="J7">
        <f t="shared" si="4"/>
        <v>69.099999999999994</v>
      </c>
    </row>
    <row r="8" spans="1:10" x14ac:dyDescent="0.3">
      <c r="A8">
        <v>35.5</v>
      </c>
      <c r="B8">
        <v>0</v>
      </c>
      <c r="C8">
        <v>0</v>
      </c>
      <c r="D8">
        <v>0</v>
      </c>
      <c r="E8">
        <v>1</v>
      </c>
      <c r="F8">
        <f t="shared" si="0"/>
        <v>0</v>
      </c>
      <c r="G8">
        <f t="shared" si="1"/>
        <v>2.6</v>
      </c>
      <c r="H8">
        <f t="shared" si="2"/>
        <v>1</v>
      </c>
      <c r="I8">
        <f t="shared" si="3"/>
        <v>2.6</v>
      </c>
      <c r="J8">
        <f t="shared" si="4"/>
        <v>170.59999999999997</v>
      </c>
    </row>
    <row r="9" spans="1:10" x14ac:dyDescent="0.3">
      <c r="A9">
        <v>34.5</v>
      </c>
      <c r="B9">
        <v>0</v>
      </c>
      <c r="C9">
        <v>0</v>
      </c>
      <c r="D9">
        <v>0</v>
      </c>
      <c r="E9">
        <v>0</v>
      </c>
      <c r="F9">
        <f t="shared" si="0"/>
        <v>0</v>
      </c>
      <c r="G9">
        <f t="shared" si="1"/>
        <v>0</v>
      </c>
      <c r="J9">
        <f t="shared" si="4"/>
        <v>167.99999999999997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H16" sqref="H16"/>
    </sheetView>
  </sheetViews>
  <sheetFormatPr defaultRowHeight="14.4" x14ac:dyDescent="0.3"/>
  <cols>
    <col min="7" max="7" width="12.6640625" customWidth="1"/>
    <col min="8" max="8" width="16.5546875" customWidth="1"/>
  </cols>
  <sheetData>
    <row r="1" spans="1:13" x14ac:dyDescent="0.3">
      <c r="A1" t="s">
        <v>16</v>
      </c>
      <c r="B1">
        <v>1</v>
      </c>
      <c r="D1" t="s">
        <v>21</v>
      </c>
      <c r="E1">
        <v>0.25</v>
      </c>
    </row>
    <row r="2" spans="1:13" x14ac:dyDescent="0.3">
      <c r="A2" t="s">
        <v>5</v>
      </c>
      <c r="B2" t="s">
        <v>15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</row>
    <row r="3" spans="1:13" x14ac:dyDescent="0.3">
      <c r="A3" t="s">
        <v>6</v>
      </c>
      <c r="B3">
        <v>54</v>
      </c>
      <c r="C3">
        <v>300</v>
      </c>
      <c r="D3">
        <v>300</v>
      </c>
      <c r="E3">
        <v>162</v>
      </c>
      <c r="F3">
        <v>180</v>
      </c>
      <c r="G3">
        <f>((D3-E3)-(C3-F3))/LN((D3-E3)/(C3-F3))</f>
        <v>128.79042530536074</v>
      </c>
      <c r="H3">
        <f>B3/B$1/G3</f>
        <v>0.41928582712547591</v>
      </c>
      <c r="J3">
        <f xml:space="preserve"> LN((D3-E3)/(C3-F3))</f>
        <v>0.13976194237515863</v>
      </c>
      <c r="K3">
        <f>((D3-E3)-(C3-F3))</f>
        <v>18</v>
      </c>
      <c r="L3">
        <f>D3-E3</f>
        <v>138</v>
      </c>
      <c r="M3">
        <f>C3-F3</f>
        <v>120</v>
      </c>
    </row>
    <row r="4" spans="1:13" x14ac:dyDescent="0.3">
      <c r="A4">
        <v>1</v>
      </c>
      <c r="B4">
        <v>63</v>
      </c>
      <c r="C4">
        <v>180</v>
      </c>
      <c r="D4">
        <v>150</v>
      </c>
      <c r="E4">
        <v>141</v>
      </c>
      <c r="F4">
        <v>162</v>
      </c>
      <c r="G4">
        <f t="shared" ref="G4:G13" si="0">((D4-E4)-(C4-F4))/LN((D4-E4)/(C4-F4))</f>
        <v>12.984255368000671</v>
      </c>
      <c r="H4">
        <f t="shared" ref="H4:H13" si="1">B4/B$1/G4</f>
        <v>4.8520302639196169</v>
      </c>
    </row>
    <row r="5" spans="1:13" x14ac:dyDescent="0.3">
      <c r="A5">
        <v>2</v>
      </c>
      <c r="B5">
        <v>21.64</v>
      </c>
      <c r="C5">
        <v>150</v>
      </c>
      <c r="D5">
        <v>144.59</v>
      </c>
      <c r="E5">
        <v>130</v>
      </c>
      <c r="F5">
        <v>141</v>
      </c>
      <c r="G5">
        <f t="shared" si="0"/>
        <v>11.570821021688559</v>
      </c>
      <c r="H5">
        <f t="shared" si="1"/>
        <v>1.8702216514660099</v>
      </c>
    </row>
    <row r="6" spans="1:13" x14ac:dyDescent="0.3">
      <c r="A6">
        <v>3</v>
      </c>
      <c r="B6">
        <v>11.361000000000001</v>
      </c>
      <c r="C6">
        <v>150</v>
      </c>
      <c r="D6">
        <v>144.59</v>
      </c>
      <c r="E6">
        <v>130</v>
      </c>
      <c r="F6">
        <v>141</v>
      </c>
      <c r="G6">
        <f t="shared" si="0"/>
        <v>11.570821021688559</v>
      </c>
      <c r="H6">
        <f t="shared" si="1"/>
        <v>0.98186636701965524</v>
      </c>
    </row>
    <row r="7" spans="1:13" x14ac:dyDescent="0.3">
      <c r="A7">
        <v>4</v>
      </c>
      <c r="B7">
        <v>210</v>
      </c>
      <c r="C7">
        <v>144.59</v>
      </c>
      <c r="D7">
        <v>80.328000000000003</v>
      </c>
      <c r="E7">
        <v>60</v>
      </c>
      <c r="F7">
        <v>130</v>
      </c>
      <c r="G7">
        <f t="shared" si="0"/>
        <v>17.300699854438779</v>
      </c>
      <c r="H7">
        <f t="shared" si="1"/>
        <v>12.138237283280828</v>
      </c>
    </row>
    <row r="8" spans="1:13" x14ac:dyDescent="0.3">
      <c r="A8">
        <v>5</v>
      </c>
      <c r="B8">
        <v>47.05</v>
      </c>
      <c r="C8">
        <v>144.59</v>
      </c>
      <c r="D8">
        <v>80.328000000000003</v>
      </c>
      <c r="E8">
        <v>60</v>
      </c>
      <c r="F8">
        <v>130</v>
      </c>
      <c r="G8">
        <f t="shared" si="0"/>
        <v>17.300699854438779</v>
      </c>
      <c r="H8">
        <f t="shared" si="1"/>
        <v>2.7195431627541096</v>
      </c>
    </row>
    <row r="9" spans="1:13" x14ac:dyDescent="0.3">
      <c r="A9">
        <v>6</v>
      </c>
      <c r="B9">
        <v>139.95099999999999</v>
      </c>
      <c r="C9">
        <v>144.59</v>
      </c>
      <c r="D9">
        <v>80.328000000000003</v>
      </c>
      <c r="E9">
        <v>60</v>
      </c>
      <c r="F9">
        <v>130</v>
      </c>
      <c r="G9">
        <f t="shared" si="0"/>
        <v>17.300699854438779</v>
      </c>
      <c r="H9">
        <f t="shared" si="1"/>
        <v>8.0893259334877872</v>
      </c>
    </row>
    <row r="10" spans="1:13" x14ac:dyDescent="0.3">
      <c r="A10">
        <v>7</v>
      </c>
      <c r="B10">
        <v>26.85</v>
      </c>
      <c r="C10">
        <v>80.328000000000003</v>
      </c>
      <c r="D10">
        <v>67.540000000000006</v>
      </c>
      <c r="E10">
        <v>30</v>
      </c>
      <c r="F10">
        <v>60</v>
      </c>
      <c r="G10">
        <f t="shared" si="0"/>
        <v>28.05963735210441</v>
      </c>
      <c r="H10">
        <f t="shared" si="1"/>
        <v>0.95689048518605713</v>
      </c>
    </row>
    <row r="11" spans="1:13" x14ac:dyDescent="0.3">
      <c r="A11">
        <v>8</v>
      </c>
      <c r="B11">
        <v>78</v>
      </c>
      <c r="C11">
        <v>80.328000000000003</v>
      </c>
      <c r="D11">
        <v>67.540000000000006</v>
      </c>
      <c r="E11">
        <v>30</v>
      </c>
      <c r="F11">
        <v>60</v>
      </c>
      <c r="G11">
        <f t="shared" si="0"/>
        <v>28.05963735210441</v>
      </c>
      <c r="H11">
        <f t="shared" si="1"/>
        <v>2.7797935882499982</v>
      </c>
    </row>
    <row r="12" spans="1:13" x14ac:dyDescent="0.3">
      <c r="A12" t="s">
        <v>7</v>
      </c>
      <c r="B12">
        <v>57.893999999999998</v>
      </c>
      <c r="C12">
        <v>67.540000000000006</v>
      </c>
      <c r="D12">
        <v>40</v>
      </c>
      <c r="E12">
        <v>15</v>
      </c>
      <c r="F12">
        <v>30</v>
      </c>
      <c r="G12">
        <f t="shared" si="0"/>
        <v>30.846340467771046</v>
      </c>
      <c r="H12">
        <f t="shared" si="1"/>
        <v>1.8768514877960631</v>
      </c>
    </row>
    <row r="13" spans="1:13" x14ac:dyDescent="0.3">
      <c r="A13" t="s">
        <v>7</v>
      </c>
      <c r="B13">
        <v>110.16</v>
      </c>
      <c r="C13">
        <v>67.540000000000006</v>
      </c>
      <c r="D13">
        <v>40</v>
      </c>
      <c r="E13">
        <v>15</v>
      </c>
      <c r="F13">
        <v>30</v>
      </c>
      <c r="G13">
        <f t="shared" si="0"/>
        <v>30.846340467771046</v>
      </c>
      <c r="H13">
        <f t="shared" si="1"/>
        <v>3.5712502141087903</v>
      </c>
    </row>
    <row r="14" spans="1:13" x14ac:dyDescent="0.3">
      <c r="G14" s="1" t="s">
        <v>17</v>
      </c>
      <c r="H14">
        <f xml:space="preserve"> SUM(H4:H13)</f>
        <v>39.836010437268925</v>
      </c>
    </row>
    <row r="15" spans="1:13" x14ac:dyDescent="0.3">
      <c r="G15" s="1" t="s">
        <v>18</v>
      </c>
      <c r="H15">
        <f xml:space="preserve"> 11*(40000+500*H14/11)</f>
        <v>459918.00521863444</v>
      </c>
    </row>
    <row r="16" spans="1:13" x14ac:dyDescent="0.3">
      <c r="G16" s="1" t="s">
        <v>19</v>
      </c>
      <c r="H16">
        <f xml:space="preserve"> 120*B3+10*(B12+B13)</f>
        <v>8160.54</v>
      </c>
    </row>
    <row r="17" spans="7:8" x14ac:dyDescent="0.3">
      <c r="G17" s="1" t="s">
        <v>20</v>
      </c>
      <c r="H17">
        <f>0.25*H15+H16</f>
        <v>123140.0413046586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H13" sqref="H13"/>
    </sheetView>
  </sheetViews>
  <sheetFormatPr defaultRowHeight="14.4" x14ac:dyDescent="0.3"/>
  <cols>
    <col min="7" max="7" width="13.33203125" customWidth="1"/>
  </cols>
  <sheetData>
    <row r="1" spans="1:8" x14ac:dyDescent="0.3">
      <c r="A1" t="s">
        <v>16</v>
      </c>
      <c r="B1">
        <v>1</v>
      </c>
      <c r="D1" t="s">
        <v>21</v>
      </c>
      <c r="E1">
        <v>0.25</v>
      </c>
    </row>
    <row r="2" spans="1:8" x14ac:dyDescent="0.3">
      <c r="A2" t="s">
        <v>5</v>
      </c>
      <c r="B2" t="s">
        <v>15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</row>
    <row r="3" spans="1:8" x14ac:dyDescent="0.3">
      <c r="A3" t="s">
        <v>6</v>
      </c>
      <c r="B3">
        <v>54</v>
      </c>
      <c r="C3">
        <v>300</v>
      </c>
      <c r="D3">
        <v>300</v>
      </c>
      <c r="E3">
        <v>162</v>
      </c>
      <c r="F3">
        <v>180</v>
      </c>
      <c r="G3">
        <f>((D3-E3)-(C3-F3))/LN((D3-E3)/(C3-F3))</f>
        <v>128.79042530536074</v>
      </c>
      <c r="H3">
        <f>B3/B$1/G3</f>
        <v>0.41928582712547591</v>
      </c>
    </row>
    <row r="4" spans="1:8" x14ac:dyDescent="0.3">
      <c r="A4">
        <v>1</v>
      </c>
      <c r="B4">
        <v>63</v>
      </c>
      <c r="C4">
        <v>180</v>
      </c>
      <c r="D4">
        <v>150</v>
      </c>
      <c r="E4">
        <v>141</v>
      </c>
      <c r="F4">
        <v>162</v>
      </c>
      <c r="G4">
        <f t="shared" ref="G4:G8" si="0">((D4-E4)-(C4-F4))/LN((D4-E4)/(C4-F4))</f>
        <v>12.984255368000671</v>
      </c>
      <c r="H4">
        <f t="shared" ref="H4:H8" si="1">B4/B$1/G4</f>
        <v>4.8520302639196169</v>
      </c>
    </row>
    <row r="5" spans="1:8" x14ac:dyDescent="0.3">
      <c r="A5">
        <v>2</v>
      </c>
      <c r="B5">
        <v>231</v>
      </c>
      <c r="C5">
        <v>150</v>
      </c>
      <c r="D5">
        <v>40</v>
      </c>
      <c r="E5">
        <v>30</v>
      </c>
      <c r="F5">
        <v>130</v>
      </c>
      <c r="G5">
        <f t="shared" si="0"/>
        <v>14.426950408889635</v>
      </c>
      <c r="H5">
        <f t="shared" si="1"/>
        <v>16.011699870934734</v>
      </c>
    </row>
    <row r="6" spans="1:8" x14ac:dyDescent="0.3">
      <c r="A6">
        <v>3</v>
      </c>
      <c r="B6">
        <v>243</v>
      </c>
      <c r="C6">
        <v>150</v>
      </c>
      <c r="D6">
        <v>81.998999999999995</v>
      </c>
      <c r="E6">
        <v>60</v>
      </c>
      <c r="F6">
        <v>141</v>
      </c>
      <c r="G6">
        <f t="shared" si="0"/>
        <v>14.543970817033021</v>
      </c>
      <c r="H6">
        <f t="shared" si="1"/>
        <v>16.707954317084649</v>
      </c>
    </row>
    <row r="7" spans="1:8" x14ac:dyDescent="0.3">
      <c r="A7">
        <v>4</v>
      </c>
      <c r="B7">
        <v>29</v>
      </c>
      <c r="C7">
        <v>150</v>
      </c>
      <c r="D7">
        <v>81.998999999999995</v>
      </c>
      <c r="E7">
        <v>30</v>
      </c>
      <c r="F7">
        <v>130</v>
      </c>
      <c r="G7">
        <f t="shared" si="0"/>
        <v>33.489545522916721</v>
      </c>
      <c r="H7">
        <f t="shared" si="1"/>
        <v>0.86594187968766112</v>
      </c>
    </row>
    <row r="8" spans="1:8" x14ac:dyDescent="0.3">
      <c r="A8" t="s">
        <v>7</v>
      </c>
      <c r="B8">
        <v>168</v>
      </c>
      <c r="C8">
        <v>150</v>
      </c>
      <c r="D8">
        <v>81.998999999999995</v>
      </c>
      <c r="E8">
        <v>15</v>
      </c>
      <c r="F8">
        <v>30</v>
      </c>
      <c r="G8">
        <f t="shared" si="0"/>
        <v>90.939811938735573</v>
      </c>
      <c r="H8">
        <f t="shared" si="1"/>
        <v>1.8473757138752214</v>
      </c>
    </row>
    <row r="9" spans="1:8" x14ac:dyDescent="0.3">
      <c r="G9" s="1" t="s">
        <v>17</v>
      </c>
      <c r="H9">
        <f>SUM(H3:H8)</f>
        <v>40.704287872627361</v>
      </c>
    </row>
    <row r="10" spans="1:8" x14ac:dyDescent="0.3">
      <c r="G10" s="1" t="s">
        <v>18</v>
      </c>
      <c r="H10">
        <f xml:space="preserve"> 6*(40000+H9/6)</f>
        <v>240040.70428787262</v>
      </c>
    </row>
    <row r="11" spans="1:8" x14ac:dyDescent="0.3">
      <c r="G11" s="1" t="s">
        <v>19</v>
      </c>
      <c r="H11">
        <f xml:space="preserve"> 120*B3+10*B8</f>
        <v>8160</v>
      </c>
    </row>
    <row r="12" spans="1:8" x14ac:dyDescent="0.3">
      <c r="G12" s="1" t="s">
        <v>20</v>
      </c>
      <c r="H12">
        <f xml:space="preserve"> E$1*H10+H11</f>
        <v>68170.176071968162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PTA</vt:lpstr>
      <vt:lpstr>Spaghetti</vt:lpstr>
      <vt:lpstr>MER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2021-10-22T06:45:31Z</dcterms:modified>
</cp:coreProperties>
</file>