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"/>
    </mc:Choice>
  </mc:AlternateContent>
  <xr:revisionPtr revIDLastSave="577" documentId="8_{E431710D-372C-47BF-A5B0-8AE62C08E0CA}" xr6:coauthVersionLast="47" xr6:coauthVersionMax="47" xr10:uidLastSave="{8D061C16-6F7D-46A2-8824-7324C8D6E9DC}"/>
  <bookViews>
    <workbookView xWindow="-110" yWindow="-110" windowWidth="19420" windowHeight="10560" activeTab="6" xr2:uid="{605CCA08-0D79-43C5-8AD2-ACCEFAC9369A}"/>
  </bookViews>
  <sheets>
    <sheet name="Sheet1" sheetId="1" r:id="rId1"/>
    <sheet name="SUH" sheetId="5" r:id="rId2"/>
    <sheet name="flood2" sheetId="3" r:id="rId3"/>
    <sheet name="flood" sheetId="4" r:id="rId4"/>
    <sheet name="flood (min)" sheetId="7" r:id="rId5"/>
    <sheet name="flood (min) (2)" sheetId="8" r:id="rId6"/>
    <sheet name="comparison" sheetId="6" r:id="rId7"/>
    <sheet name="Sheet2" sheetId="11" r:id="rId8"/>
    <sheet name="PMP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6" l="1"/>
  <c r="S29" i="6"/>
  <c r="S28" i="6"/>
  <c r="T26" i="6"/>
  <c r="S26" i="6"/>
  <c r="S25" i="6"/>
  <c r="P69" i="1"/>
  <c r="P70" i="1"/>
  <c r="P71" i="1"/>
  <c r="P72" i="1"/>
  <c r="P73" i="1"/>
  <c r="P68" i="1"/>
  <c r="D3" i="8"/>
  <c r="D4" i="8"/>
  <c r="D5" i="8"/>
  <c r="D6" i="8"/>
  <c r="D7" i="8"/>
  <c r="K85" i="1"/>
  <c r="K83" i="1"/>
  <c r="D81" i="1"/>
  <c r="E81" i="1" s="1"/>
  <c r="G81" i="1" s="1"/>
  <c r="D82" i="1"/>
  <c r="D83" i="1"/>
  <c r="D84" i="1"/>
  <c r="D85" i="1"/>
  <c r="K86" i="1"/>
  <c r="K82" i="1"/>
  <c r="K84" i="1"/>
  <c r="K81" i="1"/>
  <c r="E86" i="1"/>
  <c r="G86" i="1" s="1"/>
  <c r="F5" i="10"/>
  <c r="G5" i="10"/>
  <c r="D5" i="10"/>
  <c r="E5" i="10"/>
  <c r="C5" i="10"/>
  <c r="E82" i="1" l="1"/>
  <c r="G82" i="1" s="1"/>
  <c r="E84" i="1"/>
  <c r="G84" i="1" s="1"/>
  <c r="E83" i="1"/>
  <c r="G83" i="1" s="1"/>
  <c r="E85" i="1"/>
  <c r="G85" i="1" s="1"/>
  <c r="K3" i="8"/>
  <c r="J42" i="8"/>
  <c r="I42" i="8"/>
  <c r="K42" i="8" s="1"/>
  <c r="J41" i="8"/>
  <c r="I41" i="8"/>
  <c r="H41" i="8"/>
  <c r="J40" i="8"/>
  <c r="I40" i="8"/>
  <c r="H40" i="8"/>
  <c r="G40" i="8"/>
  <c r="J39" i="8"/>
  <c r="I39" i="8"/>
  <c r="H39" i="8"/>
  <c r="G39" i="8"/>
  <c r="F39" i="8"/>
  <c r="J38" i="8"/>
  <c r="I38" i="8"/>
  <c r="H38" i="8"/>
  <c r="G38" i="8"/>
  <c r="F38" i="8"/>
  <c r="E38" i="8"/>
  <c r="J37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J35" i="8"/>
  <c r="I35" i="8"/>
  <c r="H35" i="8"/>
  <c r="G35" i="8"/>
  <c r="F35" i="8"/>
  <c r="E35" i="8"/>
  <c r="D35" i="8"/>
  <c r="J34" i="8"/>
  <c r="I34" i="8"/>
  <c r="H34" i="8"/>
  <c r="G34" i="8"/>
  <c r="F34" i="8"/>
  <c r="E34" i="8"/>
  <c r="D34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7" i="8"/>
  <c r="I27" i="8"/>
  <c r="H27" i="8"/>
  <c r="G27" i="8"/>
  <c r="F27" i="8"/>
  <c r="E27" i="8"/>
  <c r="D27" i="8"/>
  <c r="J26" i="8"/>
  <c r="I26" i="8"/>
  <c r="H26" i="8"/>
  <c r="G26" i="8"/>
  <c r="F26" i="8"/>
  <c r="E26" i="8"/>
  <c r="D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J19" i="8"/>
  <c r="I19" i="8"/>
  <c r="H19" i="8"/>
  <c r="G19" i="8"/>
  <c r="F19" i="8"/>
  <c r="E19" i="8"/>
  <c r="D19" i="8"/>
  <c r="J18" i="8"/>
  <c r="I18" i="8"/>
  <c r="H18" i="8"/>
  <c r="G18" i="8"/>
  <c r="F18" i="8"/>
  <c r="E18" i="8"/>
  <c r="D18" i="8"/>
  <c r="J17" i="8"/>
  <c r="I17" i="8"/>
  <c r="H17" i="8"/>
  <c r="G17" i="8"/>
  <c r="F17" i="8"/>
  <c r="E17" i="8"/>
  <c r="D17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H7" i="8"/>
  <c r="G7" i="8"/>
  <c r="F7" i="8"/>
  <c r="E7" i="8"/>
  <c r="J6" i="8"/>
  <c r="G6" i="8"/>
  <c r="F6" i="8"/>
  <c r="E6" i="8"/>
  <c r="J5" i="8"/>
  <c r="F5" i="8"/>
  <c r="E5" i="8"/>
  <c r="J4" i="8"/>
  <c r="E4" i="8"/>
  <c r="J3" i="8"/>
  <c r="J2" i="8"/>
  <c r="J42" i="7"/>
  <c r="J41" i="7"/>
  <c r="I41" i="7"/>
  <c r="H41" i="7"/>
  <c r="K41" i="7" s="1"/>
  <c r="J40" i="7"/>
  <c r="J39" i="7"/>
  <c r="I39" i="7"/>
  <c r="J38" i="7"/>
  <c r="H38" i="7"/>
  <c r="G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F8" i="7"/>
  <c r="J7" i="7"/>
  <c r="E7" i="7"/>
  <c r="J6" i="7"/>
  <c r="D6" i="7"/>
  <c r="J5" i="7"/>
  <c r="E5" i="7"/>
  <c r="J4" i="7"/>
  <c r="E4" i="7"/>
  <c r="D4" i="7"/>
  <c r="K4" i="7" s="1"/>
  <c r="J3" i="7"/>
  <c r="D3" i="7"/>
  <c r="K3" i="7" s="1"/>
  <c r="J2" i="7"/>
  <c r="I40" i="7"/>
  <c r="H40" i="7"/>
  <c r="G39" i="7"/>
  <c r="F5" i="7"/>
  <c r="E38" i="7"/>
  <c r="D37" i="7"/>
  <c r="M69" i="1"/>
  <c r="M70" i="1"/>
  <c r="M71" i="1"/>
  <c r="M72" i="1"/>
  <c r="M73" i="1"/>
  <c r="M68" i="1"/>
  <c r="D69" i="1"/>
  <c r="D68" i="1"/>
  <c r="E69" i="1"/>
  <c r="G69" i="1" s="1"/>
  <c r="D70" i="1"/>
  <c r="E70" i="1" s="1"/>
  <c r="G70" i="1" s="1"/>
  <c r="D71" i="1"/>
  <c r="D72" i="1"/>
  <c r="E73" i="1"/>
  <c r="G73" i="1" s="1"/>
  <c r="E72" i="1"/>
  <c r="G72" i="1" s="1"/>
  <c r="E68" i="1"/>
  <c r="G68" i="1" s="1"/>
  <c r="E4" i="3"/>
  <c r="G6" i="3"/>
  <c r="F39" i="3"/>
  <c r="D4" i="3"/>
  <c r="D3" i="3"/>
  <c r="D5" i="3"/>
  <c r="F5" i="3"/>
  <c r="D6" i="3"/>
  <c r="F6" i="3"/>
  <c r="D7" i="3"/>
  <c r="F7" i="3"/>
  <c r="G7" i="3"/>
  <c r="H7" i="3"/>
  <c r="D37" i="3"/>
  <c r="G40" i="3"/>
  <c r="O14" i="5"/>
  <c r="O13" i="5"/>
  <c r="O12" i="5"/>
  <c r="O11" i="5"/>
  <c r="O10" i="5"/>
  <c r="O9" i="5"/>
  <c r="O8" i="5"/>
  <c r="O7" i="5"/>
  <c r="O6" i="5"/>
  <c r="O5" i="5"/>
  <c r="O15" i="5" s="1"/>
  <c r="O16" i="5" s="1"/>
  <c r="J42" i="4"/>
  <c r="J41" i="4"/>
  <c r="J40" i="4"/>
  <c r="J39" i="4"/>
  <c r="H39" i="4"/>
  <c r="J38" i="4"/>
  <c r="F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F7" i="4"/>
  <c r="D7" i="4"/>
  <c r="J6" i="4"/>
  <c r="D6" i="4"/>
  <c r="J5" i="4"/>
  <c r="J4" i="4"/>
  <c r="K3" i="4"/>
  <c r="J3" i="4"/>
  <c r="D3" i="4"/>
  <c r="J2" i="4"/>
  <c r="I2" i="4"/>
  <c r="I40" i="4" s="1"/>
  <c r="H2" i="4"/>
  <c r="H40" i="4" s="1"/>
  <c r="G2" i="4"/>
  <c r="G39" i="4" s="1"/>
  <c r="F2" i="4"/>
  <c r="F5" i="4" s="1"/>
  <c r="E2" i="4"/>
  <c r="E38" i="4" s="1"/>
  <c r="D2" i="4"/>
  <c r="D37" i="4" s="1"/>
  <c r="J42" i="3"/>
  <c r="K7" i="8" l="1"/>
  <c r="K40" i="8"/>
  <c r="K41" i="8"/>
  <c r="K21" i="8"/>
  <c r="K13" i="8"/>
  <c r="K4" i="8"/>
  <c r="K39" i="8"/>
  <c r="K11" i="8"/>
  <c r="K19" i="8"/>
  <c r="K27" i="8"/>
  <c r="K35" i="8"/>
  <c r="K6" i="8"/>
  <c r="K38" i="8"/>
  <c r="K5" i="8"/>
  <c r="K37" i="8"/>
  <c r="K25" i="8"/>
  <c r="K33" i="8"/>
  <c r="K9" i="8"/>
  <c r="K17" i="8"/>
  <c r="K29" i="8"/>
  <c r="K8" i="8"/>
  <c r="K15" i="8"/>
  <c r="K23" i="8"/>
  <c r="K31" i="8"/>
  <c r="K14" i="8"/>
  <c r="K22" i="8"/>
  <c r="K30" i="8"/>
  <c r="K24" i="8"/>
  <c r="K12" i="8"/>
  <c r="K20" i="8"/>
  <c r="K28" i="8"/>
  <c r="K36" i="8"/>
  <c r="K16" i="8"/>
  <c r="K32" i="8"/>
  <c r="K10" i="8"/>
  <c r="K18" i="8"/>
  <c r="K26" i="8"/>
  <c r="K34" i="8"/>
  <c r="F11" i="7"/>
  <c r="F22" i="7"/>
  <c r="G8" i="7"/>
  <c r="G12" i="7"/>
  <c r="G17" i="7"/>
  <c r="G19" i="7"/>
  <c r="G23" i="7"/>
  <c r="G25" i="7"/>
  <c r="G29" i="7"/>
  <c r="G32" i="7"/>
  <c r="G33" i="7"/>
  <c r="G37" i="7"/>
  <c r="D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F38" i="7"/>
  <c r="H39" i="7"/>
  <c r="F9" i="7"/>
  <c r="F12" i="7"/>
  <c r="F14" i="7"/>
  <c r="F17" i="7"/>
  <c r="F19" i="7"/>
  <c r="F23" i="7"/>
  <c r="F26" i="7"/>
  <c r="F28" i="7"/>
  <c r="F30" i="7"/>
  <c r="F32" i="7"/>
  <c r="F34" i="7"/>
  <c r="G9" i="7"/>
  <c r="G16" i="7"/>
  <c r="G22" i="7"/>
  <c r="G30" i="7"/>
  <c r="E6" i="7"/>
  <c r="G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I38" i="7"/>
  <c r="F15" i="7"/>
  <c r="F25" i="7"/>
  <c r="F37" i="7"/>
  <c r="G10" i="7"/>
  <c r="G15" i="7"/>
  <c r="G18" i="7"/>
  <c r="G21" i="7"/>
  <c r="G24" i="7"/>
  <c r="G27" i="7"/>
  <c r="G31" i="7"/>
  <c r="G34" i="7"/>
  <c r="F6" i="7"/>
  <c r="H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G40" i="7"/>
  <c r="K40" i="7" s="1"/>
  <c r="F21" i="7"/>
  <c r="F35" i="7"/>
  <c r="G11" i="7"/>
  <c r="G26" i="7"/>
  <c r="D5" i="7"/>
  <c r="K5" i="7" s="1"/>
  <c r="G6" i="7"/>
  <c r="I42" i="7"/>
  <c r="K42" i="7" s="1"/>
  <c r="F18" i="7"/>
  <c r="F36" i="7"/>
  <c r="G13" i="7"/>
  <c r="G35" i="7"/>
  <c r="F39" i="7"/>
  <c r="K39" i="7" s="1"/>
  <c r="F10" i="7"/>
  <c r="F13" i="7"/>
  <c r="F16" i="7"/>
  <c r="F20" i="7"/>
  <c r="F24" i="7"/>
  <c r="F27" i="7"/>
  <c r="F29" i="7"/>
  <c r="F31" i="7"/>
  <c r="F33" i="7"/>
  <c r="F7" i="7"/>
  <c r="G14" i="7"/>
  <c r="G20" i="7"/>
  <c r="G28" i="7"/>
  <c r="G36" i="7"/>
  <c r="D8" i="7"/>
  <c r="D9" i="7"/>
  <c r="D10" i="7"/>
  <c r="D11" i="7"/>
  <c r="D12" i="7"/>
  <c r="D13" i="7"/>
  <c r="D14" i="7"/>
  <c r="D15" i="7"/>
  <c r="D16" i="7"/>
  <c r="D17" i="7"/>
  <c r="D18" i="7"/>
  <c r="D19" i="7"/>
  <c r="K19" i="7" s="1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E71" i="1"/>
  <c r="G71" i="1" s="1"/>
  <c r="E6" i="3"/>
  <c r="E5" i="3"/>
  <c r="E7" i="3"/>
  <c r="H41" i="3"/>
  <c r="I42" i="3"/>
  <c r="K42" i="3" s="1"/>
  <c r="E38" i="3"/>
  <c r="D34" i="3"/>
  <c r="E37" i="3"/>
  <c r="D36" i="3"/>
  <c r="D35" i="3"/>
  <c r="D33" i="3"/>
  <c r="E9" i="4"/>
  <c r="E13" i="4"/>
  <c r="E16" i="4"/>
  <c r="E18" i="4"/>
  <c r="E21" i="4"/>
  <c r="E24" i="4"/>
  <c r="E27" i="4"/>
  <c r="E30" i="4"/>
  <c r="E32" i="4"/>
  <c r="E34" i="4"/>
  <c r="E35" i="4"/>
  <c r="D4" i="4"/>
  <c r="K4" i="4" s="1"/>
  <c r="E7" i="4"/>
  <c r="K7" i="4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G38" i="4"/>
  <c r="K38" i="4" s="1"/>
  <c r="I39" i="4"/>
  <c r="H41" i="4"/>
  <c r="K41" i="4" s="1"/>
  <c r="E10" i="4"/>
  <c r="E19" i="4"/>
  <c r="E28" i="4"/>
  <c r="E37" i="4"/>
  <c r="K37" i="4" s="1"/>
  <c r="G8" i="4"/>
  <c r="G11" i="4"/>
  <c r="G13" i="4"/>
  <c r="G14" i="4"/>
  <c r="G16" i="4"/>
  <c r="G17" i="4"/>
  <c r="G18" i="4"/>
  <c r="G19" i="4"/>
  <c r="G20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H38" i="4"/>
  <c r="I41" i="4"/>
  <c r="E12" i="4"/>
  <c r="E22" i="4"/>
  <c r="E29" i="4"/>
  <c r="E33" i="4"/>
  <c r="E4" i="4"/>
  <c r="G10" i="4"/>
  <c r="G15" i="4"/>
  <c r="G23" i="4"/>
  <c r="E6" i="4"/>
  <c r="K6" i="4" s="1"/>
  <c r="G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I38" i="4"/>
  <c r="E14" i="4"/>
  <c r="E25" i="4"/>
  <c r="E36" i="4"/>
  <c r="G9" i="4"/>
  <c r="G22" i="4"/>
  <c r="F6" i="4"/>
  <c r="H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G40" i="4"/>
  <c r="K40" i="4" s="1"/>
  <c r="E8" i="4"/>
  <c r="E11" i="4"/>
  <c r="E15" i="4"/>
  <c r="E17" i="4"/>
  <c r="E20" i="4"/>
  <c r="E23" i="4"/>
  <c r="E26" i="4"/>
  <c r="E31" i="4"/>
  <c r="G12" i="4"/>
  <c r="G21" i="4"/>
  <c r="D5" i="4"/>
  <c r="K5" i="4" s="1"/>
  <c r="G6" i="4"/>
  <c r="I42" i="4"/>
  <c r="K42" i="4" s="1"/>
  <c r="E5" i="4"/>
  <c r="F39" i="4"/>
  <c r="K39" i="4" s="1"/>
  <c r="D8" i="4"/>
  <c r="D9" i="4"/>
  <c r="D10" i="4"/>
  <c r="K10" i="4" s="1"/>
  <c r="D11" i="4"/>
  <c r="D12" i="4"/>
  <c r="D13" i="4"/>
  <c r="D14" i="4"/>
  <c r="D15" i="4"/>
  <c r="K15" i="4" s="1"/>
  <c r="D16" i="4"/>
  <c r="D17" i="4"/>
  <c r="D18" i="4"/>
  <c r="K18" i="4" s="1"/>
  <c r="D19" i="4"/>
  <c r="K19" i="4" s="1"/>
  <c r="D20" i="4"/>
  <c r="K20" i="4" s="1"/>
  <c r="D21" i="4"/>
  <c r="D22" i="4"/>
  <c r="D23" i="4"/>
  <c r="K23" i="4" s="1"/>
  <c r="D24" i="4"/>
  <c r="D25" i="4"/>
  <c r="D26" i="4"/>
  <c r="K26" i="4" s="1"/>
  <c r="D27" i="4"/>
  <c r="K27" i="4" s="1"/>
  <c r="D28" i="4"/>
  <c r="K28" i="4" s="1"/>
  <c r="D29" i="4"/>
  <c r="D30" i="4"/>
  <c r="D31" i="4"/>
  <c r="K31" i="4" s="1"/>
  <c r="D32" i="4"/>
  <c r="D33" i="4"/>
  <c r="D34" i="4"/>
  <c r="K34" i="4" s="1"/>
  <c r="D35" i="4"/>
  <c r="K35" i="4" s="1"/>
  <c r="D36" i="4"/>
  <c r="K36" i="4" s="1"/>
  <c r="K24" i="7" l="1"/>
  <c r="K16" i="7"/>
  <c r="K8" i="7"/>
  <c r="K38" i="7"/>
  <c r="K6" i="7"/>
  <c r="K31" i="7"/>
  <c r="K23" i="7"/>
  <c r="K15" i="7"/>
  <c r="K37" i="7"/>
  <c r="K32" i="7"/>
  <c r="K33" i="7"/>
  <c r="K25" i="7"/>
  <c r="K17" i="7"/>
  <c r="K9" i="7"/>
  <c r="K7" i="7"/>
  <c r="K30" i="7"/>
  <c r="K22" i="7"/>
  <c r="K14" i="7"/>
  <c r="K29" i="7"/>
  <c r="K21" i="7"/>
  <c r="K13" i="7"/>
  <c r="K36" i="7"/>
  <c r="K28" i="7"/>
  <c r="K20" i="7"/>
  <c r="K12" i="7"/>
  <c r="K35" i="7"/>
  <c r="K27" i="7"/>
  <c r="K11" i="7"/>
  <c r="K34" i="7"/>
  <c r="K26" i="7"/>
  <c r="K18" i="7"/>
  <c r="K10" i="7"/>
  <c r="K33" i="4"/>
  <c r="K25" i="4"/>
  <c r="K17" i="4"/>
  <c r="K9" i="4"/>
  <c r="K32" i="4"/>
  <c r="K24" i="4"/>
  <c r="K16" i="4"/>
  <c r="K8" i="4"/>
  <c r="K30" i="4"/>
  <c r="K22" i="4"/>
  <c r="K14" i="4"/>
  <c r="K29" i="4"/>
  <c r="K21" i="4"/>
  <c r="K13" i="4"/>
  <c r="K12" i="4"/>
  <c r="K11" i="4"/>
  <c r="I15" i="3" l="1"/>
  <c r="G14" i="3"/>
  <c r="E11" i="3"/>
  <c r="D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I9" i="3"/>
  <c r="I10" i="3"/>
  <c r="I12" i="3"/>
  <c r="I13" i="3"/>
  <c r="I14" i="3"/>
  <c r="I17" i="3"/>
  <c r="I18" i="3"/>
  <c r="I20" i="3"/>
  <c r="I21" i="3"/>
  <c r="I22" i="3"/>
  <c r="I25" i="3"/>
  <c r="I26" i="3"/>
  <c r="I28" i="3"/>
  <c r="I29" i="3"/>
  <c r="I30" i="3"/>
  <c r="I33" i="3"/>
  <c r="I34" i="3"/>
  <c r="I36" i="3"/>
  <c r="I37" i="3"/>
  <c r="I38" i="3"/>
  <c r="I41" i="3"/>
  <c r="K41" i="3" s="1"/>
  <c r="I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G15" i="3"/>
  <c r="G23" i="3"/>
  <c r="G31" i="3"/>
  <c r="G39" i="3"/>
  <c r="F8" i="3"/>
  <c r="F9" i="3"/>
  <c r="F11" i="3"/>
  <c r="F12" i="3"/>
  <c r="F13" i="3"/>
  <c r="F16" i="3"/>
  <c r="F17" i="3"/>
  <c r="F19" i="3"/>
  <c r="F20" i="3"/>
  <c r="F21" i="3"/>
  <c r="F24" i="3"/>
  <c r="F25" i="3"/>
  <c r="F27" i="3"/>
  <c r="F28" i="3"/>
  <c r="F29" i="3"/>
  <c r="F32" i="3"/>
  <c r="F33" i="3"/>
  <c r="F35" i="3"/>
  <c r="F36" i="3"/>
  <c r="F37" i="3"/>
  <c r="E8" i="3"/>
  <c r="E9" i="3"/>
  <c r="E10" i="3"/>
  <c r="E13" i="3"/>
  <c r="E14" i="3"/>
  <c r="E16" i="3"/>
  <c r="E17" i="3"/>
  <c r="E18" i="3"/>
  <c r="E21" i="3"/>
  <c r="E22" i="3"/>
  <c r="E24" i="3"/>
  <c r="E25" i="3"/>
  <c r="E26" i="3"/>
  <c r="E29" i="3"/>
  <c r="E30" i="3"/>
  <c r="E32" i="3"/>
  <c r="E33" i="3"/>
  <c r="E34" i="3"/>
  <c r="D14" i="3"/>
  <c r="D15" i="3"/>
  <c r="D22" i="3"/>
  <c r="D23" i="3"/>
  <c r="D30" i="3"/>
  <c r="D31" i="3"/>
  <c r="D43" i="1"/>
  <c r="E43" i="1" s="1"/>
  <c r="G43" i="1" s="1"/>
  <c r="D44" i="1"/>
  <c r="D45" i="1"/>
  <c r="D46" i="1"/>
  <c r="D47" i="1"/>
  <c r="E47" i="1" s="1"/>
  <c r="G47" i="1" s="1"/>
  <c r="D42" i="1"/>
  <c r="E42" i="1" s="1"/>
  <c r="G42" i="1" s="1"/>
  <c r="AE9" i="1"/>
  <c r="B11" i="1"/>
  <c r="C9" i="1"/>
  <c r="B9" i="1"/>
  <c r="AF9" i="1" s="1"/>
  <c r="C16" i="1"/>
  <c r="C17" i="1"/>
  <c r="C18" i="1"/>
  <c r="C19" i="1"/>
  <c r="C20" i="1"/>
  <c r="C2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C11" i="1"/>
  <c r="D11" i="1"/>
  <c r="E11" i="1"/>
  <c r="F11" i="1"/>
  <c r="AF11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C14" i="1"/>
  <c r="B14" i="1"/>
  <c r="E45" i="1" l="1"/>
  <c r="G45" i="1" s="1"/>
  <c r="E44" i="1"/>
  <c r="G44" i="1" s="1"/>
  <c r="E46" i="1"/>
  <c r="G46" i="1" s="1"/>
  <c r="I35" i="3"/>
  <c r="I27" i="3"/>
  <c r="I19" i="3"/>
  <c r="I11" i="3"/>
  <c r="I40" i="3"/>
  <c r="K40" i="3" s="1"/>
  <c r="I32" i="3"/>
  <c r="I24" i="3"/>
  <c r="I16" i="3"/>
  <c r="I39" i="3"/>
  <c r="K39" i="3" s="1"/>
  <c r="I31" i="3"/>
  <c r="I23" i="3"/>
  <c r="G38" i="3"/>
  <c r="G30" i="3"/>
  <c r="G22" i="3"/>
  <c r="G37" i="3"/>
  <c r="K37" i="3" s="1"/>
  <c r="G21" i="3"/>
  <c r="G36" i="3"/>
  <c r="G28" i="3"/>
  <c r="G20" i="3"/>
  <c r="G12" i="3"/>
  <c r="G29" i="3"/>
  <c r="G13" i="3"/>
  <c r="G35" i="3"/>
  <c r="G27" i="3"/>
  <c r="G19" i="3"/>
  <c r="G11" i="3"/>
  <c r="G10" i="3"/>
  <c r="G34" i="3"/>
  <c r="G26" i="3"/>
  <c r="G18" i="3"/>
  <c r="G33" i="3"/>
  <c r="G25" i="3"/>
  <c r="G17" i="3"/>
  <c r="G9" i="3"/>
  <c r="K6" i="3"/>
  <c r="G32" i="3"/>
  <c r="G24" i="3"/>
  <c r="G16" i="3"/>
  <c r="G8" i="3"/>
  <c r="K8" i="3" s="1"/>
  <c r="F34" i="3"/>
  <c r="F26" i="3"/>
  <c r="F18" i="3"/>
  <c r="F10" i="3"/>
  <c r="F31" i="3"/>
  <c r="F23" i="3"/>
  <c r="F15" i="3"/>
  <c r="F38" i="3"/>
  <c r="F30" i="3"/>
  <c r="F22" i="3"/>
  <c r="F14" i="3"/>
  <c r="K14" i="3" s="1"/>
  <c r="E31" i="3"/>
  <c r="E23" i="3"/>
  <c r="E15" i="3"/>
  <c r="E36" i="3"/>
  <c r="E28" i="3"/>
  <c r="E20" i="3"/>
  <c r="E12" i="3"/>
  <c r="E35" i="3"/>
  <c r="E27" i="3"/>
  <c r="E19" i="3"/>
  <c r="K3" i="3"/>
  <c r="D29" i="3"/>
  <c r="D21" i="3"/>
  <c r="D13" i="3"/>
  <c r="K5" i="3"/>
  <c r="D28" i="3"/>
  <c r="D20" i="3"/>
  <c r="D12" i="3"/>
  <c r="K4" i="3"/>
  <c r="D27" i="3"/>
  <c r="D19" i="3"/>
  <c r="D11" i="3"/>
  <c r="D18" i="3"/>
  <c r="D25" i="3"/>
  <c r="D17" i="3"/>
  <c r="D9" i="3"/>
  <c r="D26" i="3"/>
  <c r="D10" i="3"/>
  <c r="D32" i="3"/>
  <c r="D24" i="3"/>
  <c r="D16" i="3"/>
  <c r="AF10" i="1"/>
  <c r="AF12" i="1"/>
  <c r="AF14" i="1"/>
  <c r="AF13" i="1"/>
  <c r="K26" i="3" l="1"/>
  <c r="K31" i="3"/>
  <c r="K10" i="3"/>
  <c r="K30" i="3"/>
  <c r="K34" i="3"/>
  <c r="K13" i="3"/>
  <c r="K29" i="3"/>
  <c r="K23" i="3"/>
  <c r="K22" i="3"/>
  <c r="K21" i="3"/>
  <c r="K25" i="3"/>
  <c r="K15" i="3"/>
  <c r="K27" i="3"/>
  <c r="K33" i="3"/>
  <c r="K20" i="3"/>
  <c r="K16" i="3"/>
  <c r="K32" i="3"/>
  <c r="K38" i="3"/>
  <c r="K17" i="3"/>
  <c r="K9" i="3"/>
  <c r="K24" i="3"/>
  <c r="K18" i="3"/>
  <c r="K11" i="3"/>
  <c r="K36" i="3"/>
  <c r="K7" i="3"/>
  <c r="K35" i="3"/>
  <c r="K12" i="3"/>
  <c r="K28" i="3"/>
  <c r="K19" i="3"/>
</calcChain>
</file>

<file path=xl/sharedStrings.xml><?xml version="1.0" encoding="utf-8"?>
<sst xmlns="http://schemas.openxmlformats.org/spreadsheetml/2006/main" count="115" uniqueCount="29">
  <si>
    <t>1 hr</t>
  </si>
  <si>
    <t>2 hr</t>
  </si>
  <si>
    <t>3 hr</t>
  </si>
  <si>
    <t>4 hr</t>
  </si>
  <si>
    <t>5 hr</t>
  </si>
  <si>
    <t>6 hr</t>
  </si>
  <si>
    <t>Hours</t>
  </si>
  <si>
    <t>Coeff</t>
  </si>
  <si>
    <t>Cumulative Rainfall(mm)</t>
  </si>
  <si>
    <t>Actual Rainfall (mm)</t>
  </si>
  <si>
    <t>Rainfall excluding Loss</t>
  </si>
  <si>
    <t>Infiltration loss(mm/hr)</t>
  </si>
  <si>
    <t>Arranged Rainfall</t>
  </si>
  <si>
    <t>Time (hr)</t>
  </si>
  <si>
    <t>Smoothened SUH</t>
  </si>
  <si>
    <t>Q in m^3/sec</t>
  </si>
  <si>
    <t>Base Flow</t>
  </si>
  <si>
    <t>Total Flow</t>
  </si>
  <si>
    <t>PMP</t>
  </si>
  <si>
    <t>GEV distribution</t>
  </si>
  <si>
    <t>Location parameter</t>
  </si>
  <si>
    <t>Scale parameter</t>
  </si>
  <si>
    <t>Shape parameter</t>
  </si>
  <si>
    <t>The number of parameters</t>
  </si>
  <si>
    <t>ξ</t>
  </si>
  <si>
    <t>NS-GEV(1,1,0)</t>
  </si>
  <si>
    <r>
      <t>μ(</t>
    </r>
    <r>
      <rPr>
        <i/>
        <sz val="12"/>
        <color rgb="FF2E2E2E"/>
        <rFont val="Times New Roman"/>
        <family val="1"/>
      </rPr>
      <t>t</t>
    </r>
    <r>
      <rPr>
        <sz val="12"/>
        <color rgb="FF2E2E2E"/>
        <rFont val="Times New Roman"/>
        <family val="1"/>
      </rPr>
      <t>) = μ0 + μ1</t>
    </r>
    <r>
      <rPr>
        <i/>
        <sz val="12"/>
        <color rgb="FF2E2E2E"/>
        <rFont val="Times New Roman"/>
        <family val="1"/>
      </rPr>
      <t>t</t>
    </r>
  </si>
  <si>
    <r>
      <t>σ(</t>
    </r>
    <r>
      <rPr>
        <i/>
        <sz val="12"/>
        <color rgb="FF2E2E2E"/>
        <rFont val="Times New Roman"/>
        <family val="1"/>
      </rPr>
      <t>t</t>
    </r>
    <r>
      <rPr>
        <sz val="12"/>
        <color rgb="FF2E2E2E"/>
        <rFont val="Times New Roman"/>
        <family val="1"/>
      </rPr>
      <t>) = </t>
    </r>
    <r>
      <rPr>
        <i/>
        <sz val="12"/>
        <color rgb="FF2E2E2E"/>
        <rFont val="Times New Roman"/>
        <family val="1"/>
      </rPr>
      <t>exp</t>
    </r>
    <r>
      <rPr>
        <sz val="12"/>
        <color rgb="FF2E2E2E"/>
        <rFont val="Times New Roman"/>
        <family val="1"/>
      </rPr>
      <t>(σ0 + σ1</t>
    </r>
    <r>
      <rPr>
        <i/>
        <sz val="12"/>
        <color rgb="FF2E2E2E"/>
        <rFont val="Times New Roman"/>
        <family val="1"/>
      </rPr>
      <t>t</t>
    </r>
    <r>
      <rPr>
        <sz val="12"/>
        <color rgb="FF2E2E2E"/>
        <rFont val="Times New Roman"/>
        <family val="1"/>
      </rPr>
      <t>)</t>
    </r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</si>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</sst>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rgb="FF2E2E2E"/>
      <name val="Times New Roman"/>
      <family val="1"/>
    </font>
    <font>
      <sz val="12"/>
      <color rgb="FF2E2E2E"/>
      <name val="Times New Roman"/>
      <family val="1"/>
    </font>
    <font>
      <i/>
      <sz val="12"/>
      <color rgb="FF2E2E2E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TD</a:t>
            </a:r>
            <a:r>
              <a:rPr lang="en-IN" baseline="0"/>
              <a:t> cofficients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9432888597258677"/>
          <c:w val="0.59044619422572175"/>
          <c:h val="0.65565580344123664"/>
        </c:manualLayout>
      </c:layout>
      <c:scatterChart>
        <c:scatterStyle val="smoothMarker"/>
        <c:varyColors val="0"/>
        <c:ser>
          <c:idx val="1"/>
          <c:order val="0"/>
          <c:tx>
            <c:v>PMP Atlas data</c:v>
          </c:tx>
          <c:yVal>
            <c:numRef>
              <c:f>Sheet1!$C$16:$C$21</c:f>
              <c:numCache>
                <c:formatCode>General</c:formatCode>
                <c:ptCount val="6"/>
                <c:pt idx="0">
                  <c:v>0.31661891117478513</c:v>
                </c:pt>
                <c:pt idx="1">
                  <c:v>0.54154727793696278</c:v>
                </c:pt>
                <c:pt idx="2">
                  <c:v>0.68767908309455594</c:v>
                </c:pt>
                <c:pt idx="3">
                  <c:v>0.81518624641833815</c:v>
                </c:pt>
                <c:pt idx="4">
                  <c:v>0.9111747851002866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A3-4C56-B6A4-B18B68B6B3E8}"/>
            </c:ext>
          </c:extLst>
        </c:ser>
        <c:ser>
          <c:idx val="0"/>
          <c:order val="1"/>
          <c:tx>
            <c:v>This study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Sheet1!$AF$9:$AF$14</c:f>
              <c:numCache>
                <c:formatCode>General</c:formatCode>
                <c:ptCount val="6"/>
                <c:pt idx="0">
                  <c:v>0.16888291843645903</c:v>
                </c:pt>
                <c:pt idx="1">
                  <c:v>0.37836452810051474</c:v>
                </c:pt>
                <c:pt idx="2">
                  <c:v>0.57082700054580804</c:v>
                </c:pt>
                <c:pt idx="3">
                  <c:v>0.75241353364218111</c:v>
                </c:pt>
                <c:pt idx="4">
                  <c:v>0.89194101493222522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3-4C56-B6A4-B18B68B6B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80880"/>
        <c:axId val="1795083280"/>
      </c:scatterChart>
      <c:valAx>
        <c:axId val="179508088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83280"/>
        <c:crosses val="autoZero"/>
        <c:crossBetween val="midCat"/>
      </c:valAx>
      <c:valAx>
        <c:axId val="1795083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Co-efficients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8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flood2!$A$3:$A$41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flood2!$K$3:$K$41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98.312498003310125</c:v>
                </c:pt>
                <c:pt idx="2">
                  <c:v>208.96273234050526</c:v>
                </c:pt>
                <c:pt idx="3">
                  <c:v>396.06219034381536</c:v>
                </c:pt>
                <c:pt idx="4">
                  <c:v>684.13225734878063</c:v>
                </c:pt>
                <c:pt idx="5">
                  <c:v>1114.1740223570559</c:v>
                </c:pt>
                <c:pt idx="6">
                  <c:v>1775.6698213719517</c:v>
                </c:pt>
                <c:pt idx="7">
                  <c:v>2646.6536730513071</c:v>
                </c:pt>
                <c:pt idx="8">
                  <c:v>3705.1435177290073</c:v>
                </c:pt>
                <c:pt idx="9">
                  <c:v>4950.3824590744771</c:v>
                </c:pt>
                <c:pt idx="10">
                  <c:v>6244.9099403406681</c:v>
                </c:pt>
                <c:pt idx="11">
                  <c:v>7297.807544472822</c:v>
                </c:pt>
                <c:pt idx="12">
                  <c:v>7875.9776701290066</c:v>
                </c:pt>
                <c:pt idx="13">
                  <c:v>7990.4482685885023</c:v>
                </c:pt>
                <c:pt idx="14">
                  <c:v>7655.2496513802271</c:v>
                </c:pt>
                <c:pt idx="15">
                  <c:v>6942.9644945336067</c:v>
                </c:pt>
                <c:pt idx="16">
                  <c:v>6060.136351368641</c:v>
                </c:pt>
                <c:pt idx="17">
                  <c:v>5252.5112186975612</c:v>
                </c:pt>
                <c:pt idx="18">
                  <c:v>4561.027414026481</c:v>
                </c:pt>
                <c:pt idx="19">
                  <c:v>3958.3116523570566</c:v>
                </c:pt>
                <c:pt idx="20">
                  <c:v>3454.4063283537462</c:v>
                </c:pt>
                <c:pt idx="21">
                  <c:v>3027.4350110182063</c:v>
                </c:pt>
                <c:pt idx="22">
                  <c:v>2651.1412053487807</c:v>
                </c:pt>
                <c:pt idx="23">
                  <c:v>2316.3592260132409</c:v>
                </c:pt>
                <c:pt idx="24">
                  <c:v>2021.2822006777005</c:v>
                </c:pt>
                <c:pt idx="25">
                  <c:v>1739.2439073421606</c:v>
                </c:pt>
                <c:pt idx="26">
                  <c:v>1483.2166963405055</c:v>
                </c:pt>
                <c:pt idx="27">
                  <c:v>1240.4574273388503</c:v>
                </c:pt>
                <c:pt idx="28">
                  <c:v>1025.2993226710801</c:v>
                </c:pt>
                <c:pt idx="29">
                  <c:v>833.92139800331029</c:v>
                </c:pt>
                <c:pt idx="30">
                  <c:v>672.83585966942519</c:v>
                </c:pt>
                <c:pt idx="31">
                  <c:v>544.28792933554007</c:v>
                </c:pt>
                <c:pt idx="32">
                  <c:v>435.92026083471262</c:v>
                </c:pt>
                <c:pt idx="33">
                  <c:v>344.225120333885</c:v>
                </c:pt>
                <c:pt idx="34">
                  <c:v>261.29817800000001</c:v>
                </c:pt>
                <c:pt idx="35">
                  <c:v>192.55671000000004</c:v>
                </c:pt>
                <c:pt idx="36">
                  <c:v>134.718797</c:v>
                </c:pt>
                <c:pt idx="37">
                  <c:v>91.206220000000002</c:v>
                </c:pt>
                <c:pt idx="38">
                  <c:v>66.621428000000009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C-4077-97F6-10C1E1B6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flood!$A$3:$A$41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flood!$K$3:$K$41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110.408568</c:v>
                </c:pt>
                <c:pt idx="2">
                  <c:v>240.40246400000004</c:v>
                </c:pt>
                <c:pt idx="3">
                  <c:v>452.30834200000004</c:v>
                </c:pt>
                <c:pt idx="4">
                  <c:v>764.85523400000011</c:v>
                </c:pt>
                <c:pt idx="5">
                  <c:v>1226.651824</c:v>
                </c:pt>
                <c:pt idx="6">
                  <c:v>1940.7627280033103</c:v>
                </c:pt>
                <c:pt idx="7">
                  <c:v>2868.920136340505</c:v>
                </c:pt>
                <c:pt idx="8">
                  <c:v>3981.0548443438156</c:v>
                </c:pt>
                <c:pt idx="9">
                  <c:v>5252.4570273487807</c:v>
                </c:pt>
                <c:pt idx="10">
                  <c:v>6531.7009145170559</c:v>
                </c:pt>
                <c:pt idx="11">
                  <c:v>7493.4294623719525</c:v>
                </c:pt>
                <c:pt idx="12">
                  <c:v>7945.2193642513066</c:v>
                </c:pt>
                <c:pt idx="13">
                  <c:v>7929.3994461290076</c:v>
                </c:pt>
                <c:pt idx="14">
                  <c:v>7493.2268034744766</c:v>
                </c:pt>
                <c:pt idx="15">
                  <c:v>6740.0565903406678</c:v>
                </c:pt>
                <c:pt idx="16">
                  <c:v>5871.6532580728217</c:v>
                </c:pt>
                <c:pt idx="17">
                  <c:v>5092.9953937290065</c:v>
                </c:pt>
                <c:pt idx="18">
                  <c:v>4420.9985773885019</c:v>
                </c:pt>
                <c:pt idx="19">
                  <c:v>3843.0317923802263</c:v>
                </c:pt>
                <c:pt idx="20">
                  <c:v>3354.7102583736068</c:v>
                </c:pt>
                <c:pt idx="21">
                  <c:v>2942.8662793686412</c:v>
                </c:pt>
                <c:pt idx="22">
                  <c:v>2575.0070886975614</c:v>
                </c:pt>
                <c:pt idx="23">
                  <c:v>2250.4914360264811</c:v>
                </c:pt>
                <c:pt idx="24">
                  <c:v>1958.073142357056</c:v>
                </c:pt>
                <c:pt idx="25">
                  <c:v>1681.168012353746</c:v>
                </c:pt>
                <c:pt idx="26">
                  <c:v>1428.0287430182057</c:v>
                </c:pt>
                <c:pt idx="27">
                  <c:v>1190.1734273487805</c:v>
                </c:pt>
                <c:pt idx="28">
                  <c:v>981.02041601324049</c:v>
                </c:pt>
                <c:pt idx="29">
                  <c:v>795.4183746777004</c:v>
                </c:pt>
                <c:pt idx="30">
                  <c:v>642.3539413421604</c:v>
                </c:pt>
                <c:pt idx="31">
                  <c:v>519.5818943405053</c:v>
                </c:pt>
                <c:pt idx="32">
                  <c:v>416.21131333885023</c:v>
                </c:pt>
                <c:pt idx="33">
                  <c:v>325.96014367108023</c:v>
                </c:pt>
                <c:pt idx="34">
                  <c:v>244.06267800331014</c:v>
                </c:pt>
                <c:pt idx="35">
                  <c:v>177.33722166942511</c:v>
                </c:pt>
                <c:pt idx="36">
                  <c:v>123.37378533554008</c:v>
                </c:pt>
                <c:pt idx="37">
                  <c:v>85.29426083471256</c:v>
                </c:pt>
                <c:pt idx="38">
                  <c:v>64.605416333885017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733-BAD2-379864D9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'flood (min)'!$A$3:$A$41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'flood (min)'!$K$3:$K$41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104.79956348893533</c:v>
                </c:pt>
                <c:pt idx="2">
                  <c:v>220.94983441023106</c:v>
                </c:pt>
                <c:pt idx="3">
                  <c:v>410.30913049938522</c:v>
                </c:pt>
                <c:pt idx="4">
                  <c:v>689.58106318489479</c:v>
                </c:pt>
                <c:pt idx="5">
                  <c:v>1102.168761775308</c:v>
                </c:pt>
                <c:pt idx="6">
                  <c:v>1740.1564136137488</c:v>
                </c:pt>
                <c:pt idx="7">
                  <c:v>2569.4481990611635</c:v>
                </c:pt>
                <c:pt idx="8">
                  <c:v>3563.1384744969096</c:v>
                </c:pt>
                <c:pt idx="9">
                  <c:v>4699.0555474010753</c:v>
                </c:pt>
                <c:pt idx="10">
                  <c:v>5841.9050400891419</c:v>
                </c:pt>
                <c:pt idx="11">
                  <c:v>6701.0361926764081</c:v>
                </c:pt>
                <c:pt idx="12">
                  <c:v>7104.4898378700946</c:v>
                </c:pt>
                <c:pt idx="13">
                  <c:v>7090.0556102907112</c:v>
                </c:pt>
                <c:pt idx="14">
                  <c:v>6700.1018859381284</c:v>
                </c:pt>
                <c:pt idx="15">
                  <c:v>6027.1122861580534</c:v>
                </c:pt>
                <c:pt idx="16">
                  <c:v>5251.3323046166197</c:v>
                </c:pt>
                <c:pt idx="17">
                  <c:v>4555.7531096223656</c:v>
                </c:pt>
                <c:pt idx="18">
                  <c:v>3955.4583120996863</c:v>
                </c:pt>
                <c:pt idx="19">
                  <c:v>3439.1704854275513</c:v>
                </c:pt>
                <c:pt idx="20">
                  <c:v>3002.9568362109271</c:v>
                </c:pt>
                <c:pt idx="21">
                  <c:v>2635.0536286570114</c:v>
                </c:pt>
                <c:pt idx="22">
                  <c:v>2306.4478230063496</c:v>
                </c:pt>
                <c:pt idx="23">
                  <c:v>2016.5552634780674</c:v>
                </c:pt>
                <c:pt idx="24">
                  <c:v>1755.3274904449918</c:v>
                </c:pt>
                <c:pt idx="25">
                  <c:v>1507.9598247753029</c:v>
                </c:pt>
                <c:pt idx="26">
                  <c:v>1281.817209420811</c:v>
                </c:pt>
                <c:pt idx="27">
                  <c:v>1069.3344011212919</c:v>
                </c:pt>
                <c:pt idx="28">
                  <c:v>882.49154123104199</c:v>
                </c:pt>
                <c:pt idx="29">
                  <c:v>716.69352366220869</c:v>
                </c:pt>
                <c:pt idx="30">
                  <c:v>579.96324263802774</c:v>
                </c:pt>
                <c:pt idx="31">
                  <c:v>470.29522506919432</c:v>
                </c:pt>
                <c:pt idx="32">
                  <c:v>377.96105317277954</c:v>
                </c:pt>
                <c:pt idx="33">
                  <c:v>297.3411163523279</c:v>
                </c:pt>
                <c:pt idx="34">
                  <c:v>224.17771907834455</c:v>
                </c:pt>
                <c:pt idx="35">
                  <c:v>164.56393461199596</c:v>
                </c:pt>
                <c:pt idx="36">
                  <c:v>116.35953111083734</c:v>
                </c:pt>
                <c:pt idx="37">
                  <c:v>82.352762104141988</c:v>
                </c:pt>
                <c:pt idx="38">
                  <c:v>63.881421133930942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4-4F8E-ADB5-C45C994C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'flood (min) (2)'!$K$3:$K$42</c:f>
              <c:numCache>
                <c:formatCode>General</c:formatCode>
                <c:ptCount val="40"/>
                <c:pt idx="0">
                  <c:v>57.864000000000004</c:v>
                </c:pt>
                <c:pt idx="1">
                  <c:v>81.124229226361024</c:v>
                </c:pt>
                <c:pt idx="2">
                  <c:v>144.03852722063039</c:v>
                </c:pt>
                <c:pt idx="3">
                  <c:v>289.00663610315189</c:v>
                </c:pt>
                <c:pt idx="4">
                  <c:v>509.17133524355313</c:v>
                </c:pt>
                <c:pt idx="5">
                  <c:v>797.77377077363906</c:v>
                </c:pt>
                <c:pt idx="6">
                  <c:v>1226.0227392550144</c:v>
                </c:pt>
                <c:pt idx="7">
                  <c:v>1816.7668939828079</c:v>
                </c:pt>
                <c:pt idx="8">
                  <c:v>2600.2037134670486</c:v>
                </c:pt>
                <c:pt idx="9">
                  <c:v>3474.6079828080233</c:v>
                </c:pt>
                <c:pt idx="10">
                  <c:v>4325.718938108882</c:v>
                </c:pt>
                <c:pt idx="11">
                  <c:v>5034.695435530085</c:v>
                </c:pt>
                <c:pt idx="12">
                  <c:v>5418.5299856733518</c:v>
                </c:pt>
                <c:pt idx="13">
                  <c:v>5356.739045845271</c:v>
                </c:pt>
                <c:pt idx="14">
                  <c:v>4971.999369627506</c:v>
                </c:pt>
                <c:pt idx="15">
                  <c:v>4450.9878939828077</c:v>
                </c:pt>
                <c:pt idx="16">
                  <c:v>3872.8854326647565</c:v>
                </c:pt>
                <c:pt idx="17">
                  <c:v>3351.9011633237819</c:v>
                </c:pt>
                <c:pt idx="18">
                  <c:v>2916.071191977077</c:v>
                </c:pt>
                <c:pt idx="19">
                  <c:v>2541.7504183381088</c:v>
                </c:pt>
                <c:pt idx="20">
                  <c:v>2217.1952034383953</c:v>
                </c:pt>
                <c:pt idx="21">
                  <c:v>1950.3843724928367</c:v>
                </c:pt>
                <c:pt idx="22">
                  <c:v>1709.9826532951288</c:v>
                </c:pt>
                <c:pt idx="23">
                  <c:v>1500.4086418338106</c:v>
                </c:pt>
                <c:pt idx="24">
                  <c:v>1307.7568366762177</c:v>
                </c:pt>
                <c:pt idx="25">
                  <c:v>1125.8954326647563</c:v>
                </c:pt>
                <c:pt idx="26">
                  <c:v>959.24382808022915</c:v>
                </c:pt>
                <c:pt idx="27">
                  <c:v>800.17617765042974</c:v>
                </c:pt>
                <c:pt idx="28">
                  <c:v>661.90041833810892</c:v>
                </c:pt>
                <c:pt idx="29">
                  <c:v>538.95445845272206</c:v>
                </c:pt>
                <c:pt idx="30">
                  <c:v>438.42144985673349</c:v>
                </c:pt>
                <c:pt idx="31">
                  <c:v>356.80548997134667</c:v>
                </c:pt>
                <c:pt idx="32">
                  <c:v>291.7874240687679</c:v>
                </c:pt>
                <c:pt idx="33">
                  <c:v>236.74206590257879</c:v>
                </c:pt>
                <c:pt idx="34">
                  <c:v>182.1794011461318</c:v>
                </c:pt>
                <c:pt idx="35">
                  <c:v>133.37868481375358</c:v>
                </c:pt>
                <c:pt idx="36">
                  <c:v>94.600676217765027</c:v>
                </c:pt>
                <c:pt idx="37">
                  <c:v>72.040432664756452</c:v>
                </c:pt>
                <c:pt idx="38">
                  <c:v>61.451249283667622</c:v>
                </c:pt>
                <c:pt idx="39">
                  <c:v>57.864000000000004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C-4CF1-9B53-15EBC785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65168"/>
        <c:axId val="1938062288"/>
      </c:scatterChart>
      <c:valAx>
        <c:axId val="19380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2288"/>
        <c:crosses val="autoZero"/>
        <c:crossBetween val="midCat"/>
      </c:valAx>
      <c:valAx>
        <c:axId val="1938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flood!$A$3:$A$41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flood!$K$3:$K$41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110.408568</c:v>
                </c:pt>
                <c:pt idx="2">
                  <c:v>240.40246400000004</c:v>
                </c:pt>
                <c:pt idx="3">
                  <c:v>452.30834200000004</c:v>
                </c:pt>
                <c:pt idx="4">
                  <c:v>764.85523400000011</c:v>
                </c:pt>
                <c:pt idx="5">
                  <c:v>1226.651824</c:v>
                </c:pt>
                <c:pt idx="6">
                  <c:v>1940.7627280033103</c:v>
                </c:pt>
                <c:pt idx="7">
                  <c:v>2868.920136340505</c:v>
                </c:pt>
                <c:pt idx="8">
                  <c:v>3981.0548443438156</c:v>
                </c:pt>
                <c:pt idx="9">
                  <c:v>5252.4570273487807</c:v>
                </c:pt>
                <c:pt idx="10">
                  <c:v>6531.7009145170559</c:v>
                </c:pt>
                <c:pt idx="11">
                  <c:v>7493.4294623719525</c:v>
                </c:pt>
                <c:pt idx="12">
                  <c:v>7945.2193642513066</c:v>
                </c:pt>
                <c:pt idx="13">
                  <c:v>7929.3994461290076</c:v>
                </c:pt>
                <c:pt idx="14">
                  <c:v>7493.2268034744766</c:v>
                </c:pt>
                <c:pt idx="15">
                  <c:v>6740.0565903406678</c:v>
                </c:pt>
                <c:pt idx="16">
                  <c:v>5871.6532580728217</c:v>
                </c:pt>
                <c:pt idx="17">
                  <c:v>5092.9953937290065</c:v>
                </c:pt>
                <c:pt idx="18">
                  <c:v>4420.9985773885019</c:v>
                </c:pt>
                <c:pt idx="19">
                  <c:v>3843.0317923802263</c:v>
                </c:pt>
                <c:pt idx="20">
                  <c:v>3354.7102583736068</c:v>
                </c:pt>
                <c:pt idx="21">
                  <c:v>2942.8662793686412</c:v>
                </c:pt>
                <c:pt idx="22">
                  <c:v>2575.0070886975614</c:v>
                </c:pt>
                <c:pt idx="23">
                  <c:v>2250.4914360264811</c:v>
                </c:pt>
                <c:pt idx="24">
                  <c:v>1958.073142357056</c:v>
                </c:pt>
                <c:pt idx="25">
                  <c:v>1681.168012353746</c:v>
                </c:pt>
                <c:pt idx="26">
                  <c:v>1428.0287430182057</c:v>
                </c:pt>
                <c:pt idx="27">
                  <c:v>1190.1734273487805</c:v>
                </c:pt>
                <c:pt idx="28">
                  <c:v>981.02041601324049</c:v>
                </c:pt>
                <c:pt idx="29">
                  <c:v>795.4183746777004</c:v>
                </c:pt>
                <c:pt idx="30">
                  <c:v>642.3539413421604</c:v>
                </c:pt>
                <c:pt idx="31">
                  <c:v>519.5818943405053</c:v>
                </c:pt>
                <c:pt idx="32">
                  <c:v>416.21131333885023</c:v>
                </c:pt>
                <c:pt idx="33">
                  <c:v>325.96014367108023</c:v>
                </c:pt>
                <c:pt idx="34">
                  <c:v>244.06267800331014</c:v>
                </c:pt>
                <c:pt idx="35">
                  <c:v>177.33722166942511</c:v>
                </c:pt>
                <c:pt idx="36">
                  <c:v>123.37378533554008</c:v>
                </c:pt>
                <c:pt idx="37">
                  <c:v>85.29426083471256</c:v>
                </c:pt>
                <c:pt idx="38">
                  <c:v>64.605416333885017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F-4FD9-806A-80D8AFE9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'flood (min)'!$A$3:$A$41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'flood (min)'!$K$3:$K$41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104.79956348893533</c:v>
                </c:pt>
                <c:pt idx="2">
                  <c:v>220.94983441023106</c:v>
                </c:pt>
                <c:pt idx="3">
                  <c:v>410.30913049938522</c:v>
                </c:pt>
                <c:pt idx="4">
                  <c:v>689.58106318489479</c:v>
                </c:pt>
                <c:pt idx="5">
                  <c:v>1102.168761775308</c:v>
                </c:pt>
                <c:pt idx="6">
                  <c:v>1740.1564136137488</c:v>
                </c:pt>
                <c:pt idx="7">
                  <c:v>2569.4481990611635</c:v>
                </c:pt>
                <c:pt idx="8">
                  <c:v>3563.1384744969096</c:v>
                </c:pt>
                <c:pt idx="9">
                  <c:v>4699.0555474010753</c:v>
                </c:pt>
                <c:pt idx="10">
                  <c:v>5841.9050400891419</c:v>
                </c:pt>
                <c:pt idx="11">
                  <c:v>6701.0361926764081</c:v>
                </c:pt>
                <c:pt idx="12">
                  <c:v>7104.4898378700946</c:v>
                </c:pt>
                <c:pt idx="13">
                  <c:v>7090.0556102907112</c:v>
                </c:pt>
                <c:pt idx="14">
                  <c:v>6700.1018859381284</c:v>
                </c:pt>
                <c:pt idx="15">
                  <c:v>6027.1122861580534</c:v>
                </c:pt>
                <c:pt idx="16">
                  <c:v>5251.3323046166197</c:v>
                </c:pt>
                <c:pt idx="17">
                  <c:v>4555.7531096223656</c:v>
                </c:pt>
                <c:pt idx="18">
                  <c:v>3955.4583120996863</c:v>
                </c:pt>
                <c:pt idx="19">
                  <c:v>3439.1704854275513</c:v>
                </c:pt>
                <c:pt idx="20">
                  <c:v>3002.9568362109271</c:v>
                </c:pt>
                <c:pt idx="21">
                  <c:v>2635.0536286570114</c:v>
                </c:pt>
                <c:pt idx="22">
                  <c:v>2306.4478230063496</c:v>
                </c:pt>
                <c:pt idx="23">
                  <c:v>2016.5552634780674</c:v>
                </c:pt>
                <c:pt idx="24">
                  <c:v>1755.3274904449918</c:v>
                </c:pt>
                <c:pt idx="25">
                  <c:v>1507.9598247753029</c:v>
                </c:pt>
                <c:pt idx="26">
                  <c:v>1281.817209420811</c:v>
                </c:pt>
                <c:pt idx="27">
                  <c:v>1069.3344011212919</c:v>
                </c:pt>
                <c:pt idx="28">
                  <c:v>882.49154123104199</c:v>
                </c:pt>
                <c:pt idx="29">
                  <c:v>716.69352366220869</c:v>
                </c:pt>
                <c:pt idx="30">
                  <c:v>579.96324263802774</c:v>
                </c:pt>
                <c:pt idx="31">
                  <c:v>470.29522506919432</c:v>
                </c:pt>
                <c:pt idx="32">
                  <c:v>377.96105317277954</c:v>
                </c:pt>
                <c:pt idx="33">
                  <c:v>297.3411163523279</c:v>
                </c:pt>
                <c:pt idx="34">
                  <c:v>224.17771907834455</c:v>
                </c:pt>
                <c:pt idx="35">
                  <c:v>164.56393461199596</c:v>
                </c:pt>
                <c:pt idx="36">
                  <c:v>116.35953111083734</c:v>
                </c:pt>
                <c:pt idx="37">
                  <c:v>82.352762104141988</c:v>
                </c:pt>
                <c:pt idx="38">
                  <c:v>63.881421133930942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1-4F6C-8277-BE4ED01B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 Hydrographs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Hydrograph (2017)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'flood (min)'!$A$3:$A$41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'flood (min)'!$K$3:$K$41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104.79956348893533</c:v>
                </c:pt>
                <c:pt idx="2">
                  <c:v>220.94983441023106</c:v>
                </c:pt>
                <c:pt idx="3">
                  <c:v>410.30913049938522</c:v>
                </c:pt>
                <c:pt idx="4">
                  <c:v>689.58106318489479</c:v>
                </c:pt>
                <c:pt idx="5">
                  <c:v>1102.168761775308</c:v>
                </c:pt>
                <c:pt idx="6">
                  <c:v>1740.1564136137488</c:v>
                </c:pt>
                <c:pt idx="7">
                  <c:v>2569.4481990611635</c:v>
                </c:pt>
                <c:pt idx="8">
                  <c:v>3563.1384744969096</c:v>
                </c:pt>
                <c:pt idx="9">
                  <c:v>4699.0555474010753</c:v>
                </c:pt>
                <c:pt idx="10">
                  <c:v>5841.9050400891419</c:v>
                </c:pt>
                <c:pt idx="11">
                  <c:v>6701.0361926764081</c:v>
                </c:pt>
                <c:pt idx="12">
                  <c:v>7104.4898378700946</c:v>
                </c:pt>
                <c:pt idx="13">
                  <c:v>7090.0556102907112</c:v>
                </c:pt>
                <c:pt idx="14">
                  <c:v>6700.1018859381284</c:v>
                </c:pt>
                <c:pt idx="15">
                  <c:v>6027.1122861580534</c:v>
                </c:pt>
                <c:pt idx="16">
                  <c:v>5251.3323046166197</c:v>
                </c:pt>
                <c:pt idx="17">
                  <c:v>4555.7531096223656</c:v>
                </c:pt>
                <c:pt idx="18">
                  <c:v>3955.4583120996863</c:v>
                </c:pt>
                <c:pt idx="19">
                  <c:v>3439.1704854275513</c:v>
                </c:pt>
                <c:pt idx="20">
                  <c:v>3002.9568362109271</c:v>
                </c:pt>
                <c:pt idx="21">
                  <c:v>2635.0536286570114</c:v>
                </c:pt>
                <c:pt idx="22">
                  <c:v>2306.4478230063496</c:v>
                </c:pt>
                <c:pt idx="23">
                  <c:v>2016.5552634780674</c:v>
                </c:pt>
                <c:pt idx="24">
                  <c:v>1755.3274904449918</c:v>
                </c:pt>
                <c:pt idx="25">
                  <c:v>1507.9598247753029</c:v>
                </c:pt>
                <c:pt idx="26">
                  <c:v>1281.817209420811</c:v>
                </c:pt>
                <c:pt idx="27">
                  <c:v>1069.3344011212919</c:v>
                </c:pt>
                <c:pt idx="28">
                  <c:v>882.49154123104199</c:v>
                </c:pt>
                <c:pt idx="29">
                  <c:v>716.69352366220869</c:v>
                </c:pt>
                <c:pt idx="30">
                  <c:v>579.96324263802774</c:v>
                </c:pt>
                <c:pt idx="31">
                  <c:v>470.29522506919432</c:v>
                </c:pt>
                <c:pt idx="32">
                  <c:v>377.96105317277954</c:v>
                </c:pt>
                <c:pt idx="33">
                  <c:v>297.3411163523279</c:v>
                </c:pt>
                <c:pt idx="34">
                  <c:v>224.17771907834455</c:v>
                </c:pt>
                <c:pt idx="35">
                  <c:v>164.56393461199596</c:v>
                </c:pt>
                <c:pt idx="36">
                  <c:v>116.35953111083734</c:v>
                </c:pt>
                <c:pt idx="37">
                  <c:v>82.352762104141988</c:v>
                </c:pt>
                <c:pt idx="38">
                  <c:v>63.881421133930942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DF-4E25-8484-52896F0AEFA1}"/>
            </c:ext>
          </c:extLst>
        </c:ser>
        <c:ser>
          <c:idx val="2"/>
          <c:order val="1"/>
          <c:tx>
            <c:v>Hydrograph (1989)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flood!$A$3:$A$41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flood!$K$3:$K$41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110.408568</c:v>
                </c:pt>
                <c:pt idx="2">
                  <c:v>240.40246400000004</c:v>
                </c:pt>
                <c:pt idx="3">
                  <c:v>452.30834200000004</c:v>
                </c:pt>
                <c:pt idx="4">
                  <c:v>764.85523400000011</c:v>
                </c:pt>
                <c:pt idx="5">
                  <c:v>1226.651824</c:v>
                </c:pt>
                <c:pt idx="6">
                  <c:v>1940.7627280033103</c:v>
                </c:pt>
                <c:pt idx="7">
                  <c:v>2868.920136340505</c:v>
                </c:pt>
                <c:pt idx="8">
                  <c:v>3981.0548443438156</c:v>
                </c:pt>
                <c:pt idx="9">
                  <c:v>5252.4570273487807</c:v>
                </c:pt>
                <c:pt idx="10">
                  <c:v>6531.7009145170559</c:v>
                </c:pt>
                <c:pt idx="11">
                  <c:v>7493.4294623719525</c:v>
                </c:pt>
                <c:pt idx="12">
                  <c:v>7945.2193642513066</c:v>
                </c:pt>
                <c:pt idx="13">
                  <c:v>7929.3994461290076</c:v>
                </c:pt>
                <c:pt idx="14">
                  <c:v>7493.2268034744766</c:v>
                </c:pt>
                <c:pt idx="15">
                  <c:v>6740.0565903406678</c:v>
                </c:pt>
                <c:pt idx="16">
                  <c:v>5871.6532580728217</c:v>
                </c:pt>
                <c:pt idx="17">
                  <c:v>5092.9953937290065</c:v>
                </c:pt>
                <c:pt idx="18">
                  <c:v>4420.9985773885019</c:v>
                </c:pt>
                <c:pt idx="19">
                  <c:v>3843.0317923802263</c:v>
                </c:pt>
                <c:pt idx="20">
                  <c:v>3354.7102583736068</c:v>
                </c:pt>
                <c:pt idx="21">
                  <c:v>2942.8662793686412</c:v>
                </c:pt>
                <c:pt idx="22">
                  <c:v>2575.0070886975614</c:v>
                </c:pt>
                <c:pt idx="23">
                  <c:v>2250.4914360264811</c:v>
                </c:pt>
                <c:pt idx="24">
                  <c:v>1958.073142357056</c:v>
                </c:pt>
                <c:pt idx="25">
                  <c:v>1681.168012353746</c:v>
                </c:pt>
                <c:pt idx="26">
                  <c:v>1428.0287430182057</c:v>
                </c:pt>
                <c:pt idx="27">
                  <c:v>1190.1734273487805</c:v>
                </c:pt>
                <c:pt idx="28">
                  <c:v>981.02041601324049</c:v>
                </c:pt>
                <c:pt idx="29">
                  <c:v>795.4183746777004</c:v>
                </c:pt>
                <c:pt idx="30">
                  <c:v>642.3539413421604</c:v>
                </c:pt>
                <c:pt idx="31">
                  <c:v>519.5818943405053</c:v>
                </c:pt>
                <c:pt idx="32">
                  <c:v>416.21131333885023</c:v>
                </c:pt>
                <c:pt idx="33">
                  <c:v>325.96014367108023</c:v>
                </c:pt>
                <c:pt idx="34">
                  <c:v>244.06267800331014</c:v>
                </c:pt>
                <c:pt idx="35">
                  <c:v>177.33722166942511</c:v>
                </c:pt>
                <c:pt idx="36">
                  <c:v>123.37378533554008</c:v>
                </c:pt>
                <c:pt idx="37">
                  <c:v>85.29426083471256</c:v>
                </c:pt>
                <c:pt idx="38">
                  <c:v>64.605416333885017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DF-4E25-8484-52896F0AEFA1}"/>
            </c:ext>
          </c:extLst>
        </c:ser>
        <c:ser>
          <c:idx val="1"/>
          <c:order val="2"/>
          <c:tx>
            <c:v>Hydrograph (PMP Atlas)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'flood (min) (2)'!$A$3:$A$41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'flood (min) (2)'!$K$3:$K$41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81.124229226361024</c:v>
                </c:pt>
                <c:pt idx="2">
                  <c:v>144.03852722063039</c:v>
                </c:pt>
                <c:pt idx="3">
                  <c:v>289.00663610315189</c:v>
                </c:pt>
                <c:pt idx="4">
                  <c:v>509.17133524355313</c:v>
                </c:pt>
                <c:pt idx="5">
                  <c:v>797.77377077363906</c:v>
                </c:pt>
                <c:pt idx="6">
                  <c:v>1226.0227392550144</c:v>
                </c:pt>
                <c:pt idx="7">
                  <c:v>1816.7668939828079</c:v>
                </c:pt>
                <c:pt idx="8">
                  <c:v>2600.2037134670486</c:v>
                </c:pt>
                <c:pt idx="9">
                  <c:v>3474.6079828080233</c:v>
                </c:pt>
                <c:pt idx="10">
                  <c:v>4325.718938108882</c:v>
                </c:pt>
                <c:pt idx="11">
                  <c:v>5034.695435530085</c:v>
                </c:pt>
                <c:pt idx="12">
                  <c:v>5418.5299856733518</c:v>
                </c:pt>
                <c:pt idx="13">
                  <c:v>5356.739045845271</c:v>
                </c:pt>
                <c:pt idx="14">
                  <c:v>4971.999369627506</c:v>
                </c:pt>
                <c:pt idx="15">
                  <c:v>4450.9878939828077</c:v>
                </c:pt>
                <c:pt idx="16">
                  <c:v>3872.8854326647565</c:v>
                </c:pt>
                <c:pt idx="17">
                  <c:v>3351.9011633237819</c:v>
                </c:pt>
                <c:pt idx="18">
                  <c:v>2916.071191977077</c:v>
                </c:pt>
                <c:pt idx="19">
                  <c:v>2541.7504183381088</c:v>
                </c:pt>
                <c:pt idx="20">
                  <c:v>2217.1952034383953</c:v>
                </c:pt>
                <c:pt idx="21">
                  <c:v>1950.3843724928367</c:v>
                </c:pt>
                <c:pt idx="22">
                  <c:v>1709.9826532951288</c:v>
                </c:pt>
                <c:pt idx="23">
                  <c:v>1500.4086418338106</c:v>
                </c:pt>
                <c:pt idx="24">
                  <c:v>1307.7568366762177</c:v>
                </c:pt>
                <c:pt idx="25">
                  <c:v>1125.8954326647563</c:v>
                </c:pt>
                <c:pt idx="26">
                  <c:v>959.24382808022915</c:v>
                </c:pt>
                <c:pt idx="27">
                  <c:v>800.17617765042974</c:v>
                </c:pt>
                <c:pt idx="28">
                  <c:v>661.90041833810892</c:v>
                </c:pt>
                <c:pt idx="29">
                  <c:v>538.95445845272206</c:v>
                </c:pt>
                <c:pt idx="30">
                  <c:v>438.42144985673349</c:v>
                </c:pt>
                <c:pt idx="31">
                  <c:v>356.80548997134667</c:v>
                </c:pt>
                <c:pt idx="32">
                  <c:v>291.7874240687679</c:v>
                </c:pt>
                <c:pt idx="33">
                  <c:v>236.74206590257879</c:v>
                </c:pt>
                <c:pt idx="34">
                  <c:v>182.1794011461318</c:v>
                </c:pt>
                <c:pt idx="35">
                  <c:v>133.37868481375358</c:v>
                </c:pt>
                <c:pt idx="36">
                  <c:v>94.600676217765027</c:v>
                </c:pt>
                <c:pt idx="37">
                  <c:v>72.040432664756452</c:v>
                </c:pt>
                <c:pt idx="38">
                  <c:v>61.451249283667622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DF-4E25-8484-52896F0A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(hours)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Discharge</a:t>
                </a:r>
                <a:r>
                  <a:rPr lang="en-IN" baseline="0"/>
                  <a:t> (cumecs)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Flood</a:t>
            </a:r>
            <a:r>
              <a:rPr lang="en-IN" baseline="0"/>
              <a:t> Hydrograph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'flood (min) (2)'!$A$3:$A$41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xVal>
          <c:yVal>
            <c:numRef>
              <c:f>'flood (min) (2)'!$K$3:$K$41</c:f>
              <c:numCache>
                <c:formatCode>General</c:formatCode>
                <c:ptCount val="39"/>
                <c:pt idx="0">
                  <c:v>57.864000000000004</c:v>
                </c:pt>
                <c:pt idx="1">
                  <c:v>81.124229226361024</c:v>
                </c:pt>
                <c:pt idx="2">
                  <c:v>144.03852722063039</c:v>
                </c:pt>
                <c:pt idx="3">
                  <c:v>289.00663610315189</c:v>
                </c:pt>
                <c:pt idx="4">
                  <c:v>509.17133524355313</c:v>
                </c:pt>
                <c:pt idx="5">
                  <c:v>797.77377077363906</c:v>
                </c:pt>
                <c:pt idx="6">
                  <c:v>1226.0227392550144</c:v>
                </c:pt>
                <c:pt idx="7">
                  <c:v>1816.7668939828079</c:v>
                </c:pt>
                <c:pt idx="8">
                  <c:v>2600.2037134670486</c:v>
                </c:pt>
                <c:pt idx="9">
                  <c:v>3474.6079828080233</c:v>
                </c:pt>
                <c:pt idx="10">
                  <c:v>4325.718938108882</c:v>
                </c:pt>
                <c:pt idx="11">
                  <c:v>5034.695435530085</c:v>
                </c:pt>
                <c:pt idx="12">
                  <c:v>5418.5299856733518</c:v>
                </c:pt>
                <c:pt idx="13">
                  <c:v>5356.739045845271</c:v>
                </c:pt>
                <c:pt idx="14">
                  <c:v>4971.999369627506</c:v>
                </c:pt>
                <c:pt idx="15">
                  <c:v>4450.9878939828077</c:v>
                </c:pt>
                <c:pt idx="16">
                  <c:v>3872.8854326647565</c:v>
                </c:pt>
                <c:pt idx="17">
                  <c:v>3351.9011633237819</c:v>
                </c:pt>
                <c:pt idx="18">
                  <c:v>2916.071191977077</c:v>
                </c:pt>
                <c:pt idx="19">
                  <c:v>2541.7504183381088</c:v>
                </c:pt>
                <c:pt idx="20">
                  <c:v>2217.1952034383953</c:v>
                </c:pt>
                <c:pt idx="21">
                  <c:v>1950.3843724928367</c:v>
                </c:pt>
                <c:pt idx="22">
                  <c:v>1709.9826532951288</c:v>
                </c:pt>
                <c:pt idx="23">
                  <c:v>1500.4086418338106</c:v>
                </c:pt>
                <c:pt idx="24">
                  <c:v>1307.7568366762177</c:v>
                </c:pt>
                <c:pt idx="25">
                  <c:v>1125.8954326647563</c:v>
                </c:pt>
                <c:pt idx="26">
                  <c:v>959.24382808022915</c:v>
                </c:pt>
                <c:pt idx="27">
                  <c:v>800.17617765042974</c:v>
                </c:pt>
                <c:pt idx="28">
                  <c:v>661.90041833810892</c:v>
                </c:pt>
                <c:pt idx="29">
                  <c:v>538.95445845272206</c:v>
                </c:pt>
                <c:pt idx="30">
                  <c:v>438.42144985673349</c:v>
                </c:pt>
                <c:pt idx="31">
                  <c:v>356.80548997134667</c:v>
                </c:pt>
                <c:pt idx="32">
                  <c:v>291.7874240687679</c:v>
                </c:pt>
                <c:pt idx="33">
                  <c:v>236.74206590257879</c:v>
                </c:pt>
                <c:pt idx="34">
                  <c:v>182.1794011461318</c:v>
                </c:pt>
                <c:pt idx="35">
                  <c:v>133.37868481375358</c:v>
                </c:pt>
                <c:pt idx="36">
                  <c:v>94.600676217765027</c:v>
                </c:pt>
                <c:pt idx="37">
                  <c:v>72.040432664756452</c:v>
                </c:pt>
                <c:pt idx="38">
                  <c:v>61.451249283667622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6-480C-A34D-3D9AE17E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08511"/>
        <c:axId val="91165279"/>
      </c:scatterChart>
      <c:valAx>
        <c:axId val="1894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9"/>
        <c:crosses val="autoZero"/>
        <c:crossBetween val="midCat"/>
      </c:valAx>
      <c:valAx>
        <c:axId val="911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Rainfall</a:t>
            </a:r>
            <a:r>
              <a:rPr lang="en-IN" baseline="0"/>
              <a:t> Distribution (mm)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1hr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Sheet1!$B$2:$AE$2</c:f>
              <c:numCache>
                <c:formatCode>General</c:formatCode>
                <c:ptCount val="30"/>
                <c:pt idx="0">
                  <c:v>107.48890322196908</c:v>
                </c:pt>
                <c:pt idx="1">
                  <c:v>107.47539336670361</c:v>
                </c:pt>
                <c:pt idx="2">
                  <c:v>107.44117576622348</c:v>
                </c:pt>
                <c:pt idx="3">
                  <c:v>107.21090763858409</c:v>
                </c:pt>
                <c:pt idx="4">
                  <c:v>107.47172251886158</c:v>
                </c:pt>
                <c:pt idx="5">
                  <c:v>106.98171717754514</c:v>
                </c:pt>
                <c:pt idx="6">
                  <c:v>106.9456490667685</c:v>
                </c:pt>
                <c:pt idx="7">
                  <c:v>107.18186157567629</c:v>
                </c:pt>
                <c:pt idx="8">
                  <c:v>107.4750899863767</c:v>
                </c:pt>
                <c:pt idx="9">
                  <c:v>107.52047434836463</c:v>
                </c:pt>
                <c:pt idx="10">
                  <c:v>107.70101033278952</c:v>
                </c:pt>
                <c:pt idx="11">
                  <c:v>107.54965592538794</c:v>
                </c:pt>
                <c:pt idx="12">
                  <c:v>107.7729712399433</c:v>
                </c:pt>
                <c:pt idx="13">
                  <c:v>107.76156587207234</c:v>
                </c:pt>
                <c:pt idx="14">
                  <c:v>107.21834399049015</c:v>
                </c:pt>
                <c:pt idx="15">
                  <c:v>106.87848290966487</c:v>
                </c:pt>
                <c:pt idx="16">
                  <c:v>106.60568437102116</c:v>
                </c:pt>
                <c:pt idx="17">
                  <c:v>106.13902569218982</c:v>
                </c:pt>
                <c:pt idx="18">
                  <c:v>106.1210085352696</c:v>
                </c:pt>
                <c:pt idx="19">
                  <c:v>105.37593630703672</c:v>
                </c:pt>
                <c:pt idx="20">
                  <c:v>104.41828115234726</c:v>
                </c:pt>
                <c:pt idx="21">
                  <c:v>103.55005029604663</c:v>
                </c:pt>
                <c:pt idx="22">
                  <c:v>103.39874899657639</c:v>
                </c:pt>
                <c:pt idx="23">
                  <c:v>102.48284601097615</c:v>
                </c:pt>
                <c:pt idx="24">
                  <c:v>102.30373283318755</c:v>
                </c:pt>
                <c:pt idx="25">
                  <c:v>101.52376861453502</c:v>
                </c:pt>
                <c:pt idx="26">
                  <c:v>101.3802143817208</c:v>
                </c:pt>
                <c:pt idx="27">
                  <c:v>100.92515096994713</c:v>
                </c:pt>
                <c:pt idx="28">
                  <c:v>100.69601229580429</c:v>
                </c:pt>
                <c:pt idx="29">
                  <c:v>100.76866169327626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2-4559-915A-906F1FF4F5F6}"/>
            </c:ext>
          </c:extLst>
        </c:ser>
        <c:ser>
          <c:idx val="1"/>
          <c:order val="1"/>
          <c:tx>
            <c:v>2 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Sheet1!$B$3:$AE$3</c:f>
              <c:numCache>
                <c:formatCode>General</c:formatCode>
                <c:ptCount val="30"/>
                <c:pt idx="0">
                  <c:v>231.82867959058507</c:v>
                </c:pt>
                <c:pt idx="1">
                  <c:v>231.117023640632</c:v>
                </c:pt>
                <c:pt idx="2">
                  <c:v>231.90466634285482</c:v>
                </c:pt>
                <c:pt idx="3">
                  <c:v>232.42120566244245</c:v>
                </c:pt>
                <c:pt idx="4">
                  <c:v>233.56800154085622</c:v>
                </c:pt>
                <c:pt idx="5">
                  <c:v>233.6531596878429</c:v>
                </c:pt>
                <c:pt idx="6">
                  <c:v>233.75230402298058</c:v>
                </c:pt>
                <c:pt idx="7">
                  <c:v>235.1473979024577</c:v>
                </c:pt>
                <c:pt idx="8">
                  <c:v>236.11258198965837</c:v>
                </c:pt>
                <c:pt idx="9">
                  <c:v>237.59598522923028</c:v>
                </c:pt>
                <c:pt idx="10">
                  <c:v>238.63278597956923</c:v>
                </c:pt>
                <c:pt idx="11">
                  <c:v>239.09644917515152</c:v>
                </c:pt>
                <c:pt idx="12">
                  <c:v>239.30578562373333</c:v>
                </c:pt>
                <c:pt idx="13">
                  <c:v>240.48784238351055</c:v>
                </c:pt>
                <c:pt idx="14">
                  <c:v>240.8086395387644</c:v>
                </c:pt>
                <c:pt idx="15">
                  <c:v>241.17058021897009</c:v>
                </c:pt>
                <c:pt idx="16">
                  <c:v>241.42974315798358</c:v>
                </c:pt>
                <c:pt idx="17">
                  <c:v>240.26215434216166</c:v>
                </c:pt>
                <c:pt idx="18">
                  <c:v>240.14501239777692</c:v>
                </c:pt>
                <c:pt idx="19">
                  <c:v>239.34170583529325</c:v>
                </c:pt>
                <c:pt idx="20">
                  <c:v>238.02158733529473</c:v>
                </c:pt>
                <c:pt idx="21">
                  <c:v>237.41095322752261</c:v>
                </c:pt>
                <c:pt idx="22">
                  <c:v>236.19140946799445</c:v>
                </c:pt>
                <c:pt idx="23">
                  <c:v>235.10628835602839</c:v>
                </c:pt>
                <c:pt idx="24">
                  <c:v>234.32915498384546</c:v>
                </c:pt>
                <c:pt idx="25">
                  <c:v>233.98821162110218</c:v>
                </c:pt>
                <c:pt idx="26">
                  <c:v>231.83028681657441</c:v>
                </c:pt>
                <c:pt idx="27">
                  <c:v>230.09708932384692</c:v>
                </c:pt>
                <c:pt idx="28">
                  <c:v>230.46799221219513</c:v>
                </c:pt>
                <c:pt idx="29">
                  <c:v>231.22378482221117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2-4559-915A-906F1FF4F5F6}"/>
            </c:ext>
          </c:extLst>
        </c:ser>
        <c:ser>
          <c:idx val="2"/>
          <c:order val="2"/>
          <c:tx>
            <c:v>3 hr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Sheet1!$B$4:$AE$4</c:f>
              <c:numCache>
                <c:formatCode>General</c:formatCode>
                <c:ptCount val="30"/>
                <c:pt idx="0">
                  <c:v>354.48878155432487</c:v>
                </c:pt>
                <c:pt idx="1">
                  <c:v>354.02595526464859</c:v>
                </c:pt>
                <c:pt idx="2">
                  <c:v>353.66191187609775</c:v>
                </c:pt>
                <c:pt idx="3">
                  <c:v>355.17525048214986</c:v>
                </c:pt>
                <c:pt idx="4">
                  <c:v>356.7977550647106</c:v>
                </c:pt>
                <c:pt idx="5">
                  <c:v>358.77413908469958</c:v>
                </c:pt>
                <c:pt idx="6">
                  <c:v>358.66544487130176</c:v>
                </c:pt>
                <c:pt idx="7">
                  <c:v>359.05918066954484</c:v>
                </c:pt>
                <c:pt idx="8">
                  <c:v>359.49205269138946</c:v>
                </c:pt>
                <c:pt idx="9">
                  <c:v>359.39382686926456</c:v>
                </c:pt>
                <c:pt idx="10">
                  <c:v>361.66747031198889</c:v>
                </c:pt>
                <c:pt idx="11">
                  <c:v>362.36923888720349</c:v>
                </c:pt>
                <c:pt idx="12">
                  <c:v>362.9715227705924</c:v>
                </c:pt>
                <c:pt idx="13">
                  <c:v>364.89926242967562</c:v>
                </c:pt>
                <c:pt idx="14">
                  <c:v>365.16122631774283</c:v>
                </c:pt>
                <c:pt idx="15">
                  <c:v>363.6811809031334</c:v>
                </c:pt>
                <c:pt idx="16">
                  <c:v>363.02686561567407</c:v>
                </c:pt>
                <c:pt idx="17">
                  <c:v>363.06106297699625</c:v>
                </c:pt>
                <c:pt idx="18">
                  <c:v>362.00767716183964</c:v>
                </c:pt>
                <c:pt idx="19">
                  <c:v>360.38567318502726</c:v>
                </c:pt>
                <c:pt idx="20">
                  <c:v>358.14852986452792</c:v>
                </c:pt>
                <c:pt idx="21">
                  <c:v>356.34949828832151</c:v>
                </c:pt>
                <c:pt idx="22">
                  <c:v>355.58241106892376</c:v>
                </c:pt>
                <c:pt idx="23">
                  <c:v>354.22638267132743</c:v>
                </c:pt>
                <c:pt idx="24">
                  <c:v>351.23898632528739</c:v>
                </c:pt>
                <c:pt idx="25">
                  <c:v>347.6223146819334</c:v>
                </c:pt>
                <c:pt idx="26">
                  <c:v>345.60338853363214</c:v>
                </c:pt>
                <c:pt idx="27">
                  <c:v>346.09686063494712</c:v>
                </c:pt>
                <c:pt idx="28">
                  <c:v>344.15315744385362</c:v>
                </c:pt>
                <c:pt idx="29">
                  <c:v>342.60763171829973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2-4559-915A-906F1FF4F5F6}"/>
            </c:ext>
          </c:extLst>
        </c:ser>
        <c:ser>
          <c:idx val="3"/>
          <c:order val="3"/>
          <c:tx>
            <c:v>4 hr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Sheet1!$B$5:$AE$5</c:f>
              <c:numCache>
                <c:formatCode>General</c:formatCode>
                <c:ptCount val="30"/>
                <c:pt idx="0">
                  <c:v>465.92154697680712</c:v>
                </c:pt>
                <c:pt idx="1">
                  <c:v>466.85140486199919</c:v>
                </c:pt>
                <c:pt idx="2">
                  <c:v>466.92862083707081</c:v>
                </c:pt>
                <c:pt idx="3">
                  <c:v>469.35203803385343</c:v>
                </c:pt>
                <c:pt idx="4">
                  <c:v>470.08081774920186</c:v>
                </c:pt>
                <c:pt idx="5">
                  <c:v>473.67568341390256</c:v>
                </c:pt>
                <c:pt idx="6">
                  <c:v>474.54579579536482</c:v>
                </c:pt>
                <c:pt idx="7">
                  <c:v>475.81319306245018</c:v>
                </c:pt>
                <c:pt idx="8">
                  <c:v>478.80395581091148</c:v>
                </c:pt>
                <c:pt idx="9">
                  <c:v>480.0635047760934</c:v>
                </c:pt>
                <c:pt idx="10">
                  <c:v>477.31518430499028</c:v>
                </c:pt>
                <c:pt idx="11">
                  <c:v>478.53303206785336</c:v>
                </c:pt>
                <c:pt idx="12">
                  <c:v>477.14493530077948</c:v>
                </c:pt>
                <c:pt idx="13">
                  <c:v>478.70290119548224</c:v>
                </c:pt>
                <c:pt idx="14">
                  <c:v>478.42417749005085</c:v>
                </c:pt>
                <c:pt idx="15">
                  <c:v>478.30822785859232</c:v>
                </c:pt>
                <c:pt idx="16">
                  <c:v>478.19950512709443</c:v>
                </c:pt>
                <c:pt idx="17">
                  <c:v>476.67239725453521</c:v>
                </c:pt>
                <c:pt idx="18">
                  <c:v>476.35629952030104</c:v>
                </c:pt>
                <c:pt idx="19">
                  <c:v>476.5098053756692</c:v>
                </c:pt>
                <c:pt idx="20">
                  <c:v>472.87180117514492</c:v>
                </c:pt>
                <c:pt idx="21">
                  <c:v>471.65518891884869</c:v>
                </c:pt>
                <c:pt idx="22">
                  <c:v>467.19085589406598</c:v>
                </c:pt>
                <c:pt idx="23">
                  <c:v>463.67669747503652</c:v>
                </c:pt>
                <c:pt idx="24">
                  <c:v>462.96789868655168</c:v>
                </c:pt>
                <c:pt idx="25">
                  <c:v>458.94978982586446</c:v>
                </c:pt>
                <c:pt idx="26">
                  <c:v>454.09890948168606</c:v>
                </c:pt>
                <c:pt idx="27">
                  <c:v>449.39526635140919</c:v>
                </c:pt>
                <c:pt idx="28">
                  <c:v>450.51250069019693</c:v>
                </c:pt>
                <c:pt idx="29">
                  <c:v>449.11820390697028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2-4559-915A-906F1FF4F5F6}"/>
            </c:ext>
          </c:extLst>
        </c:ser>
        <c:ser>
          <c:idx val="4"/>
          <c:order val="4"/>
          <c:tx>
            <c:v>5 hr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Sheet1!$B$6:$AE$6</c:f>
              <c:numCache>
                <c:formatCode>General</c:formatCode>
                <c:ptCount val="30"/>
                <c:pt idx="0">
                  <c:v>569.32189734303995</c:v>
                </c:pt>
                <c:pt idx="1">
                  <c:v>561.57210753589243</c:v>
                </c:pt>
                <c:pt idx="2">
                  <c:v>558.75807156107476</c:v>
                </c:pt>
                <c:pt idx="3">
                  <c:v>554.93304608433425</c:v>
                </c:pt>
                <c:pt idx="4">
                  <c:v>552.91201013724253</c:v>
                </c:pt>
                <c:pt idx="5">
                  <c:v>554.64260576920469</c:v>
                </c:pt>
                <c:pt idx="6">
                  <c:v>560.43712821844906</c:v>
                </c:pt>
                <c:pt idx="7">
                  <c:v>559.99773711539115</c:v>
                </c:pt>
                <c:pt idx="8">
                  <c:v>562.11035297859871</c:v>
                </c:pt>
                <c:pt idx="9">
                  <c:v>565.67737805213369</c:v>
                </c:pt>
                <c:pt idx="10">
                  <c:v>566.4082813639402</c:v>
                </c:pt>
                <c:pt idx="11">
                  <c:v>568.82278518927887</c:v>
                </c:pt>
                <c:pt idx="12">
                  <c:v>568.91325070747041</c:v>
                </c:pt>
                <c:pt idx="13">
                  <c:v>567.51812127981725</c:v>
                </c:pt>
                <c:pt idx="14">
                  <c:v>565.85505096496013</c:v>
                </c:pt>
                <c:pt idx="15">
                  <c:v>565.66120985120483</c:v>
                </c:pt>
                <c:pt idx="16">
                  <c:v>566.99447276302703</c:v>
                </c:pt>
                <c:pt idx="17">
                  <c:v>570.31781551317283</c:v>
                </c:pt>
                <c:pt idx="18">
                  <c:v>567.39637883765147</c:v>
                </c:pt>
                <c:pt idx="19">
                  <c:v>566.3403422103728</c:v>
                </c:pt>
                <c:pt idx="20">
                  <c:v>563.35296017867313</c:v>
                </c:pt>
                <c:pt idx="21">
                  <c:v>559.9266040287622</c:v>
                </c:pt>
                <c:pt idx="22">
                  <c:v>554.80477860210942</c:v>
                </c:pt>
                <c:pt idx="23">
                  <c:v>551.63249696299636</c:v>
                </c:pt>
                <c:pt idx="24">
                  <c:v>552.38056297933724</c:v>
                </c:pt>
                <c:pt idx="25">
                  <c:v>545.97362917554415</c:v>
                </c:pt>
                <c:pt idx="26">
                  <c:v>542.51999009277506</c:v>
                </c:pt>
                <c:pt idx="27">
                  <c:v>544.95932062161432</c:v>
                </c:pt>
                <c:pt idx="28">
                  <c:v>545.5347380780986</c:v>
                </c:pt>
                <c:pt idx="29">
                  <c:v>543.17305741408836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42-4559-915A-906F1FF4F5F6}"/>
            </c:ext>
          </c:extLst>
        </c:ser>
        <c:ser>
          <c:idx val="5"/>
          <c:order val="5"/>
          <c:tx>
            <c:v>6 hr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Sheet1!$B$7:$AE$7</c:f>
              <c:numCache>
                <c:formatCode>General</c:formatCode>
                <c:ptCount val="30"/>
                <c:pt idx="0">
                  <c:v>642.66831419860785</c:v>
                </c:pt>
                <c:pt idx="1">
                  <c:v>639.72502042590531</c:v>
                </c:pt>
                <c:pt idx="2">
                  <c:v>634.86256729036813</c:v>
                </c:pt>
                <c:pt idx="3">
                  <c:v>632.97570760666883</c:v>
                </c:pt>
                <c:pt idx="4">
                  <c:v>634.32094513630227</c:v>
                </c:pt>
                <c:pt idx="5">
                  <c:v>633.48485438788032</c:v>
                </c:pt>
                <c:pt idx="6">
                  <c:v>630.90458945392936</c:v>
                </c:pt>
                <c:pt idx="7">
                  <c:v>633.40076729833982</c:v>
                </c:pt>
                <c:pt idx="8">
                  <c:v>636.36999677820415</c:v>
                </c:pt>
                <c:pt idx="9">
                  <c:v>644.4237510019841</c:v>
                </c:pt>
                <c:pt idx="10">
                  <c:v>647.57821991949606</c:v>
                </c:pt>
                <c:pt idx="11">
                  <c:v>647.86557604452855</c:v>
                </c:pt>
                <c:pt idx="12">
                  <c:v>641.90560717275287</c:v>
                </c:pt>
                <c:pt idx="13">
                  <c:v>635.55431401698343</c:v>
                </c:pt>
                <c:pt idx="14">
                  <c:v>635.12695541874939</c:v>
                </c:pt>
                <c:pt idx="15">
                  <c:v>635.68606152309439</c:v>
                </c:pt>
                <c:pt idx="16">
                  <c:v>634.6120881347772</c:v>
                </c:pt>
                <c:pt idx="17">
                  <c:v>635.47076173544917</c:v>
                </c:pt>
                <c:pt idx="18">
                  <c:v>634.73610083559538</c:v>
                </c:pt>
                <c:pt idx="19">
                  <c:v>632.28975884252782</c:v>
                </c:pt>
                <c:pt idx="20">
                  <c:v>624.28243492368654</c:v>
                </c:pt>
                <c:pt idx="21">
                  <c:v>617.15889680934663</c:v>
                </c:pt>
                <c:pt idx="22">
                  <c:v>609.9005515356921</c:v>
                </c:pt>
                <c:pt idx="23">
                  <c:v>606.65381173933474</c:v>
                </c:pt>
                <c:pt idx="24">
                  <c:v>600.38833753339259</c:v>
                </c:pt>
                <c:pt idx="25">
                  <c:v>596.68642297176359</c:v>
                </c:pt>
                <c:pt idx="26">
                  <c:v>587.61468044902858</c:v>
                </c:pt>
                <c:pt idx="27">
                  <c:v>584.68693552652087</c:v>
                </c:pt>
                <c:pt idx="28">
                  <c:v>580.64575534212065</c:v>
                </c:pt>
                <c:pt idx="29">
                  <c:v>583.36369112087618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42-4559-915A-906F1FF4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41152"/>
        <c:axId val="1848339232"/>
      </c:scatterChart>
      <c:valAx>
        <c:axId val="1848341152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39232"/>
        <c:crosses val="autoZero"/>
        <c:crossBetween val="midCat"/>
        <c:majorUnit val="1"/>
      </c:valAx>
      <c:valAx>
        <c:axId val="1848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Rainfall Hyetograph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Sheet1!$H$42</c:f>
              <c:numCache>
                <c:formatCode>0.00</c:formatCode>
                <c:ptCount val="1"/>
                <c:pt idx="0">
                  <c:v>87.574280000000002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E-4E14-8BA6-8FE12999F8CA}"/>
            </c:ext>
          </c:extLst>
        </c:ser>
        <c:ser>
          <c:idx val="1"/>
          <c:order val="1"/>
          <c:tx>
            <c:v>2-hour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Sheet1!$H$43</c:f>
              <c:numCache>
                <c:formatCode>0.00</c:formatCode>
                <c:ptCount val="1"/>
                <c:pt idx="0">
                  <c:v>114.48650000000001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E-4E14-8BA6-8FE12999F8CA}"/>
            </c:ext>
          </c:extLst>
        </c:ser>
        <c:ser>
          <c:idx val="2"/>
          <c:order val="2"/>
          <c:tx>
            <c:v>3-hour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Sheet1!$H$44</c:f>
              <c:numCache>
                <c:formatCode>0.00</c:formatCode>
                <c:ptCount val="1"/>
                <c:pt idx="0">
                  <c:v>132.03460000000001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E-4E14-8BA6-8FE12999F8CA}"/>
            </c:ext>
          </c:extLst>
        </c:ser>
        <c:ser>
          <c:idx val="3"/>
          <c:order val="3"/>
          <c:tx>
            <c:v>4-hour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Sheet1!$H$45</c:f>
              <c:numCache>
                <c:formatCode>0.00</c:formatCode>
                <c:ptCount val="1"/>
                <c:pt idx="0">
                  <c:v>121.0232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E-4E14-8BA6-8FE12999F8CA}"/>
            </c:ext>
          </c:extLst>
        </c:ser>
        <c:ser>
          <c:idx val="4"/>
          <c:order val="4"/>
          <c:tx>
            <c:v>5-hour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Sheet1!$H$46</c:f>
              <c:numCache>
                <c:formatCode>0.00</c:formatCode>
                <c:ptCount val="1"/>
                <c:pt idx="0">
                  <c:v>105.7672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7E-4E14-8BA6-8FE12999F8CA}"/>
            </c:ext>
          </c:extLst>
        </c:ser>
        <c:ser>
          <c:idx val="5"/>
          <c:order val="5"/>
          <c:tx>
            <c:v>6-hour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Sheet1!$H$47</c:f>
              <c:numCache>
                <c:formatCode>0.00</c:formatCode>
                <c:ptCount val="1"/>
                <c:pt idx="0">
                  <c:v>67.414163338850244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7E-4E14-8BA6-8FE12999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543519"/>
        <c:axId val="2044531519"/>
      </c:barChart>
      <c:catAx>
        <c:axId val="204454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531519"/>
        <c:crosses val="autoZero"/>
        <c:auto val="1"/>
        <c:lblAlgn val="ctr"/>
        <c:lblOffset val="100"/>
        <c:noMultiLvlLbl val="0"/>
      </c:catAx>
      <c:valAx>
        <c:axId val="20445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Rainfall Hyetograph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Sheet1!$I$42</c:f>
              <c:numCache>
                <c:formatCode>0.00</c:formatCode>
                <c:ptCount val="1"/>
                <c:pt idx="0">
                  <c:v>67.414163338850202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691-A898-CF112932C995}"/>
            </c:ext>
          </c:extLst>
        </c:ser>
        <c:ser>
          <c:idx val="1"/>
          <c:order val="1"/>
          <c:tx>
            <c:v>2-hour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Sheet1!$I$43</c:f>
              <c:numCache>
                <c:formatCode>0.00</c:formatCode>
                <c:ptCount val="1"/>
                <c:pt idx="0">
                  <c:v>105.7672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691-A898-CF112932C995}"/>
            </c:ext>
          </c:extLst>
        </c:ser>
        <c:ser>
          <c:idx val="2"/>
          <c:order val="2"/>
          <c:tx>
            <c:v>3-hour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Sheet1!$I$44</c:f>
              <c:numCache>
                <c:formatCode>0.00</c:formatCode>
                <c:ptCount val="1"/>
                <c:pt idx="0">
                  <c:v>121.0232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E-4691-A898-CF112932C995}"/>
            </c:ext>
          </c:extLst>
        </c:ser>
        <c:ser>
          <c:idx val="3"/>
          <c:order val="3"/>
          <c:tx>
            <c:v>4-hour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Sheet1!$I$45</c:f>
              <c:numCache>
                <c:formatCode>0.00</c:formatCode>
                <c:ptCount val="1"/>
                <c:pt idx="0">
                  <c:v>132.03460000000001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E-4691-A898-CF112932C995}"/>
            </c:ext>
          </c:extLst>
        </c:ser>
        <c:ser>
          <c:idx val="4"/>
          <c:order val="4"/>
          <c:tx>
            <c:v>5-hour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Sheet1!$I$46</c:f>
              <c:numCache>
                <c:formatCode>0.00</c:formatCode>
                <c:ptCount val="1"/>
                <c:pt idx="0">
                  <c:v>114.48650000000001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E-4691-A898-CF112932C995}"/>
            </c:ext>
          </c:extLst>
        </c:ser>
        <c:ser>
          <c:idx val="5"/>
          <c:order val="5"/>
          <c:tx>
            <c:v>6-hour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Sheet1!$I$41</c:f>
              <c:strCache>
                <c:ptCount val="1"/>
                <c:pt idx="0">
                  <c:v>Arranged Rainfall</c:v>
                </c:pt>
              </c:strCache>
            </c:strRef>
          </c:cat>
          <c:val>
            <c:numRef>
              <c:f>Sheet1!$I$47</c:f>
              <c:numCache>
                <c:formatCode>0.00</c:formatCode>
                <c:ptCount val="1"/>
                <c:pt idx="0">
                  <c:v>87.574280000000002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E-4691-A898-CF112932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888239"/>
        <c:axId val="2038888719"/>
      </c:barChart>
      <c:catAx>
        <c:axId val="203888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8888719"/>
        <c:crosses val="autoZero"/>
        <c:auto val="1"/>
        <c:lblAlgn val="ctr"/>
        <c:lblOffset val="100"/>
        <c:noMultiLvlLbl val="0"/>
      </c:catAx>
      <c:valAx>
        <c:axId val="20388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Sheet1!$H$68</c:f>
              <c:numCache>
                <c:formatCode>0.00</c:formatCode>
                <c:ptCount val="1"/>
                <c:pt idx="0">
                  <c:v>78.22593914822555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EEB-9F3A-B1546FAEE1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Sheet1!$H$69</c:f>
              <c:numCache>
                <c:formatCode>0.00</c:formatCode>
                <c:ptCount val="1"/>
                <c:pt idx="0">
                  <c:v>102.32018919589638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5-4EEB-9F3A-B1546FAEE1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Sheet1!$H$70</c:f>
              <c:numCache>
                <c:formatCode>0.00</c:formatCode>
                <c:ptCount val="1"/>
                <c:pt idx="0">
                  <c:v>117.9993336051523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5-4EEB-9F3A-B1546FAEE1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Sheet1!$H$71</c:f>
              <c:numCache>
                <c:formatCode>0.00</c:formatCode>
                <c:ptCount val="1"/>
                <c:pt idx="0">
                  <c:v>108.12823401827012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5-4EEB-9F3A-B1546FAEE1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Sheet1!$H$72</c:f>
              <c:numCache>
                <c:formatCode>0.00</c:formatCode>
                <c:ptCount val="1"/>
                <c:pt idx="0">
                  <c:v>94.452092693146241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5-4EEB-9F3A-B1546FAEE11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Sheet1!$H$73</c:f>
              <c:numCache>
                <c:formatCode>0.00</c:formatCode>
                <c:ptCount val="1"/>
                <c:pt idx="0">
                  <c:v>60.174211339309409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5-4EEB-9F3A-B1546FAE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16080"/>
        <c:axId val="1599517520"/>
      </c:barChart>
      <c:catAx>
        <c:axId val="15995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7520"/>
        <c:crosses val="autoZero"/>
        <c:auto val="1"/>
        <c:lblAlgn val="ctr"/>
        <c:lblOffset val="100"/>
        <c:noMultiLvlLbl val="0"/>
      </c:catAx>
      <c:valAx>
        <c:axId val="1599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1-hour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Sheet1!$H$81</c:f>
              <c:numCache>
                <c:formatCode>0.00</c:formatCode>
                <c:ptCount val="1"/>
                <c:pt idx="0">
                  <c:v>38.767048710601713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6B6-8F2B-BE3827A6F872}"/>
            </c:ext>
          </c:extLst>
        </c:ser>
        <c:ser>
          <c:idx val="1"/>
          <c:order val="1"/>
          <c:tx>
            <c:v>2-hour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Sheet1!$H$82</c:f>
              <c:numCache>
                <c:formatCode>0.00</c:formatCode>
                <c:ptCount val="1"/>
                <c:pt idx="0">
                  <c:v>59.628939828080263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6B6-8F2B-BE3827A6F872}"/>
            </c:ext>
          </c:extLst>
        </c:ser>
        <c:ser>
          <c:idx val="2"/>
          <c:order val="2"/>
          <c:tx>
            <c:v>3-hour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Sheet1!$H$83</c:f>
              <c:numCache>
                <c:formatCode>0.00</c:formatCode>
                <c:ptCount val="1"/>
                <c:pt idx="0">
                  <c:v>133.27936962750718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6B6-8F2B-BE3827A6F872}"/>
            </c:ext>
          </c:extLst>
        </c:ser>
        <c:ser>
          <c:idx val="3"/>
          <c:order val="3"/>
          <c:tx>
            <c:v>4-hour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Sheet1!$H$84</c:f>
              <c:numCache>
                <c:formatCode>0.00</c:formatCode>
                <c:ptCount val="1"/>
                <c:pt idx="0">
                  <c:v>93.669054441260727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9-46B6-8F2B-BE3827A6F872}"/>
            </c:ext>
          </c:extLst>
        </c:ser>
        <c:ser>
          <c:idx val="4"/>
          <c:order val="4"/>
          <c:tx>
            <c:v>5-hour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Sheet1!$H$85</c:f>
              <c:numCache>
                <c:formatCode>0.00</c:formatCode>
                <c:ptCount val="1"/>
                <c:pt idx="0">
                  <c:v>52.083094555873913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9-46B6-8F2B-BE3827A6F872}"/>
            </c:ext>
          </c:extLst>
        </c:ser>
        <c:ser>
          <c:idx val="5"/>
          <c:order val="5"/>
          <c:tx>
            <c:v>6-hour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Sheet1!$H$86</c:f>
              <c:numCache>
                <c:formatCode>0.00</c:formatCode>
                <c:ptCount val="1"/>
                <c:pt idx="0">
                  <c:v>35.872492836676201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9-46B6-8F2B-BE3827A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695"/>
        <c:axId val="4448175"/>
      </c:barChart>
      <c:catAx>
        <c:axId val="4447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8175"/>
        <c:crosses val="autoZero"/>
        <c:auto val="1"/>
        <c:lblAlgn val="ctr"/>
        <c:lblOffset val="100"/>
        <c:noMultiLvlLbl val="0"/>
      </c:catAx>
      <c:valAx>
        <c:axId val="4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Unsmoothened Hydrograph</c:v>
          </c:tx>
          <c:xVal>
            <c:numRef>
              <c:f>'[1]1_SUH'!$F$20:$F$26</c:f>
              <c:numCache>
                <c:formatCode>General</c:formatCode>
                <c:ptCount val="7"/>
                <c:pt idx="0">
                  <c:v>0</c:v>
                </c:pt>
                <c:pt idx="1">
                  <c:v>6.0745139614133832</c:v>
                </c:pt>
                <c:pt idx="2">
                  <c:v>7.7722566241564799</c:v>
                </c:pt>
                <c:pt idx="3">
                  <c:v>9.6715285000694884</c:v>
                </c:pt>
                <c:pt idx="4">
                  <c:v>12.288715417651233</c:v>
                </c:pt>
                <c:pt idx="5">
                  <c:v>15.08766023330006</c:v>
                </c:pt>
                <c:pt idx="6">
                  <c:v>33.748493771514497</c:v>
                </c:pt>
              </c:numCache>
            </c:numRef>
          </c:xVal>
          <c:yVal>
            <c:numRef>
              <c:f>'[1]1_SUH'!$G$20:$G$26</c:f>
              <c:numCache>
                <c:formatCode>General</c:formatCode>
                <c:ptCount val="7"/>
                <c:pt idx="0">
                  <c:v>0</c:v>
                </c:pt>
                <c:pt idx="1">
                  <c:v>73.110331748295934</c:v>
                </c:pt>
                <c:pt idx="2">
                  <c:v>109.66549762244389</c:v>
                </c:pt>
                <c:pt idx="3">
                  <c:v>146.22066349659187</c:v>
                </c:pt>
                <c:pt idx="4">
                  <c:v>109.66549762244389</c:v>
                </c:pt>
                <c:pt idx="5">
                  <c:v>73.110331748295934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B-4B62-8817-51B54D9308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6.0745139614133832</c:v>
                </c:pt>
                <c:pt idx="3">
                  <c:v>7.7722566241564799</c:v>
                </c:pt>
                <c:pt idx="4">
                  <c:v>9.6715285000694884</c:v>
                </c:pt>
                <c:pt idx="5">
                  <c:v>12.288715417651233</c:v>
                </c:pt>
                <c:pt idx="6">
                  <c:v>15.08766023330006</c:v>
                </c:pt>
                <c:pt idx="7">
                  <c:v>19</c:v>
                </c:pt>
                <c:pt idx="8">
                  <c:v>24</c:v>
                </c:pt>
                <c:pt idx="9">
                  <c:v>28</c:v>
                </c:pt>
                <c:pt idx="10">
                  <c:v>33.748493771514497</c:v>
                </c:pt>
              </c:numCache>
            </c:numRef>
          </c:xVal>
          <c:yVal>
            <c:numRef>
              <c:f>[1]Sheet1!$N$4:$N$14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73.110331748295934</c:v>
                </c:pt>
                <c:pt idx="3">
                  <c:v>109.66549762244389</c:v>
                </c:pt>
                <c:pt idx="4">
                  <c:v>146.22066349659187</c:v>
                </c:pt>
                <c:pt idx="5">
                  <c:v>109.66549762244389</c:v>
                </c:pt>
                <c:pt idx="6">
                  <c:v>73.110331748295934</c:v>
                </c:pt>
                <c:pt idx="7">
                  <c:v>42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B-4B62-8817-51B54D93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15087"/>
        <c:axId val="2116419887"/>
      </c:scatterChart>
      <c:valAx>
        <c:axId val="21164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19887"/>
        <c:crosses val="autoZero"/>
        <c:crossBetween val="midCat"/>
      </c:valAx>
      <c:valAx>
        <c:axId val="21164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15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[1]Sheet1!$M$4:$M$14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6.0745139614133832</c:v>
                </c:pt>
                <c:pt idx="3">
                  <c:v>7.7722566241564799</c:v>
                </c:pt>
                <c:pt idx="4">
                  <c:v>9.6715285000694884</c:v>
                </c:pt>
                <c:pt idx="5">
                  <c:v>12.288715417651233</c:v>
                </c:pt>
                <c:pt idx="6">
                  <c:v>15.08766023330006</c:v>
                </c:pt>
                <c:pt idx="7">
                  <c:v>19</c:v>
                </c:pt>
                <c:pt idx="8">
                  <c:v>24</c:v>
                </c:pt>
                <c:pt idx="9">
                  <c:v>28</c:v>
                </c:pt>
                <c:pt idx="10">
                  <c:v>33.748493771514497</c:v>
                </c:pt>
              </c:numCache>
            </c:numRef>
          </c:xVal>
          <c:yVal>
            <c:numRef>
              <c:f>[1]Sheet1!$N$4:$N$14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73.110331748295934</c:v>
                </c:pt>
                <c:pt idx="3">
                  <c:v>109.66549762244389</c:v>
                </c:pt>
                <c:pt idx="4">
                  <c:v>146.22066349659187</c:v>
                </c:pt>
                <c:pt idx="5">
                  <c:v>109.66549762244389</c:v>
                </c:pt>
                <c:pt idx="6">
                  <c:v>73.110331748295934</c:v>
                </c:pt>
                <c:pt idx="7">
                  <c:v>42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2-479C-8DBC-412FAD87E0B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[1]Sheet1!$Q$36:$Q$69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[1]Sheet1!$R$36:$R$69</c:f>
              <c:numCache>
                <c:formatCode>General</c:formatCode>
                <c:ptCount val="34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70</c:v>
                </c:pt>
                <c:pt idx="6">
                  <c:v>93</c:v>
                </c:pt>
                <c:pt idx="7">
                  <c:v>113</c:v>
                </c:pt>
                <c:pt idx="8">
                  <c:v>135</c:v>
                </c:pt>
                <c:pt idx="9">
                  <c:v>146.22</c:v>
                </c:pt>
                <c:pt idx="10">
                  <c:v>132</c:v>
                </c:pt>
                <c:pt idx="11">
                  <c:v>113</c:v>
                </c:pt>
                <c:pt idx="12">
                  <c:v>100</c:v>
                </c:pt>
                <c:pt idx="13">
                  <c:v>85</c:v>
                </c:pt>
                <c:pt idx="14">
                  <c:v>73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43</c:v>
                </c:pt>
                <c:pt idx="19">
                  <c:v>37</c:v>
                </c:pt>
                <c:pt idx="20">
                  <c:v>33</c:v>
                </c:pt>
                <c:pt idx="21">
                  <c:v>28</c:v>
                </c:pt>
                <c:pt idx="22">
                  <c:v>24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2.5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02-479C-8DBC-412FAD87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9311"/>
        <c:axId val="1274855951"/>
      </c:scatterChart>
      <c:valAx>
        <c:axId val="10833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55951"/>
        <c:crosses val="autoZero"/>
        <c:crossBetween val="midCat"/>
      </c:valAx>
      <c:valAx>
        <c:axId val="12748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9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[1]Sheet1!$Q$36:$Q$69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[1]Sheet1!$R$36:$R$69</c:f>
              <c:numCache>
                <c:formatCode>General</c:formatCode>
                <c:ptCount val="34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70</c:v>
                </c:pt>
                <c:pt idx="6">
                  <c:v>93</c:v>
                </c:pt>
                <c:pt idx="7">
                  <c:v>113</c:v>
                </c:pt>
                <c:pt idx="8">
                  <c:v>135</c:v>
                </c:pt>
                <c:pt idx="9">
                  <c:v>146.22</c:v>
                </c:pt>
                <c:pt idx="10">
                  <c:v>132</c:v>
                </c:pt>
                <c:pt idx="11">
                  <c:v>113</c:v>
                </c:pt>
                <c:pt idx="12">
                  <c:v>100</c:v>
                </c:pt>
                <c:pt idx="13">
                  <c:v>85</c:v>
                </c:pt>
                <c:pt idx="14">
                  <c:v>73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43</c:v>
                </c:pt>
                <c:pt idx="19">
                  <c:v>37</c:v>
                </c:pt>
                <c:pt idx="20">
                  <c:v>33</c:v>
                </c:pt>
                <c:pt idx="21">
                  <c:v>28</c:v>
                </c:pt>
                <c:pt idx="22">
                  <c:v>24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2.5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7-4DFC-94CA-38229174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9311"/>
        <c:axId val="1274855951"/>
      </c:scatterChart>
      <c:valAx>
        <c:axId val="10833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55951"/>
        <c:crosses val="autoZero"/>
        <c:crossBetween val="midCat"/>
      </c:valAx>
      <c:valAx>
        <c:axId val="12748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263524</xdr:colOff>
      <xdr:row>22</xdr:row>
      <xdr:rowOff>47625</xdr:rowOff>
    </xdr:from>
    <xdr:to>
      <xdr:col>10</xdr:col>
      <xdr:colOff>88900</xdr:colOff>
      <xdr:row>37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13B813-95FD-C07E-F2A6-92FBCC24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409574</xdr:colOff>
      <xdr:row>22</xdr:row>
      <xdr:rowOff>12700</xdr:rowOff>
    </xdr:from>
    <xdr:to>
      <xdr:col>18</xdr:col>
      <xdr:colOff>317499</xdr:colOff>
      <xdr:row>38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065F5-8F4F-0D66-F1D2-07E35158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346075</xdr:colOff>
      <xdr:row>47</xdr:row>
      <xdr:rowOff>161925</xdr:rowOff>
    </xdr:from>
    <xdr:to>
      <xdr:col>15</xdr:col>
      <xdr:colOff>41275</xdr:colOff>
      <xdr:row>62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0A5BB-6B87-C855-ABDF-E067B036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441325</xdr:colOff>
      <xdr:row>48</xdr:row>
      <xdr:rowOff>34925</xdr:rowOff>
    </xdr:from>
    <xdr:to>
      <xdr:col>6</xdr:col>
      <xdr:colOff>498475</xdr:colOff>
      <xdr:row>63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E527FE-581F-2E8F-021C-592378DF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508000</xdr:colOff>
      <xdr:row>63</xdr:row>
      <xdr:rowOff>47625</xdr:rowOff>
    </xdr:from>
    <xdr:to>
      <xdr:col>17</xdr:col>
      <xdr:colOff>203200</xdr:colOff>
      <xdr:row>76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E8630-01E2-9A38-1534-40562A2FB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288925</xdr:colOff>
      <xdr:row>79</xdr:row>
      <xdr:rowOff>460375</xdr:rowOff>
    </xdr:from>
    <xdr:to>
      <xdr:col>16</xdr:col>
      <xdr:colOff>593725</xdr:colOff>
      <xdr:row>94</xdr:row>
      <xdr:rowOff>73025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01BD5A-A530-883A-AB4F-8A91E73D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23A6-2F48-40A9-9E30-516B770C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231774</xdr:colOff>
      <xdr:row>23</xdr:row>
      <xdr:rowOff>123824</xdr:rowOff>
    </xdr:from>
    <xdr:to>
      <xdr:col>15</xdr:col>
      <xdr:colOff>463550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6B98F-0312-46F1-A4BE-4827B0F2A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536575</xdr:colOff>
      <xdr:row>54</xdr:row>
      <xdr:rowOff>85725</xdr:rowOff>
    </xdr:from>
    <xdr:to>
      <xdr:col>14</xdr:col>
      <xdr:colOff>231775</xdr:colOff>
      <xdr:row>69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E3B15-A82B-4F21-A77F-FE03DA16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422275</xdr:colOff>
      <xdr:row>13</xdr:row>
      <xdr:rowOff>174625</xdr:rowOff>
    </xdr:from>
    <xdr:to>
      <xdr:col>19</xdr:col>
      <xdr:colOff>117475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BABE2-77B8-C359-35D7-10F96289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422275</xdr:colOff>
      <xdr:row>13</xdr:row>
      <xdr:rowOff>174625</xdr:rowOff>
    </xdr:from>
    <xdr:to>
      <xdr:col>19</xdr:col>
      <xdr:colOff>117475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9F161-546B-4010-B213-25721A68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422275</xdr:colOff>
      <xdr:row>13</xdr:row>
      <xdr:rowOff>174625</xdr:rowOff>
    </xdr:from>
    <xdr:to>
      <xdr:col>19</xdr:col>
      <xdr:colOff>117475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353D6-9441-421E-B646-883173FD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73025</xdr:rowOff>
    </xdr:from>
    <xdr:to>
      <xdr:col>18</xdr:col>
      <xdr:colOff>469900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034FE-07C7-0823-37AE-792E19911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708CB-2B50-4E2F-AE00-F7B35ECE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</xdr:row>
      <xdr:rowOff>158750</xdr:rowOff>
    </xdr:from>
    <xdr:to>
      <xdr:col>15</xdr:col>
      <xdr:colOff>546100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F43905-891D-44D3-94C7-EC2569B3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18</xdr:row>
      <xdr:rowOff>158750</xdr:rowOff>
    </xdr:from>
    <xdr:to>
      <xdr:col>7</xdr:col>
      <xdr:colOff>546100</xdr:colOff>
      <xdr:row>33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C56DF4-A90E-4056-AEF2-33DFAB942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279400</xdr:colOff>
      <xdr:row>18</xdr:row>
      <xdr:rowOff>171450</xdr:rowOff>
    </xdr:from>
    <xdr:to>
      <xdr:col>15</xdr:col>
      <xdr:colOff>584200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DC6306-6C35-4ED6-8DD8-E29BD506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dianinstituteofscience-my.sharepoint.com/personal/agamip_iisc_ac_in/Documents/temporal%20resolution/Quantile%20estimates/sondur.xlsx" TargetMode="External"/><Relationship Id="rId1" Type="http://schemas.openxmlformats.org/officeDocument/2006/relationships/externalLinkPath" Target="sond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ope"/>
      <sheetName val="1_SUH"/>
      <sheetName val="Sheet1"/>
    </sheetNames>
    <sheetDataSet>
      <sheetData sheetId="0"/>
      <sheetData sheetId="1">
        <row r="20">
          <cell r="F20">
            <v>0</v>
          </cell>
          <cell r="G20">
            <v>0</v>
          </cell>
        </row>
        <row r="21">
          <cell r="F21">
            <v>6.0745139614133832</v>
          </cell>
          <cell r="G21">
            <v>73.110331748295934</v>
          </cell>
        </row>
        <row r="22">
          <cell r="F22">
            <v>7.7722566241564799</v>
          </cell>
          <cell r="G22">
            <v>109.66549762244389</v>
          </cell>
        </row>
        <row r="23">
          <cell r="F23">
            <v>9.6715285000694884</v>
          </cell>
          <cell r="G23">
            <v>146.22066349659187</v>
          </cell>
        </row>
        <row r="24">
          <cell r="F24">
            <v>12.288715417651233</v>
          </cell>
          <cell r="G24">
            <v>109.66549762244389</v>
          </cell>
        </row>
        <row r="25">
          <cell r="F25">
            <v>15.08766023330006</v>
          </cell>
          <cell r="G25">
            <v>73.110331748295934</v>
          </cell>
        </row>
        <row r="26">
          <cell r="F26">
            <v>33.748493771514497</v>
          </cell>
          <cell r="G26">
            <v>0</v>
          </cell>
        </row>
      </sheetData>
      <sheetData sheetId="2">
        <row r="4">
          <cell r="M4">
            <v>0</v>
          </cell>
          <cell r="N4">
            <v>0</v>
          </cell>
        </row>
        <row r="5">
          <cell r="M5">
            <v>4</v>
          </cell>
          <cell r="N5">
            <v>28</v>
          </cell>
        </row>
        <row r="6">
          <cell r="M6">
            <v>6.0745139614133832</v>
          </cell>
          <cell r="N6">
            <v>73.110331748295934</v>
          </cell>
        </row>
        <row r="7">
          <cell r="M7">
            <v>7.7722566241564799</v>
          </cell>
          <cell r="N7">
            <v>109.66549762244389</v>
          </cell>
        </row>
        <row r="8">
          <cell r="M8">
            <v>9.6715285000694884</v>
          </cell>
          <cell r="N8">
            <v>146.22066349659187</v>
          </cell>
        </row>
        <row r="9">
          <cell r="M9">
            <v>12.288715417651233</v>
          </cell>
          <cell r="N9">
            <v>109.66549762244389</v>
          </cell>
        </row>
        <row r="10">
          <cell r="M10">
            <v>15.08766023330006</v>
          </cell>
          <cell r="N10">
            <v>73.110331748295934</v>
          </cell>
        </row>
        <row r="11">
          <cell r="M11">
            <v>19</v>
          </cell>
          <cell r="N11">
            <v>42</v>
          </cell>
        </row>
        <row r="12">
          <cell r="M12">
            <v>24</v>
          </cell>
          <cell r="N12">
            <v>20</v>
          </cell>
        </row>
        <row r="13">
          <cell r="M13">
            <v>28</v>
          </cell>
          <cell r="N13">
            <v>8</v>
          </cell>
        </row>
        <row r="14">
          <cell r="M14">
            <v>33.748493771514497</v>
          </cell>
          <cell r="N14">
            <v>0</v>
          </cell>
        </row>
        <row r="36">
          <cell r="Q36">
            <v>1</v>
          </cell>
          <cell r="R36">
            <v>6</v>
          </cell>
        </row>
        <row r="37">
          <cell r="Q37">
            <v>2</v>
          </cell>
          <cell r="R37">
            <v>13</v>
          </cell>
        </row>
        <row r="38">
          <cell r="Q38">
            <v>3</v>
          </cell>
          <cell r="R38">
            <v>19</v>
          </cell>
        </row>
        <row r="39">
          <cell r="Q39">
            <v>4</v>
          </cell>
          <cell r="R39">
            <v>28</v>
          </cell>
        </row>
        <row r="40">
          <cell r="Q40">
            <v>5</v>
          </cell>
          <cell r="R40">
            <v>43</v>
          </cell>
        </row>
        <row r="41">
          <cell r="Q41">
            <v>6</v>
          </cell>
          <cell r="R41">
            <v>70</v>
          </cell>
        </row>
        <row r="42">
          <cell r="Q42">
            <v>7</v>
          </cell>
          <cell r="R42">
            <v>93</v>
          </cell>
        </row>
        <row r="43">
          <cell r="Q43">
            <v>8</v>
          </cell>
          <cell r="R43">
            <v>113</v>
          </cell>
        </row>
        <row r="44">
          <cell r="Q44">
            <v>9</v>
          </cell>
          <cell r="R44">
            <v>135</v>
          </cell>
        </row>
        <row r="45">
          <cell r="Q45">
            <v>10</v>
          </cell>
          <cell r="R45">
            <v>146.22</v>
          </cell>
        </row>
        <row r="46">
          <cell r="Q46">
            <v>11</v>
          </cell>
          <cell r="R46">
            <v>132</v>
          </cell>
        </row>
        <row r="47">
          <cell r="Q47">
            <v>12</v>
          </cell>
          <cell r="R47">
            <v>113</v>
          </cell>
        </row>
        <row r="48">
          <cell r="Q48">
            <v>13</v>
          </cell>
          <cell r="R48">
            <v>100</v>
          </cell>
        </row>
        <row r="49">
          <cell r="Q49">
            <v>14</v>
          </cell>
          <cell r="R49">
            <v>85</v>
          </cell>
        </row>
        <row r="50">
          <cell r="Q50">
            <v>15</v>
          </cell>
          <cell r="R50">
            <v>73</v>
          </cell>
        </row>
        <row r="51">
          <cell r="Q51">
            <v>16</v>
          </cell>
          <cell r="R51">
            <v>64</v>
          </cell>
        </row>
        <row r="52">
          <cell r="Q52">
            <v>17</v>
          </cell>
          <cell r="R52">
            <v>56</v>
          </cell>
        </row>
        <row r="53">
          <cell r="Q53">
            <v>18</v>
          </cell>
          <cell r="R53">
            <v>48</v>
          </cell>
        </row>
        <row r="54">
          <cell r="Q54">
            <v>19</v>
          </cell>
          <cell r="R54">
            <v>43</v>
          </cell>
        </row>
        <row r="55">
          <cell r="Q55">
            <v>20</v>
          </cell>
          <cell r="R55">
            <v>37</v>
          </cell>
        </row>
        <row r="56">
          <cell r="Q56">
            <v>21</v>
          </cell>
          <cell r="R56">
            <v>33</v>
          </cell>
        </row>
        <row r="57">
          <cell r="Q57">
            <v>22</v>
          </cell>
          <cell r="R57">
            <v>28</v>
          </cell>
        </row>
        <row r="58">
          <cell r="Q58">
            <v>23</v>
          </cell>
          <cell r="R58">
            <v>24</v>
          </cell>
        </row>
        <row r="59">
          <cell r="Q59">
            <v>24</v>
          </cell>
          <cell r="R59">
            <v>20</v>
          </cell>
        </row>
        <row r="60">
          <cell r="Q60">
            <v>25</v>
          </cell>
          <cell r="R60">
            <v>16</v>
          </cell>
        </row>
        <row r="61">
          <cell r="Q61">
            <v>26</v>
          </cell>
          <cell r="R61">
            <v>13</v>
          </cell>
        </row>
        <row r="62">
          <cell r="Q62">
            <v>27</v>
          </cell>
          <cell r="R62">
            <v>10</v>
          </cell>
        </row>
        <row r="63">
          <cell r="Q63">
            <v>28</v>
          </cell>
          <cell r="R63">
            <v>8</v>
          </cell>
        </row>
        <row r="64">
          <cell r="Q64">
            <v>29</v>
          </cell>
          <cell r="R64">
            <v>6</v>
          </cell>
        </row>
        <row r="65">
          <cell r="Q65">
            <v>30</v>
          </cell>
          <cell r="R65">
            <v>5</v>
          </cell>
        </row>
        <row r="66">
          <cell r="Q66">
            <v>31</v>
          </cell>
          <cell r="R66">
            <v>4</v>
          </cell>
        </row>
        <row r="67">
          <cell r="Q67">
            <v>32</v>
          </cell>
          <cell r="R67">
            <v>2.5</v>
          </cell>
        </row>
        <row r="68">
          <cell r="Q68">
            <v>33</v>
          </cell>
          <cell r="R68">
            <v>1</v>
          </cell>
        </row>
        <row r="69">
          <cell r="Q69">
            <v>34</v>
          </cell>
          <cell r="R69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0580-EBC6-421C-9C90-0EB956A4850A}">
  <dimension ref="A1:AF97"/>
  <sheetViews>
    <sheetView topLeftCell="A88" workbookViewId="0">
      <selection activeCell="D47" sqref="D47"/>
    </sheetView>
  </sheetViews>
  <sheetFormatPr defaultRowHeight="14.5" x14ac:dyDescent="0.35"/>
  <cols>
    <col min="3" max="3" width="8.81640625" bestFit="1" customWidth="1"/>
    <col min="4" max="4" width="13.08984375" customWidth="1"/>
    <col min="5" max="5" width="12.7265625" customWidth="1"/>
    <col min="6" max="6" width="11.6328125" customWidth="1"/>
    <col min="7" max="9" width="9.36328125" bestFit="1" customWidth="1"/>
  </cols>
  <sheetData>
    <row r="1" spans="1:3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2" x14ac:dyDescent="0.35">
      <c r="A2" t="s">
        <v>0</v>
      </c>
      <c r="B2">
        <v>107.48890322196908</v>
      </c>
      <c r="C2">
        <v>107.47539336670361</v>
      </c>
      <c r="D2">
        <v>107.44117576622348</v>
      </c>
      <c r="E2">
        <v>107.21090763858409</v>
      </c>
      <c r="F2">
        <v>107.47172251886158</v>
      </c>
      <c r="G2">
        <v>106.98171717754514</v>
      </c>
      <c r="H2">
        <v>106.9456490667685</v>
      </c>
      <c r="I2">
        <v>107.18186157567629</v>
      </c>
      <c r="J2">
        <v>107.4750899863767</v>
      </c>
      <c r="K2">
        <v>107.52047434836463</v>
      </c>
      <c r="L2">
        <v>107.70101033278952</v>
      </c>
      <c r="M2">
        <v>107.54965592538794</v>
      </c>
      <c r="N2">
        <v>107.7729712399433</v>
      </c>
      <c r="O2">
        <v>107.76156587207234</v>
      </c>
      <c r="P2">
        <v>107.21834399049015</v>
      </c>
      <c r="Q2">
        <v>106.87848290966487</v>
      </c>
      <c r="R2">
        <v>106.60568437102116</v>
      </c>
      <c r="S2">
        <v>106.13902569218982</v>
      </c>
      <c r="T2">
        <v>106.1210085352696</v>
      </c>
      <c r="U2">
        <v>105.37593630703672</v>
      </c>
      <c r="V2">
        <v>104.41828115234726</v>
      </c>
      <c r="W2">
        <v>103.55005029604663</v>
      </c>
      <c r="X2">
        <v>103.39874899657639</v>
      </c>
      <c r="Y2">
        <v>102.48284601097615</v>
      </c>
      <c r="Z2">
        <v>102.30373283318755</v>
      </c>
      <c r="AA2">
        <v>101.52376861453502</v>
      </c>
      <c r="AB2">
        <v>101.3802143817208</v>
      </c>
      <c r="AC2">
        <v>100.92515096994713</v>
      </c>
      <c r="AD2">
        <v>100.69601229580429</v>
      </c>
      <c r="AE2">
        <v>100.76866169327626</v>
      </c>
    </row>
    <row r="3" spans="1:32" x14ac:dyDescent="0.35">
      <c r="A3" t="s">
        <v>1</v>
      </c>
      <c r="B3">
        <v>231.82867959058507</v>
      </c>
      <c r="C3">
        <v>231.117023640632</v>
      </c>
      <c r="D3">
        <v>231.90466634285482</v>
      </c>
      <c r="E3">
        <v>232.42120566244245</v>
      </c>
      <c r="F3">
        <v>233.56800154085622</v>
      </c>
      <c r="G3">
        <v>233.6531596878429</v>
      </c>
      <c r="H3">
        <v>233.75230402298058</v>
      </c>
      <c r="I3">
        <v>235.1473979024577</v>
      </c>
      <c r="J3">
        <v>236.11258198965837</v>
      </c>
      <c r="K3">
        <v>237.59598522923028</v>
      </c>
      <c r="L3">
        <v>238.63278597956923</v>
      </c>
      <c r="M3">
        <v>239.09644917515152</v>
      </c>
      <c r="N3">
        <v>239.30578562373333</v>
      </c>
      <c r="O3">
        <v>240.48784238351055</v>
      </c>
      <c r="P3">
        <v>240.8086395387644</v>
      </c>
      <c r="Q3">
        <v>241.17058021897009</v>
      </c>
      <c r="R3">
        <v>241.42974315798358</v>
      </c>
      <c r="S3">
        <v>240.26215434216166</v>
      </c>
      <c r="T3">
        <v>240.14501239777692</v>
      </c>
      <c r="U3">
        <v>239.34170583529325</v>
      </c>
      <c r="V3">
        <v>238.02158733529473</v>
      </c>
      <c r="W3">
        <v>237.41095322752261</v>
      </c>
      <c r="X3">
        <v>236.19140946799445</v>
      </c>
      <c r="Y3">
        <v>235.10628835602839</v>
      </c>
      <c r="Z3">
        <v>234.32915498384546</v>
      </c>
      <c r="AA3">
        <v>233.98821162110218</v>
      </c>
      <c r="AB3">
        <v>231.83028681657441</v>
      </c>
      <c r="AC3">
        <v>230.09708932384692</v>
      </c>
      <c r="AD3">
        <v>230.46799221219513</v>
      </c>
      <c r="AE3">
        <v>231.22378482221117</v>
      </c>
    </row>
    <row r="4" spans="1:32" x14ac:dyDescent="0.35">
      <c r="A4" t="s">
        <v>2</v>
      </c>
      <c r="B4">
        <v>354.48878155432487</v>
      </c>
      <c r="C4">
        <v>354.02595526464859</v>
      </c>
      <c r="D4">
        <v>353.66191187609775</v>
      </c>
      <c r="E4">
        <v>355.17525048214986</v>
      </c>
      <c r="F4">
        <v>356.7977550647106</v>
      </c>
      <c r="G4">
        <v>358.77413908469958</v>
      </c>
      <c r="H4">
        <v>358.66544487130176</v>
      </c>
      <c r="I4">
        <v>359.05918066954484</v>
      </c>
      <c r="J4">
        <v>359.49205269138946</v>
      </c>
      <c r="K4">
        <v>359.39382686926456</v>
      </c>
      <c r="L4">
        <v>361.66747031198889</v>
      </c>
      <c r="M4">
        <v>362.36923888720349</v>
      </c>
      <c r="N4">
        <v>362.9715227705924</v>
      </c>
      <c r="O4">
        <v>364.89926242967562</v>
      </c>
      <c r="P4">
        <v>365.16122631774283</v>
      </c>
      <c r="Q4">
        <v>363.6811809031334</v>
      </c>
      <c r="R4">
        <v>363.02686561567407</v>
      </c>
      <c r="S4">
        <v>363.06106297699625</v>
      </c>
      <c r="T4">
        <v>362.00767716183964</v>
      </c>
      <c r="U4">
        <v>360.38567318502726</v>
      </c>
      <c r="V4">
        <v>358.14852986452792</v>
      </c>
      <c r="W4">
        <v>356.34949828832151</v>
      </c>
      <c r="X4">
        <v>355.58241106892376</v>
      </c>
      <c r="Y4">
        <v>354.22638267132743</v>
      </c>
      <c r="Z4">
        <v>351.23898632528739</v>
      </c>
      <c r="AA4">
        <v>347.6223146819334</v>
      </c>
      <c r="AB4">
        <v>345.60338853363214</v>
      </c>
      <c r="AC4">
        <v>346.09686063494712</v>
      </c>
      <c r="AD4">
        <v>344.15315744385362</v>
      </c>
      <c r="AE4">
        <v>342.60763171829973</v>
      </c>
    </row>
    <row r="5" spans="1:32" x14ac:dyDescent="0.35">
      <c r="A5" t="s">
        <v>3</v>
      </c>
      <c r="B5">
        <v>465.92154697680712</v>
      </c>
      <c r="C5">
        <v>466.85140486199919</v>
      </c>
      <c r="D5">
        <v>466.92862083707081</v>
      </c>
      <c r="E5">
        <v>469.35203803385343</v>
      </c>
      <c r="F5">
        <v>470.08081774920186</v>
      </c>
      <c r="G5">
        <v>473.67568341390256</v>
      </c>
      <c r="H5">
        <v>474.54579579536482</v>
      </c>
      <c r="I5">
        <v>475.81319306245018</v>
      </c>
      <c r="J5">
        <v>478.80395581091148</v>
      </c>
      <c r="K5">
        <v>480.0635047760934</v>
      </c>
      <c r="L5">
        <v>477.31518430499028</v>
      </c>
      <c r="M5">
        <v>478.53303206785336</v>
      </c>
      <c r="N5">
        <v>477.14493530077948</v>
      </c>
      <c r="O5">
        <v>478.70290119548224</v>
      </c>
      <c r="P5">
        <v>478.42417749005085</v>
      </c>
      <c r="Q5">
        <v>478.30822785859232</v>
      </c>
      <c r="R5">
        <v>478.19950512709443</v>
      </c>
      <c r="S5">
        <v>476.67239725453521</v>
      </c>
      <c r="T5">
        <v>476.35629952030104</v>
      </c>
      <c r="U5">
        <v>476.5098053756692</v>
      </c>
      <c r="V5">
        <v>472.87180117514492</v>
      </c>
      <c r="W5">
        <v>471.65518891884869</v>
      </c>
      <c r="X5">
        <v>467.19085589406598</v>
      </c>
      <c r="Y5">
        <v>463.67669747503652</v>
      </c>
      <c r="Z5">
        <v>462.96789868655168</v>
      </c>
      <c r="AA5">
        <v>458.94978982586446</v>
      </c>
      <c r="AB5">
        <v>454.09890948168606</v>
      </c>
      <c r="AC5">
        <v>449.39526635140919</v>
      </c>
      <c r="AD5">
        <v>450.51250069019693</v>
      </c>
      <c r="AE5">
        <v>449.11820390697028</v>
      </c>
    </row>
    <row r="6" spans="1:32" x14ac:dyDescent="0.35">
      <c r="A6" t="s">
        <v>4</v>
      </c>
      <c r="B6">
        <v>569.32189734303995</v>
      </c>
      <c r="C6">
        <v>561.57210753589243</v>
      </c>
      <c r="D6">
        <v>558.75807156107476</v>
      </c>
      <c r="E6">
        <v>554.93304608433425</v>
      </c>
      <c r="F6">
        <v>552.91201013724253</v>
      </c>
      <c r="G6">
        <v>554.64260576920469</v>
      </c>
      <c r="H6">
        <v>560.43712821844906</v>
      </c>
      <c r="I6">
        <v>559.99773711539115</v>
      </c>
      <c r="J6">
        <v>562.11035297859871</v>
      </c>
      <c r="K6">
        <v>565.67737805213369</v>
      </c>
      <c r="L6">
        <v>566.4082813639402</v>
      </c>
      <c r="M6">
        <v>568.82278518927887</v>
      </c>
      <c r="N6">
        <v>568.91325070747041</v>
      </c>
      <c r="O6">
        <v>567.51812127981725</v>
      </c>
      <c r="P6">
        <v>565.85505096496013</v>
      </c>
      <c r="Q6">
        <v>565.66120985120483</v>
      </c>
      <c r="R6">
        <v>566.99447276302703</v>
      </c>
      <c r="S6">
        <v>570.31781551317283</v>
      </c>
      <c r="T6">
        <v>567.39637883765147</v>
      </c>
      <c r="U6">
        <v>566.3403422103728</v>
      </c>
      <c r="V6">
        <v>563.35296017867313</v>
      </c>
      <c r="W6">
        <v>559.9266040287622</v>
      </c>
      <c r="X6">
        <v>554.80477860210942</v>
      </c>
      <c r="Y6">
        <v>551.63249696299636</v>
      </c>
      <c r="Z6">
        <v>552.38056297933724</v>
      </c>
      <c r="AA6">
        <v>545.97362917554415</v>
      </c>
      <c r="AB6">
        <v>542.51999009277506</v>
      </c>
      <c r="AC6">
        <v>544.95932062161432</v>
      </c>
      <c r="AD6">
        <v>545.5347380780986</v>
      </c>
      <c r="AE6">
        <v>543.17305741408836</v>
      </c>
    </row>
    <row r="7" spans="1:32" x14ac:dyDescent="0.35">
      <c r="A7" t="s">
        <v>5</v>
      </c>
      <c r="B7">
        <v>642.66831419860785</v>
      </c>
      <c r="C7">
        <v>639.72502042590531</v>
      </c>
      <c r="D7">
        <v>634.86256729036813</v>
      </c>
      <c r="E7">
        <v>632.97570760666883</v>
      </c>
      <c r="F7">
        <v>634.32094513630227</v>
      </c>
      <c r="G7">
        <v>633.48485438788032</v>
      </c>
      <c r="H7">
        <v>630.90458945392936</v>
      </c>
      <c r="I7">
        <v>633.40076729833982</v>
      </c>
      <c r="J7">
        <v>636.36999677820415</v>
      </c>
      <c r="K7">
        <v>644.4237510019841</v>
      </c>
      <c r="L7">
        <v>647.57821991949606</v>
      </c>
      <c r="M7">
        <v>647.86557604452855</v>
      </c>
      <c r="N7">
        <v>641.90560717275287</v>
      </c>
      <c r="O7">
        <v>635.55431401698343</v>
      </c>
      <c r="P7">
        <v>635.12695541874939</v>
      </c>
      <c r="Q7">
        <v>635.68606152309439</v>
      </c>
      <c r="R7">
        <v>634.6120881347772</v>
      </c>
      <c r="S7">
        <v>635.47076173544917</v>
      </c>
      <c r="T7">
        <v>634.73610083559538</v>
      </c>
      <c r="U7">
        <v>632.28975884252782</v>
      </c>
      <c r="V7">
        <v>624.28243492368654</v>
      </c>
      <c r="W7">
        <v>617.15889680934663</v>
      </c>
      <c r="X7">
        <v>609.9005515356921</v>
      </c>
      <c r="Y7">
        <v>606.65381173933474</v>
      </c>
      <c r="Z7">
        <v>600.38833753339259</v>
      </c>
      <c r="AA7">
        <v>596.68642297176359</v>
      </c>
      <c r="AB7">
        <v>587.61468044902858</v>
      </c>
      <c r="AC7">
        <v>584.68693552652087</v>
      </c>
      <c r="AD7">
        <v>580.64575534212065</v>
      </c>
      <c r="AE7">
        <v>583.36369112087618</v>
      </c>
    </row>
    <row r="9" spans="1:32" x14ac:dyDescent="0.35">
      <c r="A9" t="s">
        <v>0</v>
      </c>
      <c r="B9">
        <f>(B2/B$7)</f>
        <v>0.1672540886911551</v>
      </c>
      <c r="C9">
        <f>(C2/C$7)</f>
        <v>0.1680024853415151</v>
      </c>
      <c r="D9">
        <f t="shared" ref="D9:AD9" si="0">(D2/D$7)</f>
        <v>0.16923532950570533</v>
      </c>
      <c r="E9">
        <f t="shared" si="0"/>
        <v>0.16937602241317759</v>
      </c>
      <c r="F9">
        <f t="shared" si="0"/>
        <v>0.16942798963664704</v>
      </c>
      <c r="G9">
        <f t="shared" si="0"/>
        <v>0.16887809777381141</v>
      </c>
      <c r="H9">
        <f t="shared" si="0"/>
        <v>0.16951160421789577</v>
      </c>
      <c r="I9">
        <f t="shared" si="0"/>
        <v>0.16921650100431956</v>
      </c>
      <c r="J9">
        <f t="shared" si="0"/>
        <v>0.16888773909910668</v>
      </c>
      <c r="K9">
        <f t="shared" si="0"/>
        <v>0.1668474729262944</v>
      </c>
      <c r="L9">
        <f t="shared" si="0"/>
        <v>0.16631351552585943</v>
      </c>
      <c r="M9">
        <f t="shared" si="0"/>
        <v>0.16600612828053071</v>
      </c>
      <c r="N9">
        <f t="shared" si="0"/>
        <v>0.16789535725451124</v>
      </c>
      <c r="O9">
        <f t="shared" si="0"/>
        <v>0.16955524255821935</v>
      </c>
      <c r="P9">
        <f t="shared" si="0"/>
        <v>0.16881403485669944</v>
      </c>
      <c r="Q9">
        <f t="shared" si="0"/>
        <v>0.16813092087245959</v>
      </c>
      <c r="R9">
        <f t="shared" si="0"/>
        <v>0.16798558735991259</v>
      </c>
      <c r="S9">
        <f t="shared" si="0"/>
        <v>0.16702424735062196</v>
      </c>
      <c r="T9">
        <f t="shared" si="0"/>
        <v>0.16718918050441292</v>
      </c>
      <c r="U9">
        <f t="shared" si="0"/>
        <v>0.16665766736430832</v>
      </c>
      <c r="V9">
        <f t="shared" si="0"/>
        <v>0.16726128321247985</v>
      </c>
      <c r="W9">
        <f t="shared" si="0"/>
        <v>0.16778507258242673</v>
      </c>
      <c r="X9">
        <f t="shared" si="0"/>
        <v>0.16953378503466621</v>
      </c>
      <c r="Y9">
        <f t="shared" si="0"/>
        <v>0.1689313477107281</v>
      </c>
      <c r="Z9">
        <f t="shared" si="0"/>
        <v>0.17039593615939883</v>
      </c>
      <c r="AA9">
        <f t="shared" si="0"/>
        <v>0.17014593378696558</v>
      </c>
      <c r="AB9">
        <f t="shared" si="0"/>
        <v>0.17252838935924922</v>
      </c>
      <c r="AC9">
        <f t="shared" si="0"/>
        <v>0.17261400048055162</v>
      </c>
      <c r="AD9">
        <f t="shared" si="0"/>
        <v>0.17342073264011632</v>
      </c>
      <c r="AE9">
        <f>(AE2/AE$7)</f>
        <v>0.17273728760811141</v>
      </c>
      <c r="AF9">
        <f>MEDIAN(B9:AE9)</f>
        <v>0.16888291843645903</v>
      </c>
    </row>
    <row r="10" spans="1:32" x14ac:dyDescent="0.35">
      <c r="A10" t="s">
        <v>1</v>
      </c>
      <c r="B10">
        <f t="shared" ref="B10:AE10" si="1">(B3/B$7)</f>
        <v>0.36072834846334373</v>
      </c>
      <c r="C10">
        <f t="shared" si="1"/>
        <v>0.36127557350619616</v>
      </c>
      <c r="D10">
        <f t="shared" si="1"/>
        <v>0.36528325702464703</v>
      </c>
      <c r="E10">
        <f t="shared" si="1"/>
        <v>0.3671881920101569</v>
      </c>
      <c r="F10">
        <f t="shared" si="1"/>
        <v>0.36821738795124814</v>
      </c>
      <c r="G10">
        <f t="shared" si="1"/>
        <v>0.36883779946659623</v>
      </c>
      <c r="H10">
        <f t="shared" si="1"/>
        <v>0.37050341355941258</v>
      </c>
      <c r="I10">
        <f t="shared" si="1"/>
        <v>0.37124583682687629</v>
      </c>
      <c r="J10">
        <f t="shared" si="1"/>
        <v>0.37103034898729104</v>
      </c>
      <c r="K10">
        <f t="shared" si="1"/>
        <v>0.36869526435020977</v>
      </c>
      <c r="L10">
        <f t="shared" si="1"/>
        <v>0.36850032727974541</v>
      </c>
      <c r="M10">
        <f t="shared" si="1"/>
        <v>0.36905255969136125</v>
      </c>
      <c r="N10">
        <f t="shared" si="1"/>
        <v>0.37280525820259763</v>
      </c>
      <c r="O10">
        <f t="shared" si="1"/>
        <v>0.37839070096703675</v>
      </c>
      <c r="P10">
        <f t="shared" si="1"/>
        <v>0.3791504005368429</v>
      </c>
      <c r="Q10">
        <f t="shared" si="1"/>
        <v>0.37938629587241374</v>
      </c>
      <c r="R10">
        <f t="shared" si="1"/>
        <v>0.38043672295556619</v>
      </c>
      <c r="S10">
        <f t="shared" si="1"/>
        <v>0.37808530118051986</v>
      </c>
      <c r="T10">
        <f t="shared" si="1"/>
        <v>0.37833835523399273</v>
      </c>
      <c r="U10">
        <f t="shared" si="1"/>
        <v>0.37853168185648484</v>
      </c>
      <c r="V10">
        <f t="shared" si="1"/>
        <v>0.38127228001279728</v>
      </c>
      <c r="W10">
        <f t="shared" si="1"/>
        <v>0.38468367620545518</v>
      </c>
      <c r="X10">
        <f t="shared" si="1"/>
        <v>0.38726216737020319</v>
      </c>
      <c r="Y10">
        <f t="shared" si="1"/>
        <v>0.38754604983352214</v>
      </c>
      <c r="Z10">
        <f t="shared" si="1"/>
        <v>0.39029598067569471</v>
      </c>
      <c r="AA10">
        <f t="shared" si="1"/>
        <v>0.39214602949357702</v>
      </c>
      <c r="AB10">
        <f t="shared" si="1"/>
        <v>0.39452773140286451</v>
      </c>
      <c r="AC10">
        <f t="shared" si="1"/>
        <v>0.39353896135312216</v>
      </c>
      <c r="AD10">
        <f t="shared" si="1"/>
        <v>0.39691669161759691</v>
      </c>
      <c r="AE10">
        <f t="shared" si="1"/>
        <v>0.39636300363146926</v>
      </c>
      <c r="AF10">
        <f t="shared" ref="AF10:AF14" si="2">MEDIAN(B10:AE10)</f>
        <v>0.37836452810051474</v>
      </c>
    </row>
    <row r="11" spans="1:32" x14ac:dyDescent="0.35">
      <c r="A11" t="s">
        <v>2</v>
      </c>
      <c r="B11">
        <f>(B4/B$7)</f>
        <v>0.5515890136833087</v>
      </c>
      <c r="C11">
        <f t="shared" ref="C11:AE11" si="3">(C4/C$7)</f>
        <v>0.55340332793135272</v>
      </c>
      <c r="D11">
        <f t="shared" si="3"/>
        <v>0.55706845874619482</v>
      </c>
      <c r="E11">
        <f t="shared" si="3"/>
        <v>0.56111987587184908</v>
      </c>
      <c r="F11">
        <f t="shared" si="3"/>
        <v>0.56248774031581483</v>
      </c>
      <c r="G11">
        <f t="shared" si="3"/>
        <v>0.56634998705908057</v>
      </c>
      <c r="H11">
        <f t="shared" si="3"/>
        <v>0.56849395434219241</v>
      </c>
      <c r="I11">
        <f t="shared" si="3"/>
        <v>0.56687519057018032</v>
      </c>
      <c r="J11">
        <f t="shared" si="3"/>
        <v>0.56491043655643036</v>
      </c>
      <c r="K11">
        <f t="shared" si="3"/>
        <v>0.55769798414546334</v>
      </c>
      <c r="L11">
        <f t="shared" si="3"/>
        <v>0.55849233218027272</v>
      </c>
      <c r="M11">
        <f t="shared" si="3"/>
        <v>0.55932781781617213</v>
      </c>
      <c r="N11">
        <f t="shared" si="3"/>
        <v>0.56545934279852406</v>
      </c>
      <c r="O11">
        <f t="shared" si="3"/>
        <v>0.57414331770222982</v>
      </c>
      <c r="P11">
        <f t="shared" si="3"/>
        <v>0.5749421012638114</v>
      </c>
      <c r="Q11">
        <f t="shared" si="3"/>
        <v>0.57210815670829507</v>
      </c>
      <c r="R11">
        <f t="shared" si="3"/>
        <v>0.57204530516061558</v>
      </c>
      <c r="S11">
        <f t="shared" si="3"/>
        <v>0.57132614879949595</v>
      </c>
      <c r="T11">
        <f t="shared" si="3"/>
        <v>0.57032785229212002</v>
      </c>
      <c r="U11">
        <f t="shared" si="3"/>
        <v>0.56996917654454937</v>
      </c>
      <c r="V11">
        <f t="shared" si="3"/>
        <v>0.57369631088260342</v>
      </c>
      <c r="W11">
        <f t="shared" si="3"/>
        <v>0.57740316169889938</v>
      </c>
      <c r="X11">
        <f t="shared" si="3"/>
        <v>0.58301703478311195</v>
      </c>
      <c r="Y11">
        <f t="shared" si="3"/>
        <v>0.58390201432300637</v>
      </c>
      <c r="Z11">
        <f t="shared" si="3"/>
        <v>0.58501966871691946</v>
      </c>
      <c r="AA11">
        <f t="shared" si="3"/>
        <v>0.58258794116785795</v>
      </c>
      <c r="AB11">
        <f t="shared" si="3"/>
        <v>0.58814628026232707</v>
      </c>
      <c r="AC11">
        <f t="shared" si="3"/>
        <v>0.59193534112966084</v>
      </c>
      <c r="AD11">
        <f t="shared" si="3"/>
        <v>0.59270760920498955</v>
      </c>
      <c r="AE11">
        <f t="shared" si="3"/>
        <v>0.58729680460573874</v>
      </c>
      <c r="AF11">
        <f>MEDIAN(B11:AE11)</f>
        <v>0.57082700054580804</v>
      </c>
    </row>
    <row r="12" spans="1:32" x14ac:dyDescent="0.35">
      <c r="A12" t="s">
        <v>3</v>
      </c>
      <c r="B12">
        <f t="shared" ref="B12:AE12" si="4">(B5/B$7)</f>
        <v>0.72497980168479326</v>
      </c>
      <c r="C12">
        <f t="shared" si="4"/>
        <v>0.72976886936700824</v>
      </c>
      <c r="D12">
        <f t="shared" si="4"/>
        <v>0.73547984224357477</v>
      </c>
      <c r="E12">
        <f t="shared" si="4"/>
        <v>0.74150087024431088</v>
      </c>
      <c r="F12">
        <f t="shared" si="4"/>
        <v>0.74107724386775742</v>
      </c>
      <c r="G12">
        <f t="shared" si="4"/>
        <v>0.74773008404692309</v>
      </c>
      <c r="H12">
        <f t="shared" si="4"/>
        <v>0.75216729078813849</v>
      </c>
      <c r="I12">
        <f t="shared" si="4"/>
        <v>0.75120400483875027</v>
      </c>
      <c r="J12">
        <f t="shared" si="4"/>
        <v>0.75239869609658916</v>
      </c>
      <c r="K12">
        <f t="shared" si="4"/>
        <v>0.74495004882992799</v>
      </c>
      <c r="L12">
        <f t="shared" si="4"/>
        <v>0.7370772666880735</v>
      </c>
      <c r="M12">
        <f t="shared" si="4"/>
        <v>0.73863012600466249</v>
      </c>
      <c r="N12">
        <f t="shared" si="4"/>
        <v>0.74332570080256022</v>
      </c>
      <c r="O12">
        <f t="shared" si="4"/>
        <v>0.75320533688123192</v>
      </c>
      <c r="P12">
        <f t="shared" si="4"/>
        <v>0.75327329978400637</v>
      </c>
      <c r="Q12">
        <f t="shared" si="4"/>
        <v>0.75242837118777295</v>
      </c>
      <c r="R12">
        <f t="shared" si="4"/>
        <v>0.75353040710679897</v>
      </c>
      <c r="S12">
        <f t="shared" si="4"/>
        <v>0.750109093851555</v>
      </c>
      <c r="T12">
        <f t="shared" si="4"/>
        <v>0.75047929193440233</v>
      </c>
      <c r="U12">
        <f t="shared" si="4"/>
        <v>0.75362568934845631</v>
      </c>
      <c r="V12">
        <f t="shared" si="4"/>
        <v>0.75746453002950442</v>
      </c>
      <c r="W12">
        <f t="shared" si="4"/>
        <v>0.76423623050281153</v>
      </c>
      <c r="X12">
        <f t="shared" si="4"/>
        <v>0.76601153207307016</v>
      </c>
      <c r="Y12">
        <f t="shared" si="4"/>
        <v>0.76431844406553862</v>
      </c>
      <c r="Z12">
        <f t="shared" si="4"/>
        <v>0.77111407691326483</v>
      </c>
      <c r="AA12">
        <f t="shared" si="4"/>
        <v>0.76916412399680645</v>
      </c>
      <c r="AB12">
        <f t="shared" si="4"/>
        <v>0.77278346608815862</v>
      </c>
      <c r="AC12">
        <f t="shared" si="4"/>
        <v>0.76860835952614681</v>
      </c>
      <c r="AD12">
        <f t="shared" si="4"/>
        <v>0.77588184628121792</v>
      </c>
      <c r="AE12">
        <f t="shared" si="4"/>
        <v>0.76987685511251758</v>
      </c>
      <c r="AF12">
        <f t="shared" si="2"/>
        <v>0.75241353364218111</v>
      </c>
    </row>
    <row r="13" spans="1:32" x14ac:dyDescent="0.35">
      <c r="A13" t="s">
        <v>4</v>
      </c>
      <c r="B13">
        <f t="shared" ref="B13:AE13" si="5">(B6/B$7)</f>
        <v>0.88587205058175433</v>
      </c>
      <c r="C13">
        <f t="shared" si="5"/>
        <v>0.87783358412653367</v>
      </c>
      <c r="D13">
        <f t="shared" si="5"/>
        <v>0.88012445582653898</v>
      </c>
      <c r="E13">
        <f t="shared" si="5"/>
        <v>0.87670512377572896</v>
      </c>
      <c r="F13">
        <f t="shared" si="5"/>
        <v>0.87165970850676122</v>
      </c>
      <c r="G13">
        <f t="shared" si="5"/>
        <v>0.87554201482076666</v>
      </c>
      <c r="H13">
        <f t="shared" si="5"/>
        <v>0.88830726164716534</v>
      </c>
      <c r="I13">
        <f t="shared" si="5"/>
        <v>0.88411281770933681</v>
      </c>
      <c r="J13">
        <f t="shared" si="5"/>
        <v>0.88330744036399411</v>
      </c>
      <c r="K13">
        <f t="shared" si="5"/>
        <v>0.8778034285244587</v>
      </c>
      <c r="L13">
        <f t="shared" si="5"/>
        <v>0.87465616344285557</v>
      </c>
      <c r="M13">
        <f t="shared" si="5"/>
        <v>0.87799507524718834</v>
      </c>
      <c r="N13">
        <f t="shared" si="5"/>
        <v>0.886288021712765</v>
      </c>
      <c r="O13">
        <f t="shared" si="5"/>
        <v>0.89294983727331279</v>
      </c>
      <c r="P13">
        <f t="shared" si="5"/>
        <v>0.89093219259113765</v>
      </c>
      <c r="Q13">
        <f t="shared" si="5"/>
        <v>0.88984365725416248</v>
      </c>
      <c r="R13">
        <f t="shared" si="5"/>
        <v>0.89345047685667511</v>
      </c>
      <c r="S13">
        <f t="shared" si="5"/>
        <v>0.89747294424003732</v>
      </c>
      <c r="T13">
        <f t="shared" si="5"/>
        <v>0.89390910346946573</v>
      </c>
      <c r="U13">
        <f t="shared" si="5"/>
        <v>0.89569747776259689</v>
      </c>
      <c r="V13">
        <f t="shared" si="5"/>
        <v>0.90240078634847132</v>
      </c>
      <c r="W13">
        <f t="shared" si="5"/>
        <v>0.90726489875383798</v>
      </c>
      <c r="X13">
        <f t="shared" si="5"/>
        <v>0.90966433331654661</v>
      </c>
      <c r="Y13">
        <f t="shared" si="5"/>
        <v>0.90930360328803184</v>
      </c>
      <c r="Z13">
        <f t="shared" si="5"/>
        <v>0.92003879563802282</v>
      </c>
      <c r="AA13">
        <f t="shared" si="5"/>
        <v>0.91500930498192468</v>
      </c>
      <c r="AB13">
        <f t="shared" si="5"/>
        <v>0.92325806032995261</v>
      </c>
      <c r="AC13">
        <f t="shared" si="5"/>
        <v>0.93205318523299796</v>
      </c>
      <c r="AD13">
        <f t="shared" si="5"/>
        <v>0.93953108768816473</v>
      </c>
      <c r="AE13">
        <f t="shared" si="5"/>
        <v>0.93110535619800838</v>
      </c>
      <c r="AF13">
        <f t="shared" si="2"/>
        <v>0.89194101493222522</v>
      </c>
    </row>
    <row r="14" spans="1:32" x14ac:dyDescent="0.35">
      <c r="A14" t="s">
        <v>5</v>
      </c>
      <c r="B14">
        <f>(B7/B$7)</f>
        <v>1</v>
      </c>
      <c r="C14">
        <f>(C7/C$7)</f>
        <v>1</v>
      </c>
      <c r="D14">
        <f t="shared" ref="D14:AE14" si="6">(D7/D$7)</f>
        <v>1</v>
      </c>
      <c r="E14">
        <f t="shared" si="6"/>
        <v>1</v>
      </c>
      <c r="F14">
        <f t="shared" si="6"/>
        <v>1</v>
      </c>
      <c r="G14">
        <f t="shared" si="6"/>
        <v>1</v>
      </c>
      <c r="H14">
        <f t="shared" si="6"/>
        <v>1</v>
      </c>
      <c r="I14">
        <f t="shared" si="6"/>
        <v>1</v>
      </c>
      <c r="J14">
        <f t="shared" si="6"/>
        <v>1</v>
      </c>
      <c r="K14">
        <f t="shared" si="6"/>
        <v>1</v>
      </c>
      <c r="L14">
        <f t="shared" si="6"/>
        <v>1</v>
      </c>
      <c r="M14">
        <f t="shared" si="6"/>
        <v>1</v>
      </c>
      <c r="N14">
        <f t="shared" si="6"/>
        <v>1</v>
      </c>
      <c r="O14">
        <f t="shared" si="6"/>
        <v>1</v>
      </c>
      <c r="P14">
        <f t="shared" si="6"/>
        <v>1</v>
      </c>
      <c r="Q14">
        <f t="shared" si="6"/>
        <v>1</v>
      </c>
      <c r="R14">
        <f t="shared" si="6"/>
        <v>1</v>
      </c>
      <c r="S14">
        <f t="shared" si="6"/>
        <v>1</v>
      </c>
      <c r="T14">
        <f t="shared" si="6"/>
        <v>1</v>
      </c>
      <c r="U14">
        <f t="shared" si="6"/>
        <v>1</v>
      </c>
      <c r="V14">
        <f t="shared" si="6"/>
        <v>1</v>
      </c>
      <c r="W14">
        <f t="shared" si="6"/>
        <v>1</v>
      </c>
      <c r="X14">
        <f t="shared" si="6"/>
        <v>1</v>
      </c>
      <c r="Y14">
        <f t="shared" si="6"/>
        <v>1</v>
      </c>
      <c r="Z14">
        <f t="shared" si="6"/>
        <v>1</v>
      </c>
      <c r="AA14">
        <f t="shared" si="6"/>
        <v>1</v>
      </c>
      <c r="AB14">
        <f t="shared" si="6"/>
        <v>1</v>
      </c>
      <c r="AC14">
        <f t="shared" si="6"/>
        <v>1</v>
      </c>
      <c r="AD14">
        <f t="shared" si="6"/>
        <v>1</v>
      </c>
      <c r="AE14">
        <f t="shared" si="6"/>
        <v>1</v>
      </c>
      <c r="AF14">
        <f t="shared" si="2"/>
        <v>1</v>
      </c>
    </row>
    <row r="16" spans="1:32" x14ac:dyDescent="0.35">
      <c r="A16" t="s">
        <v>0</v>
      </c>
      <c r="B16">
        <v>22.1</v>
      </c>
      <c r="C16">
        <f t="shared" ref="C16:C20" si="7">B16/$B$21</f>
        <v>0.31661891117478513</v>
      </c>
    </row>
    <row r="17" spans="1:3" x14ac:dyDescent="0.35">
      <c r="A17" t="s">
        <v>1</v>
      </c>
      <c r="B17">
        <v>37.799999999999997</v>
      </c>
      <c r="C17">
        <f t="shared" si="7"/>
        <v>0.54154727793696278</v>
      </c>
    </row>
    <row r="18" spans="1:3" x14ac:dyDescent="0.35">
      <c r="A18" t="s">
        <v>2</v>
      </c>
      <c r="B18">
        <v>48</v>
      </c>
      <c r="C18">
        <f t="shared" si="7"/>
        <v>0.68767908309455594</v>
      </c>
    </row>
    <row r="19" spans="1:3" x14ac:dyDescent="0.35">
      <c r="A19" t="s">
        <v>3</v>
      </c>
      <c r="B19">
        <v>56.9</v>
      </c>
      <c r="C19">
        <f t="shared" si="7"/>
        <v>0.81518624641833815</v>
      </c>
    </row>
    <row r="20" spans="1:3" x14ac:dyDescent="0.35">
      <c r="A20" t="s">
        <v>4</v>
      </c>
      <c r="B20">
        <v>63.6</v>
      </c>
      <c r="C20">
        <f t="shared" si="7"/>
        <v>0.9111747851002866</v>
      </c>
    </row>
    <row r="21" spans="1:3" x14ac:dyDescent="0.35">
      <c r="A21" t="s">
        <v>5</v>
      </c>
      <c r="B21">
        <v>69.8</v>
      </c>
      <c r="C21">
        <f>B21/$B$21</f>
        <v>1</v>
      </c>
    </row>
    <row r="41" spans="2:14" ht="42" customHeight="1" x14ac:dyDescent="0.35">
      <c r="B41" s="3" t="s">
        <v>6</v>
      </c>
      <c r="C41" s="3" t="s">
        <v>7</v>
      </c>
      <c r="D41" s="1" t="s">
        <v>8</v>
      </c>
      <c r="E41" s="1" t="s">
        <v>9</v>
      </c>
      <c r="F41" s="1" t="s">
        <v>11</v>
      </c>
      <c r="G41" s="1" t="s">
        <v>10</v>
      </c>
      <c r="H41" s="1" t="s">
        <v>12</v>
      </c>
      <c r="I41" s="1" t="s">
        <v>12</v>
      </c>
    </row>
    <row r="42" spans="2:14" x14ac:dyDescent="0.35">
      <c r="B42" s="3" t="s">
        <v>0</v>
      </c>
      <c r="C42" s="7">
        <v>0.16888291843645903</v>
      </c>
      <c r="D42" s="7">
        <f>C42*647</f>
        <v>109.26724822838899</v>
      </c>
      <c r="E42" s="7">
        <f>D42</f>
        <v>109.26724822838899</v>
      </c>
      <c r="F42" s="7">
        <v>3.5</v>
      </c>
      <c r="G42" s="7">
        <f>E42-F42</f>
        <v>105.76724822838899</v>
      </c>
      <c r="H42" s="7">
        <v>87.574280000000002</v>
      </c>
      <c r="I42" s="7">
        <v>67.414163338850202</v>
      </c>
      <c r="M42">
        <v>0</v>
      </c>
      <c r="N42" s="3">
        <v>67.414163338850202</v>
      </c>
    </row>
    <row r="43" spans="2:14" x14ac:dyDescent="0.35">
      <c r="B43" s="3" t="s">
        <v>1</v>
      </c>
      <c r="C43" s="7">
        <v>0.37836452810051474</v>
      </c>
      <c r="D43" s="7">
        <f t="shared" ref="D43:D47" si="8">C43*647</f>
        <v>244.80184968103305</v>
      </c>
      <c r="E43" s="7">
        <f>D43-D42</f>
        <v>135.53460145264404</v>
      </c>
      <c r="F43" s="7">
        <v>3.5</v>
      </c>
      <c r="G43" s="7">
        <f t="shared" ref="G43:G47" si="9">E43-F43</f>
        <v>132.03460145264404</v>
      </c>
      <c r="H43" s="7">
        <v>114.48650000000001</v>
      </c>
      <c r="I43" s="7">
        <v>105.7672</v>
      </c>
      <c r="M43">
        <v>1</v>
      </c>
      <c r="N43" s="3">
        <v>105.7672</v>
      </c>
    </row>
    <row r="44" spans="2:14" x14ac:dyDescent="0.35">
      <c r="B44" s="3" t="s">
        <v>2</v>
      </c>
      <c r="C44" s="7">
        <v>0.57082700054580804</v>
      </c>
      <c r="D44" s="7">
        <f t="shared" si="8"/>
        <v>369.32506935313779</v>
      </c>
      <c r="E44" s="7">
        <f>D44-D43</f>
        <v>124.52321967210474</v>
      </c>
      <c r="F44" s="7">
        <v>3.5</v>
      </c>
      <c r="G44" s="7">
        <f t="shared" si="9"/>
        <v>121.02321967210474</v>
      </c>
      <c r="H44" s="7">
        <v>132.03460000000001</v>
      </c>
      <c r="I44" s="7">
        <v>121.0232</v>
      </c>
      <c r="M44">
        <v>2</v>
      </c>
      <c r="N44" s="3">
        <v>121.0232</v>
      </c>
    </row>
    <row r="45" spans="2:14" x14ac:dyDescent="0.35">
      <c r="B45" s="3" t="s">
        <v>3</v>
      </c>
      <c r="C45" s="7">
        <v>0.75241353364218111</v>
      </c>
      <c r="D45" s="7">
        <f t="shared" si="8"/>
        <v>486.81155626649115</v>
      </c>
      <c r="E45" s="7">
        <f>D45-D44</f>
        <v>117.48648691335336</v>
      </c>
      <c r="F45" s="7">
        <v>3</v>
      </c>
      <c r="G45" s="7">
        <f t="shared" si="9"/>
        <v>114.48648691335336</v>
      </c>
      <c r="H45" s="7">
        <v>121.0232</v>
      </c>
      <c r="I45" s="7">
        <v>132.03460000000001</v>
      </c>
      <c r="M45">
        <v>3</v>
      </c>
      <c r="N45" s="3">
        <v>132.03460000000001</v>
      </c>
    </row>
    <row r="46" spans="2:14" x14ac:dyDescent="0.35">
      <c r="B46" s="3" t="s">
        <v>4</v>
      </c>
      <c r="C46" s="7">
        <v>0.89194101493222522</v>
      </c>
      <c r="D46" s="7">
        <f t="shared" si="8"/>
        <v>577.08583666114976</v>
      </c>
      <c r="E46" s="7">
        <f>D46-D45</f>
        <v>90.274280394658604</v>
      </c>
      <c r="F46" s="7">
        <v>2.7</v>
      </c>
      <c r="G46" s="7">
        <f t="shared" si="9"/>
        <v>87.574280394658601</v>
      </c>
      <c r="H46" s="7">
        <v>105.7672</v>
      </c>
      <c r="I46" s="7">
        <v>114.48650000000001</v>
      </c>
      <c r="M46">
        <v>4</v>
      </c>
      <c r="N46" s="3">
        <v>114.48650000000001</v>
      </c>
    </row>
    <row r="47" spans="2:14" x14ac:dyDescent="0.35">
      <c r="B47" s="3" t="s">
        <v>5</v>
      </c>
      <c r="C47" s="7">
        <v>1</v>
      </c>
      <c r="D47" s="7">
        <f t="shared" si="8"/>
        <v>647</v>
      </c>
      <c r="E47" s="7">
        <f>D47-D46</f>
        <v>69.914163338850244</v>
      </c>
      <c r="F47" s="7">
        <v>2.5</v>
      </c>
      <c r="G47" s="7">
        <f t="shared" si="9"/>
        <v>67.414163338850244</v>
      </c>
      <c r="H47" s="7">
        <v>67.414163338850244</v>
      </c>
      <c r="I47" s="7">
        <v>87.574280000000002</v>
      </c>
      <c r="M47">
        <v>5</v>
      </c>
      <c r="N47" s="3">
        <v>87.574280000000002</v>
      </c>
    </row>
    <row r="67" spans="2:17" ht="43.5" x14ac:dyDescent="0.35">
      <c r="B67" s="3" t="s">
        <v>6</v>
      </c>
      <c r="C67" s="3" t="s">
        <v>7</v>
      </c>
      <c r="D67" s="1" t="s">
        <v>8</v>
      </c>
      <c r="E67" s="1" t="s">
        <v>9</v>
      </c>
      <c r="F67" s="1" t="s">
        <v>11</v>
      </c>
      <c r="G67" s="1" t="s">
        <v>10</v>
      </c>
      <c r="H67" s="1" t="s">
        <v>12</v>
      </c>
      <c r="I67" s="1" t="s">
        <v>12</v>
      </c>
    </row>
    <row r="68" spans="2:17" x14ac:dyDescent="0.35">
      <c r="B68" s="3" t="s">
        <v>0</v>
      </c>
      <c r="C68" s="7">
        <v>0.16888291843645903</v>
      </c>
      <c r="D68" s="7">
        <f t="shared" ref="D68:D71" si="10">C68*580</f>
        <v>97.952092693146241</v>
      </c>
      <c r="E68" s="7">
        <f>D68</f>
        <v>97.952092693146241</v>
      </c>
      <c r="F68" s="7">
        <v>3.5</v>
      </c>
      <c r="G68" s="7">
        <f>E68-F68</f>
        <v>94.452092693146241</v>
      </c>
      <c r="H68" s="7">
        <v>78.22593914822555</v>
      </c>
      <c r="I68" s="7">
        <v>60.174211339309409</v>
      </c>
      <c r="L68" s="3">
        <v>78.22593914822555</v>
      </c>
      <c r="M68">
        <f>L68/10</f>
        <v>7.822593914822555</v>
      </c>
      <c r="N68">
        <v>7.822593914822555</v>
      </c>
      <c r="P68" s="3">
        <f>I68/10</f>
        <v>6.0174211339309407</v>
      </c>
      <c r="Q68">
        <v>6.0174211339309407</v>
      </c>
    </row>
    <row r="69" spans="2:17" x14ac:dyDescent="0.35">
      <c r="B69" s="3" t="s">
        <v>1</v>
      </c>
      <c r="C69" s="7">
        <v>0.37836452810051474</v>
      </c>
      <c r="D69" s="7">
        <f>C69*580</f>
        <v>219.45142629829854</v>
      </c>
      <c r="E69" s="7">
        <f>D69-D68</f>
        <v>121.4993336051523</v>
      </c>
      <c r="F69" s="7">
        <v>3.5</v>
      </c>
      <c r="G69" s="7">
        <f t="shared" ref="G69:G73" si="11">E69-F69</f>
        <v>117.9993336051523</v>
      </c>
      <c r="H69" s="7">
        <v>102.32018919589638</v>
      </c>
      <c r="I69" s="7">
        <v>108.12823401827012</v>
      </c>
      <c r="L69" s="3">
        <v>102.32018919589638</v>
      </c>
      <c r="M69">
        <f t="shared" ref="M69:M73" si="12">L69/10</f>
        <v>10.232018919589638</v>
      </c>
      <c r="N69">
        <v>10.232018919589638</v>
      </c>
      <c r="P69" s="3">
        <f t="shared" ref="P69:P73" si="13">I69/10</f>
        <v>10.812823401827012</v>
      </c>
      <c r="Q69">
        <v>10.812823401827012</v>
      </c>
    </row>
    <row r="70" spans="2:17" x14ac:dyDescent="0.35">
      <c r="B70" s="3" t="s">
        <v>2</v>
      </c>
      <c r="C70" s="7">
        <v>0.57082700054580804</v>
      </c>
      <c r="D70" s="7">
        <f t="shared" si="10"/>
        <v>331.07966031656866</v>
      </c>
      <c r="E70" s="7">
        <f>D70-D69</f>
        <v>111.62823401827012</v>
      </c>
      <c r="F70" s="7">
        <v>3.5</v>
      </c>
      <c r="G70" s="7">
        <f t="shared" si="11"/>
        <v>108.12823401827012</v>
      </c>
      <c r="H70" s="7">
        <v>117.9993336051523</v>
      </c>
      <c r="I70" s="7">
        <v>117.9993336051523</v>
      </c>
      <c r="L70" s="3">
        <v>117.9993336051523</v>
      </c>
      <c r="M70">
        <f t="shared" si="12"/>
        <v>11.799933360515229</v>
      </c>
      <c r="N70">
        <v>11.799933360515229</v>
      </c>
      <c r="P70" s="3">
        <f t="shared" si="13"/>
        <v>11.799933360515229</v>
      </c>
      <c r="Q70">
        <v>11.799933360515229</v>
      </c>
    </row>
    <row r="71" spans="2:17" x14ac:dyDescent="0.35">
      <c r="B71" s="3" t="s">
        <v>3</v>
      </c>
      <c r="C71" s="7">
        <v>0.75241353364218111</v>
      </c>
      <c r="D71" s="7">
        <f t="shared" si="10"/>
        <v>436.39984951246504</v>
      </c>
      <c r="E71" s="7">
        <f>D71-D70</f>
        <v>105.32018919589638</v>
      </c>
      <c r="F71" s="7">
        <v>3</v>
      </c>
      <c r="G71" s="7">
        <f t="shared" si="11"/>
        <v>102.32018919589638</v>
      </c>
      <c r="H71" s="7">
        <v>108.12823401827012</v>
      </c>
      <c r="I71" s="7">
        <v>102.32018919589638</v>
      </c>
      <c r="L71" s="3">
        <v>108.12823401827012</v>
      </c>
      <c r="M71">
        <f t="shared" si="12"/>
        <v>10.812823401827012</v>
      </c>
      <c r="N71">
        <v>10.812823401827012</v>
      </c>
      <c r="P71" s="3">
        <f t="shared" si="13"/>
        <v>10.232018919589638</v>
      </c>
      <c r="Q71">
        <v>10.232018919589638</v>
      </c>
    </row>
    <row r="72" spans="2:17" x14ac:dyDescent="0.35">
      <c r="B72" s="3" t="s">
        <v>4</v>
      </c>
      <c r="C72" s="7">
        <v>0.89194101493222522</v>
      </c>
      <c r="D72" s="7">
        <f>C72*580</f>
        <v>517.32578866069059</v>
      </c>
      <c r="E72" s="7">
        <f>D72-D71</f>
        <v>80.925939148225552</v>
      </c>
      <c r="F72" s="7">
        <v>2.7</v>
      </c>
      <c r="G72" s="7">
        <f t="shared" si="11"/>
        <v>78.22593914822555</v>
      </c>
      <c r="H72" s="7">
        <v>94.452092693146241</v>
      </c>
      <c r="I72" s="7">
        <v>94.452092693146241</v>
      </c>
      <c r="L72" s="3">
        <v>94.452092693146241</v>
      </c>
      <c r="M72">
        <f t="shared" si="12"/>
        <v>9.4452092693146241</v>
      </c>
      <c r="N72">
        <v>9.4452092693146241</v>
      </c>
      <c r="P72" s="3">
        <f t="shared" si="13"/>
        <v>9.4452092693146241</v>
      </c>
      <c r="Q72">
        <v>9.4452092693146241</v>
      </c>
    </row>
    <row r="73" spans="2:17" x14ac:dyDescent="0.35">
      <c r="B73" s="3" t="s">
        <v>5</v>
      </c>
      <c r="C73" s="7">
        <v>1</v>
      </c>
      <c r="D73" s="7">
        <v>580</v>
      </c>
      <c r="E73" s="7">
        <f>D73-D72</f>
        <v>62.674211339309409</v>
      </c>
      <c r="F73" s="7">
        <v>2.5</v>
      </c>
      <c r="G73" s="7">
        <f t="shared" si="11"/>
        <v>60.174211339309409</v>
      </c>
      <c r="H73" s="7">
        <v>60.174211339309409</v>
      </c>
      <c r="I73" s="7">
        <v>78.22593914822555</v>
      </c>
      <c r="L73" s="3">
        <v>60.174211339309409</v>
      </c>
      <c r="M73">
        <f t="shared" si="12"/>
        <v>6.0174211339309407</v>
      </c>
      <c r="N73">
        <v>6.0174211339309407</v>
      </c>
      <c r="P73" s="3">
        <f t="shared" si="13"/>
        <v>7.822593914822555</v>
      </c>
      <c r="Q73">
        <v>7.822593914822555</v>
      </c>
    </row>
    <row r="80" spans="2:17" ht="43.5" x14ac:dyDescent="0.35">
      <c r="B80" s="3" t="s">
        <v>6</v>
      </c>
      <c r="C80" s="3" t="s">
        <v>7</v>
      </c>
      <c r="D80" s="1" t="s">
        <v>8</v>
      </c>
      <c r="E80" s="1" t="s">
        <v>9</v>
      </c>
      <c r="F80" s="1" t="s">
        <v>11</v>
      </c>
      <c r="G80" s="1" t="s">
        <v>10</v>
      </c>
      <c r="H80" s="1" t="s">
        <v>12</v>
      </c>
      <c r="I80" s="1" t="s">
        <v>12</v>
      </c>
    </row>
    <row r="81" spans="2:13" x14ac:dyDescent="0.35">
      <c r="B81" s="3" t="s">
        <v>0</v>
      </c>
      <c r="C81" s="7">
        <v>0.31661891117478513</v>
      </c>
      <c r="D81" s="7">
        <f t="shared" ref="D81:D84" si="14">C81*432</f>
        <v>136.77936962750718</v>
      </c>
      <c r="E81" s="7">
        <f>D81</f>
        <v>136.77936962750718</v>
      </c>
      <c r="F81" s="7">
        <v>3.5</v>
      </c>
      <c r="G81" s="7">
        <f>E81-F81</f>
        <v>133.27936962750718</v>
      </c>
      <c r="H81" s="7">
        <v>38.767048710601713</v>
      </c>
      <c r="I81" s="3"/>
      <c r="K81">
        <f>H81/10</f>
        <v>3.8767048710601713</v>
      </c>
      <c r="M81">
        <v>3.8767048710601713</v>
      </c>
    </row>
    <row r="82" spans="2:13" x14ac:dyDescent="0.35">
      <c r="B82" s="3" t="s">
        <v>1</v>
      </c>
      <c r="C82" s="7">
        <v>0.54154727793696278</v>
      </c>
      <c r="D82" s="7">
        <f t="shared" si="14"/>
        <v>233.94842406876791</v>
      </c>
      <c r="E82" s="7">
        <f>D82-D81</f>
        <v>97.169054441260727</v>
      </c>
      <c r="F82" s="7">
        <v>3.5</v>
      </c>
      <c r="G82" s="7">
        <f t="shared" ref="G82:G86" si="15">E82-F82</f>
        <v>93.669054441260727</v>
      </c>
      <c r="H82" s="7">
        <v>59.628939828080263</v>
      </c>
      <c r="I82" s="3"/>
      <c r="K82">
        <f t="shared" ref="K82:K85" si="16">H82/10</f>
        <v>5.9628939828080263</v>
      </c>
      <c r="M82">
        <v>5.9628939828080263</v>
      </c>
    </row>
    <row r="83" spans="2:13" x14ac:dyDescent="0.35">
      <c r="B83" s="3" t="s">
        <v>2</v>
      </c>
      <c r="C83" s="7">
        <v>0.68767908309455594</v>
      </c>
      <c r="D83" s="7">
        <f t="shared" si="14"/>
        <v>297.07736389684817</v>
      </c>
      <c r="E83" s="7">
        <f>D83-D82</f>
        <v>63.128939828080263</v>
      </c>
      <c r="F83" s="7">
        <v>3.5</v>
      </c>
      <c r="G83" s="7">
        <f t="shared" si="15"/>
        <v>59.628939828080263</v>
      </c>
      <c r="H83" s="7">
        <v>133.27936962750718</v>
      </c>
      <c r="I83" s="3"/>
      <c r="K83">
        <f t="shared" si="16"/>
        <v>13.327936962750718</v>
      </c>
      <c r="M83">
        <v>13.327936962750718</v>
      </c>
    </row>
    <row r="84" spans="2:13" x14ac:dyDescent="0.35">
      <c r="B84" s="3" t="s">
        <v>3</v>
      </c>
      <c r="C84" s="7">
        <v>0.81518624641833815</v>
      </c>
      <c r="D84" s="7">
        <f t="shared" si="14"/>
        <v>352.16045845272208</v>
      </c>
      <c r="E84" s="7">
        <f>D84-D83</f>
        <v>55.083094555873913</v>
      </c>
      <c r="F84" s="7">
        <v>3</v>
      </c>
      <c r="G84" s="7">
        <f t="shared" si="15"/>
        <v>52.083094555873913</v>
      </c>
      <c r="H84" s="7">
        <v>93.669054441260727</v>
      </c>
      <c r="I84" s="3"/>
      <c r="K84">
        <f t="shared" si="16"/>
        <v>9.366905444126072</v>
      </c>
      <c r="M84">
        <v>9.366905444126072</v>
      </c>
    </row>
    <row r="85" spans="2:13" x14ac:dyDescent="0.35">
      <c r="B85" s="3" t="s">
        <v>4</v>
      </c>
      <c r="C85" s="7">
        <v>0.9111747851002866</v>
      </c>
      <c r="D85" s="7">
        <f>C85*432</f>
        <v>393.6275071633238</v>
      </c>
      <c r="E85" s="7">
        <f>D85-D84</f>
        <v>41.467048710601716</v>
      </c>
      <c r="F85" s="7">
        <v>2.7</v>
      </c>
      <c r="G85" s="7">
        <f t="shared" si="15"/>
        <v>38.767048710601713</v>
      </c>
      <c r="H85" s="7">
        <v>52.083094555873913</v>
      </c>
      <c r="I85" s="3"/>
      <c r="K85">
        <f t="shared" si="16"/>
        <v>5.2083094555873917</v>
      </c>
      <c r="M85">
        <v>5.2083094555873917</v>
      </c>
    </row>
    <row r="86" spans="2:13" x14ac:dyDescent="0.35">
      <c r="B86" s="3" t="s">
        <v>5</v>
      </c>
      <c r="C86" s="7">
        <v>1</v>
      </c>
      <c r="D86" s="7">
        <v>432</v>
      </c>
      <c r="E86" s="7">
        <f>D86-D85</f>
        <v>38.372492836676201</v>
      </c>
      <c r="F86" s="7">
        <v>2.5</v>
      </c>
      <c r="G86" s="7">
        <f t="shared" si="15"/>
        <v>35.872492836676201</v>
      </c>
      <c r="H86" s="7">
        <v>35.872492836676201</v>
      </c>
      <c r="I86" s="3"/>
      <c r="K86">
        <f>H86/10</f>
        <v>3.58724928366762</v>
      </c>
      <c r="M86">
        <v>3.58724928366762</v>
      </c>
    </row>
    <row r="91" spans="2:13" x14ac:dyDescent="0.35">
      <c r="B91" s="3"/>
      <c r="C91" s="3"/>
      <c r="D91" s="1"/>
      <c r="E91" s="1"/>
      <c r="F91" s="1"/>
      <c r="G91" s="1"/>
      <c r="H91" s="1"/>
      <c r="I91" s="1"/>
    </row>
    <row r="92" spans="2:13" x14ac:dyDescent="0.35">
      <c r="B92" s="3"/>
      <c r="C92" s="3"/>
      <c r="D92" s="3"/>
      <c r="E92" s="3"/>
      <c r="F92" s="3"/>
      <c r="G92" s="3"/>
      <c r="H92" s="3"/>
      <c r="I92" s="3"/>
    </row>
    <row r="93" spans="2:13" x14ac:dyDescent="0.35">
      <c r="B93" s="3"/>
      <c r="C93" s="3"/>
      <c r="D93" s="3"/>
      <c r="E93" s="3"/>
      <c r="F93" s="3"/>
      <c r="G93" s="3"/>
      <c r="H93" s="3"/>
      <c r="I93" s="3"/>
    </row>
    <row r="94" spans="2:13" x14ac:dyDescent="0.35">
      <c r="B94" s="3"/>
      <c r="C94" s="3"/>
      <c r="D94" s="3"/>
      <c r="E94" s="3"/>
      <c r="F94" s="3"/>
      <c r="G94" s="3"/>
      <c r="H94" s="3"/>
      <c r="I94" s="3"/>
    </row>
    <row r="95" spans="2:13" x14ac:dyDescent="0.35">
      <c r="B95" s="3"/>
      <c r="C95" s="3"/>
      <c r="D95" s="3"/>
      <c r="E95" s="3"/>
      <c r="F95" s="3"/>
      <c r="G95" s="3"/>
      <c r="H95" s="3"/>
      <c r="I95" s="3"/>
    </row>
    <row r="96" spans="2:13" x14ac:dyDescent="0.35">
      <c r="B96" s="3"/>
      <c r="C96" s="3"/>
      <c r="D96" s="3"/>
      <c r="E96" s="3"/>
      <c r="F96" s="3"/>
      <c r="G96" s="3"/>
      <c r="H96" s="3"/>
      <c r="I96" s="3"/>
    </row>
    <row r="97" spans="2:9" x14ac:dyDescent="0.35">
      <c r="B97" s="3"/>
      <c r="C97" s="3"/>
      <c r="D97" s="3"/>
      <c r="E97" s="3"/>
      <c r="F97" s="3"/>
      <c r="G97" s="3"/>
      <c r="H97" s="3"/>
      <c r="I97" s="3"/>
    </row>
  </sheetData>
  <phoneticPr fontId="1" type="noConversion"/>
  <conditionalFormatting sqref="B7:AE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F11B-736F-4AC1-A89D-544E7F3D85A4}">
  <dimension ref="M4:R69"/>
  <sheetViews>
    <sheetView topLeftCell="A63" workbookViewId="0">
      <selection activeCell="M15" sqref="M15"/>
    </sheetView>
  </sheetViews>
  <sheetFormatPr defaultRowHeight="14.5" x14ac:dyDescent="0.35"/>
  <sheetData>
    <row r="4" spans="13:15" ht="15.5" x14ac:dyDescent="0.35">
      <c r="M4" s="2">
        <v>0</v>
      </c>
      <c r="N4" s="2">
        <v>0</v>
      </c>
    </row>
    <row r="5" spans="13:15" ht="15.5" x14ac:dyDescent="0.35">
      <c r="M5" s="2">
        <v>4</v>
      </c>
      <c r="N5" s="2">
        <v>28</v>
      </c>
      <c r="O5">
        <f>(M5-M4)*(N5+N4)*3600*0.5</f>
        <v>201600</v>
      </c>
    </row>
    <row r="6" spans="13:15" ht="15.5" x14ac:dyDescent="0.35">
      <c r="M6" s="2">
        <v>6.0745139614133832</v>
      </c>
      <c r="N6" s="2">
        <v>73.110331748295934</v>
      </c>
      <c r="O6">
        <f t="shared" ref="O6:O14" si="0">(M6-M5)*(N6+N5)*3600*0.5</f>
        <v>377558.6307389618</v>
      </c>
    </row>
    <row r="7" spans="13:15" ht="15.5" x14ac:dyDescent="0.35">
      <c r="M7" s="2">
        <v>7.7722566241564799</v>
      </c>
      <c r="N7" s="2">
        <v>109.66549762244389</v>
      </c>
      <c r="O7">
        <f t="shared" si="0"/>
        <v>558551.38183372398</v>
      </c>
    </row>
    <row r="8" spans="13:15" ht="15.5" x14ac:dyDescent="0.35">
      <c r="M8" s="2">
        <v>9.6715285000694884</v>
      </c>
      <c r="N8" s="2">
        <v>146.22066349659187</v>
      </c>
      <c r="O8">
        <f t="shared" si="0"/>
        <v>874795.30064771289</v>
      </c>
    </row>
    <row r="9" spans="13:15" ht="15.5" x14ac:dyDescent="0.35">
      <c r="M9" s="2">
        <v>12.288715417651233</v>
      </c>
      <c r="N9" s="2">
        <v>109.66549762244389</v>
      </c>
      <c r="O9">
        <f t="shared" si="0"/>
        <v>1205463.4438877185</v>
      </c>
    </row>
    <row r="10" spans="13:15" ht="15.5" x14ac:dyDescent="0.35">
      <c r="M10" s="2">
        <v>15.08766023330006</v>
      </c>
      <c r="N10" s="2">
        <v>73.110331748295934</v>
      </c>
      <c r="O10">
        <f t="shared" si="0"/>
        <v>920843.02807766432</v>
      </c>
    </row>
    <row r="11" spans="13:15" ht="15.5" x14ac:dyDescent="0.35">
      <c r="M11" s="2">
        <v>19</v>
      </c>
      <c r="N11" s="2">
        <v>42</v>
      </c>
      <c r="O11">
        <f t="shared" si="0"/>
        <v>810631.3112223855</v>
      </c>
    </row>
    <row r="12" spans="13:15" ht="15.5" x14ac:dyDescent="0.35">
      <c r="M12" s="2">
        <v>24</v>
      </c>
      <c r="N12" s="2">
        <v>20</v>
      </c>
      <c r="O12">
        <f t="shared" si="0"/>
        <v>558000</v>
      </c>
    </row>
    <row r="13" spans="13:15" ht="15.5" x14ac:dyDescent="0.35">
      <c r="M13" s="2">
        <v>28</v>
      </c>
      <c r="N13" s="2">
        <v>8</v>
      </c>
      <c r="O13">
        <f t="shared" si="0"/>
        <v>201600</v>
      </c>
    </row>
    <row r="14" spans="13:15" ht="15.5" customHeight="1" x14ac:dyDescent="0.35">
      <c r="M14" s="2">
        <v>33.748493771514497</v>
      </c>
      <c r="N14" s="2">
        <v>0</v>
      </c>
      <c r="O14">
        <f t="shared" si="0"/>
        <v>82778.310309808745</v>
      </c>
    </row>
    <row r="15" spans="13:15" x14ac:dyDescent="0.35">
      <c r="O15">
        <f>SUM(O5:O14)</f>
        <v>5791821.4067179756</v>
      </c>
    </row>
    <row r="16" spans="13:15" x14ac:dyDescent="0.35">
      <c r="O16">
        <f>O15/(578.64*10^6)*100</f>
        <v>1.0009369222172639</v>
      </c>
    </row>
    <row r="36" spans="17:18" x14ac:dyDescent="0.35">
      <c r="Q36">
        <v>1</v>
      </c>
      <c r="R36">
        <v>6</v>
      </c>
    </row>
    <row r="37" spans="17:18" x14ac:dyDescent="0.35">
      <c r="Q37">
        <v>2</v>
      </c>
      <c r="R37">
        <v>13</v>
      </c>
    </row>
    <row r="38" spans="17:18" x14ac:dyDescent="0.35">
      <c r="Q38">
        <v>3</v>
      </c>
      <c r="R38">
        <v>19</v>
      </c>
    </row>
    <row r="39" spans="17:18" x14ac:dyDescent="0.35">
      <c r="Q39">
        <v>4</v>
      </c>
      <c r="R39">
        <v>28</v>
      </c>
    </row>
    <row r="40" spans="17:18" x14ac:dyDescent="0.35">
      <c r="Q40">
        <v>5</v>
      </c>
      <c r="R40">
        <v>43</v>
      </c>
    </row>
    <row r="41" spans="17:18" x14ac:dyDescent="0.35">
      <c r="Q41">
        <v>6</v>
      </c>
      <c r="R41">
        <v>70</v>
      </c>
    </row>
    <row r="42" spans="17:18" x14ac:dyDescent="0.35">
      <c r="Q42">
        <v>7</v>
      </c>
      <c r="R42">
        <v>93</v>
      </c>
    </row>
    <row r="43" spans="17:18" x14ac:dyDescent="0.35">
      <c r="Q43">
        <v>8</v>
      </c>
      <c r="R43">
        <v>113</v>
      </c>
    </row>
    <row r="44" spans="17:18" x14ac:dyDescent="0.35">
      <c r="Q44">
        <v>9</v>
      </c>
      <c r="R44">
        <v>135</v>
      </c>
    </row>
    <row r="45" spans="17:18" x14ac:dyDescent="0.35">
      <c r="Q45">
        <v>10</v>
      </c>
      <c r="R45">
        <v>146.22</v>
      </c>
    </row>
    <row r="46" spans="17:18" x14ac:dyDescent="0.35">
      <c r="Q46">
        <v>11</v>
      </c>
      <c r="R46">
        <v>132</v>
      </c>
    </row>
    <row r="47" spans="17:18" x14ac:dyDescent="0.35">
      <c r="Q47">
        <v>12</v>
      </c>
      <c r="R47">
        <v>113</v>
      </c>
    </row>
    <row r="48" spans="17:18" x14ac:dyDescent="0.35">
      <c r="Q48">
        <v>13</v>
      </c>
      <c r="R48">
        <v>100</v>
      </c>
    </row>
    <row r="49" spans="17:18" x14ac:dyDescent="0.35">
      <c r="Q49">
        <v>14</v>
      </c>
      <c r="R49">
        <v>85</v>
      </c>
    </row>
    <row r="50" spans="17:18" x14ac:dyDescent="0.35">
      <c r="Q50">
        <v>15</v>
      </c>
      <c r="R50">
        <v>73</v>
      </c>
    </row>
    <row r="51" spans="17:18" x14ac:dyDescent="0.35">
      <c r="Q51">
        <v>16</v>
      </c>
      <c r="R51">
        <v>64</v>
      </c>
    </row>
    <row r="52" spans="17:18" x14ac:dyDescent="0.35">
      <c r="Q52">
        <v>17</v>
      </c>
      <c r="R52">
        <v>56</v>
      </c>
    </row>
    <row r="53" spans="17:18" x14ac:dyDescent="0.35">
      <c r="Q53">
        <v>18</v>
      </c>
      <c r="R53">
        <v>48</v>
      </c>
    </row>
    <row r="54" spans="17:18" x14ac:dyDescent="0.35">
      <c r="Q54">
        <v>19</v>
      </c>
      <c r="R54">
        <v>43</v>
      </c>
    </row>
    <row r="55" spans="17:18" x14ac:dyDescent="0.35">
      <c r="Q55">
        <v>20</v>
      </c>
      <c r="R55">
        <v>37</v>
      </c>
    </row>
    <row r="56" spans="17:18" x14ac:dyDescent="0.35">
      <c r="Q56">
        <v>21</v>
      </c>
      <c r="R56">
        <v>33</v>
      </c>
    </row>
    <row r="57" spans="17:18" x14ac:dyDescent="0.35">
      <c r="Q57">
        <v>22</v>
      </c>
      <c r="R57">
        <v>28</v>
      </c>
    </row>
    <row r="58" spans="17:18" x14ac:dyDescent="0.35">
      <c r="Q58">
        <v>23</v>
      </c>
      <c r="R58">
        <v>24</v>
      </c>
    </row>
    <row r="59" spans="17:18" x14ac:dyDescent="0.35">
      <c r="Q59">
        <v>24</v>
      </c>
      <c r="R59">
        <v>20</v>
      </c>
    </row>
    <row r="60" spans="17:18" x14ac:dyDescent="0.35">
      <c r="Q60">
        <v>25</v>
      </c>
      <c r="R60">
        <v>16</v>
      </c>
    </row>
    <row r="61" spans="17:18" x14ac:dyDescent="0.35">
      <c r="Q61">
        <v>26</v>
      </c>
      <c r="R61">
        <v>13</v>
      </c>
    </row>
    <row r="62" spans="17:18" x14ac:dyDescent="0.35">
      <c r="Q62">
        <v>27</v>
      </c>
      <c r="R62">
        <v>10</v>
      </c>
    </row>
    <row r="63" spans="17:18" x14ac:dyDescent="0.35">
      <c r="Q63">
        <v>28</v>
      </c>
      <c r="R63">
        <v>8</v>
      </c>
    </row>
    <row r="64" spans="17:18" x14ac:dyDescent="0.35">
      <c r="Q64">
        <v>29</v>
      </c>
      <c r="R64">
        <v>6</v>
      </c>
    </row>
    <row r="65" spans="17:18" x14ac:dyDescent="0.35">
      <c r="Q65">
        <v>30</v>
      </c>
      <c r="R65">
        <v>5</v>
      </c>
    </row>
    <row r="66" spans="17:18" x14ac:dyDescent="0.35">
      <c r="Q66">
        <v>31</v>
      </c>
      <c r="R66">
        <v>4</v>
      </c>
    </row>
    <row r="67" spans="17:18" x14ac:dyDescent="0.35">
      <c r="Q67">
        <v>32</v>
      </c>
      <c r="R67">
        <v>2.5</v>
      </c>
    </row>
    <row r="68" spans="17:18" x14ac:dyDescent="0.35">
      <c r="Q68">
        <v>33</v>
      </c>
      <c r="R68">
        <v>1</v>
      </c>
    </row>
    <row r="69" spans="17:18" x14ac:dyDescent="0.35">
      <c r="Q69">
        <v>34</v>
      </c>
      <c r="R6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6DF9-3E25-4F6E-A15F-E31C487EDB6F}">
  <dimension ref="A1:K42"/>
  <sheetViews>
    <sheetView workbookViewId="0">
      <selection activeCell="H5" sqref="H5"/>
    </sheetView>
  </sheetViews>
  <sheetFormatPr defaultRowHeight="14.5" x14ac:dyDescent="0.35"/>
  <cols>
    <col min="10" max="10" width="9.81640625" customWidth="1"/>
  </cols>
  <sheetData>
    <row r="1" spans="1:11" x14ac:dyDescent="0.35">
      <c r="A1" t="s">
        <v>13</v>
      </c>
      <c r="B1" t="s">
        <v>14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16</v>
      </c>
      <c r="K1" t="s">
        <v>17</v>
      </c>
    </row>
    <row r="2" spans="1:11" x14ac:dyDescent="0.35">
      <c r="B2" t="s">
        <v>15</v>
      </c>
      <c r="D2">
        <v>6.7414163338850202</v>
      </c>
      <c r="E2">
        <v>10.57672</v>
      </c>
      <c r="F2">
        <v>12.102320000000001</v>
      </c>
      <c r="G2">
        <v>13.203460000000002</v>
      </c>
      <c r="H2">
        <v>11.448650000000001</v>
      </c>
      <c r="I2">
        <v>8.7574280000000009</v>
      </c>
      <c r="J2">
        <f>0.1*578.64</f>
        <v>57.864000000000004</v>
      </c>
    </row>
    <row r="3" spans="1:11" x14ac:dyDescent="0.35">
      <c r="A3">
        <v>0</v>
      </c>
      <c r="B3">
        <v>0</v>
      </c>
      <c r="D3">
        <f>B3*$D$2</f>
        <v>0</v>
      </c>
      <c r="J3">
        <f t="shared" ref="J3:J42" si="0">0.1*578.64</f>
        <v>57.864000000000004</v>
      </c>
      <c r="K3">
        <f>SUM(D3:J3)</f>
        <v>57.864000000000004</v>
      </c>
    </row>
    <row r="4" spans="1:11" x14ac:dyDescent="0.35">
      <c r="A4">
        <v>1</v>
      </c>
      <c r="B4">
        <v>6</v>
      </c>
      <c r="D4">
        <f t="shared" ref="D4:D37" si="1">B4*$D$2</f>
        <v>40.448498003310121</v>
      </c>
      <c r="E4">
        <f>$E$2*B3</f>
        <v>0</v>
      </c>
      <c r="J4">
        <f t="shared" si="0"/>
        <v>57.864000000000004</v>
      </c>
      <c r="K4">
        <f t="shared" ref="K4:K42" si="2">SUM(D4:J4)</f>
        <v>98.312498003310125</v>
      </c>
    </row>
    <row r="5" spans="1:11" x14ac:dyDescent="0.35">
      <c r="A5">
        <v>2</v>
      </c>
      <c r="B5">
        <v>13</v>
      </c>
      <c r="D5">
        <f t="shared" si="1"/>
        <v>87.638412340505255</v>
      </c>
      <c r="E5">
        <f t="shared" ref="E5:E36" si="3">$E$2*B4</f>
        <v>63.460319999999996</v>
      </c>
      <c r="F5">
        <f>$F$2*B3</f>
        <v>0</v>
      </c>
      <c r="J5">
        <f t="shared" si="0"/>
        <v>57.864000000000004</v>
      </c>
      <c r="K5">
        <f t="shared" si="2"/>
        <v>208.96273234050526</v>
      </c>
    </row>
    <row r="6" spans="1:11" x14ac:dyDescent="0.35">
      <c r="A6">
        <v>3</v>
      </c>
      <c r="B6">
        <v>19</v>
      </c>
      <c r="D6">
        <f>B6*$D$2</f>
        <v>128.08691034381539</v>
      </c>
      <c r="E6">
        <f t="shared" si="3"/>
        <v>137.49735999999999</v>
      </c>
      <c r="F6">
        <f t="shared" ref="F6:F39" si="4">$F$2*B4</f>
        <v>72.613920000000007</v>
      </c>
      <c r="G6">
        <f>$G$2*B3</f>
        <v>0</v>
      </c>
      <c r="J6">
        <f t="shared" si="0"/>
        <v>57.864000000000004</v>
      </c>
      <c r="K6">
        <f t="shared" si="2"/>
        <v>396.06219034381536</v>
      </c>
    </row>
    <row r="7" spans="1:11" x14ac:dyDescent="0.35">
      <c r="A7">
        <v>4</v>
      </c>
      <c r="B7">
        <v>28</v>
      </c>
      <c r="D7">
        <f t="shared" si="1"/>
        <v>188.75965734878056</v>
      </c>
      <c r="E7">
        <f t="shared" si="3"/>
        <v>200.95768000000001</v>
      </c>
      <c r="F7">
        <f t="shared" si="4"/>
        <v>157.33016000000001</v>
      </c>
      <c r="G7">
        <f t="shared" ref="G7:G40" si="5">$G$2*B4</f>
        <v>79.220760000000013</v>
      </c>
      <c r="H7">
        <f>$H$2*B3</f>
        <v>0</v>
      </c>
      <c r="J7">
        <f t="shared" si="0"/>
        <v>57.864000000000004</v>
      </c>
      <c r="K7">
        <f t="shared" si="2"/>
        <v>684.13225734878063</v>
      </c>
    </row>
    <row r="8" spans="1:11" x14ac:dyDescent="0.35">
      <c r="A8">
        <v>5</v>
      </c>
      <c r="B8">
        <v>43</v>
      </c>
      <c r="D8">
        <f t="shared" si="1"/>
        <v>289.88090235705585</v>
      </c>
      <c r="E8">
        <f t="shared" si="3"/>
        <v>296.14816000000002</v>
      </c>
      <c r="F8">
        <f t="shared" si="4"/>
        <v>229.94408000000001</v>
      </c>
      <c r="G8">
        <f t="shared" si="5"/>
        <v>171.64498000000003</v>
      </c>
      <c r="H8">
        <f t="shared" ref="H8:H41" si="6">$H$2*B4</f>
        <v>68.691900000000004</v>
      </c>
      <c r="I8">
        <f>$I$2*B3</f>
        <v>0</v>
      </c>
      <c r="J8">
        <f t="shared" si="0"/>
        <v>57.864000000000004</v>
      </c>
      <c r="K8">
        <f t="shared" si="2"/>
        <v>1114.1740223570559</v>
      </c>
    </row>
    <row r="9" spans="1:11" x14ac:dyDescent="0.35">
      <c r="A9">
        <v>6</v>
      </c>
      <c r="B9">
        <v>70</v>
      </c>
      <c r="D9">
        <f t="shared" si="1"/>
        <v>471.89914337195142</v>
      </c>
      <c r="E9">
        <f t="shared" si="3"/>
        <v>454.79896000000002</v>
      </c>
      <c r="F9">
        <f t="shared" si="4"/>
        <v>338.86496</v>
      </c>
      <c r="G9">
        <f t="shared" si="5"/>
        <v>250.86574000000002</v>
      </c>
      <c r="H9">
        <f t="shared" si="6"/>
        <v>148.83244999999999</v>
      </c>
      <c r="I9">
        <f t="shared" ref="I9:I42" si="7">$I$2*B4</f>
        <v>52.544568000000005</v>
      </c>
      <c r="J9">
        <f t="shared" si="0"/>
        <v>57.864000000000004</v>
      </c>
      <c r="K9">
        <f t="shared" si="2"/>
        <v>1775.6698213719517</v>
      </c>
    </row>
    <row r="10" spans="1:11" x14ac:dyDescent="0.35">
      <c r="A10">
        <v>7</v>
      </c>
      <c r="B10">
        <v>93</v>
      </c>
      <c r="D10">
        <f t="shared" si="1"/>
        <v>626.9517190513069</v>
      </c>
      <c r="E10">
        <f t="shared" si="3"/>
        <v>740.37040000000002</v>
      </c>
      <c r="F10">
        <f t="shared" si="4"/>
        <v>520.39976000000001</v>
      </c>
      <c r="G10">
        <f t="shared" si="5"/>
        <v>369.69688000000002</v>
      </c>
      <c r="H10">
        <f t="shared" si="6"/>
        <v>217.52435000000003</v>
      </c>
      <c r="I10">
        <f t="shared" si="7"/>
        <v>113.84656400000001</v>
      </c>
      <c r="J10">
        <f t="shared" si="0"/>
        <v>57.864000000000004</v>
      </c>
      <c r="K10">
        <f t="shared" si="2"/>
        <v>2646.6536730513071</v>
      </c>
    </row>
    <row r="11" spans="1:11" x14ac:dyDescent="0.35">
      <c r="A11">
        <v>8</v>
      </c>
      <c r="B11">
        <v>113</v>
      </c>
      <c r="D11">
        <f t="shared" si="1"/>
        <v>761.78004572900727</v>
      </c>
      <c r="E11">
        <f t="shared" si="3"/>
        <v>983.63495999999998</v>
      </c>
      <c r="F11">
        <f t="shared" si="4"/>
        <v>847.16240000000005</v>
      </c>
      <c r="G11">
        <f t="shared" si="5"/>
        <v>567.74878000000001</v>
      </c>
      <c r="H11">
        <f t="shared" si="6"/>
        <v>320.56220000000002</v>
      </c>
      <c r="I11">
        <f t="shared" si="7"/>
        <v>166.39113200000003</v>
      </c>
      <c r="J11">
        <f t="shared" si="0"/>
        <v>57.864000000000004</v>
      </c>
      <c r="K11">
        <f t="shared" si="2"/>
        <v>3705.1435177290073</v>
      </c>
    </row>
    <row r="12" spans="1:11" x14ac:dyDescent="0.35">
      <c r="A12">
        <v>9</v>
      </c>
      <c r="B12">
        <v>135</v>
      </c>
      <c r="D12">
        <f t="shared" si="1"/>
        <v>910.09120507447767</v>
      </c>
      <c r="E12">
        <f t="shared" si="3"/>
        <v>1195.1693600000001</v>
      </c>
      <c r="F12">
        <f t="shared" si="4"/>
        <v>1125.51576</v>
      </c>
      <c r="G12">
        <f t="shared" si="5"/>
        <v>924.24220000000014</v>
      </c>
      <c r="H12">
        <f t="shared" si="6"/>
        <v>492.29195000000004</v>
      </c>
      <c r="I12">
        <f t="shared" si="7"/>
        <v>245.20798400000001</v>
      </c>
      <c r="J12">
        <f t="shared" si="0"/>
        <v>57.864000000000004</v>
      </c>
      <c r="K12">
        <f t="shared" si="2"/>
        <v>4950.3824590744771</v>
      </c>
    </row>
    <row r="13" spans="1:11" x14ac:dyDescent="0.35">
      <c r="A13">
        <v>10</v>
      </c>
      <c r="B13">
        <v>146.22</v>
      </c>
      <c r="D13">
        <f t="shared" si="1"/>
        <v>985.72989634066766</v>
      </c>
      <c r="E13">
        <f t="shared" si="3"/>
        <v>1427.8571999999999</v>
      </c>
      <c r="F13">
        <f t="shared" si="4"/>
        <v>1367.5621600000002</v>
      </c>
      <c r="G13">
        <f t="shared" si="5"/>
        <v>1227.9217800000001</v>
      </c>
      <c r="H13">
        <f t="shared" si="6"/>
        <v>801.40550000000007</v>
      </c>
      <c r="I13">
        <f t="shared" si="7"/>
        <v>376.56940400000002</v>
      </c>
      <c r="J13">
        <f t="shared" si="0"/>
        <v>57.864000000000004</v>
      </c>
      <c r="K13">
        <f t="shared" si="2"/>
        <v>6244.9099403406681</v>
      </c>
    </row>
    <row r="14" spans="1:11" x14ac:dyDescent="0.35">
      <c r="A14">
        <v>11</v>
      </c>
      <c r="B14">
        <v>132</v>
      </c>
      <c r="D14">
        <f t="shared" si="1"/>
        <v>889.86695607282263</v>
      </c>
      <c r="E14">
        <f t="shared" si="3"/>
        <v>1546.5279983999999</v>
      </c>
      <c r="F14">
        <f t="shared" si="4"/>
        <v>1633.8132000000001</v>
      </c>
      <c r="G14">
        <f t="shared" si="5"/>
        <v>1491.9909800000003</v>
      </c>
      <c r="H14">
        <f t="shared" si="6"/>
        <v>1064.7244500000002</v>
      </c>
      <c r="I14">
        <f t="shared" si="7"/>
        <v>613.01996000000008</v>
      </c>
      <c r="J14">
        <f t="shared" si="0"/>
        <v>57.864000000000004</v>
      </c>
      <c r="K14">
        <f t="shared" si="2"/>
        <v>7297.807544472822</v>
      </c>
    </row>
    <row r="15" spans="1:11" x14ac:dyDescent="0.35">
      <c r="A15">
        <v>12</v>
      </c>
      <c r="B15">
        <v>113</v>
      </c>
      <c r="D15">
        <f t="shared" si="1"/>
        <v>761.78004572900727</v>
      </c>
      <c r="E15">
        <f t="shared" si="3"/>
        <v>1396.1270400000001</v>
      </c>
      <c r="F15">
        <f t="shared" si="4"/>
        <v>1769.6012304000001</v>
      </c>
      <c r="G15">
        <f t="shared" si="5"/>
        <v>1782.4671000000003</v>
      </c>
      <c r="H15">
        <f t="shared" si="6"/>
        <v>1293.6974500000001</v>
      </c>
      <c r="I15">
        <f t="shared" si="7"/>
        <v>814.44080400000007</v>
      </c>
      <c r="J15">
        <f t="shared" si="0"/>
        <v>57.864000000000004</v>
      </c>
      <c r="K15">
        <f t="shared" si="2"/>
        <v>7875.9776701290066</v>
      </c>
    </row>
    <row r="16" spans="1:11" x14ac:dyDescent="0.35">
      <c r="A16">
        <v>13</v>
      </c>
      <c r="B16">
        <v>100</v>
      </c>
      <c r="D16">
        <f t="shared" si="1"/>
        <v>674.14163338850199</v>
      </c>
      <c r="E16">
        <f t="shared" si="3"/>
        <v>1195.1693600000001</v>
      </c>
      <c r="F16">
        <f t="shared" si="4"/>
        <v>1597.5062400000002</v>
      </c>
      <c r="G16">
        <f t="shared" si="5"/>
        <v>1930.6099212000001</v>
      </c>
      <c r="H16">
        <f t="shared" si="6"/>
        <v>1545.5677500000002</v>
      </c>
      <c r="I16">
        <f t="shared" si="7"/>
        <v>989.58936400000005</v>
      </c>
      <c r="J16">
        <f t="shared" si="0"/>
        <v>57.864000000000004</v>
      </c>
      <c r="K16">
        <f t="shared" si="2"/>
        <v>7990.4482685885023</v>
      </c>
    </row>
    <row r="17" spans="1:11" x14ac:dyDescent="0.35">
      <c r="A17">
        <v>14</v>
      </c>
      <c r="B17">
        <v>85</v>
      </c>
      <c r="D17">
        <f t="shared" si="1"/>
        <v>573.02038838022668</v>
      </c>
      <c r="E17">
        <f t="shared" si="3"/>
        <v>1057.672</v>
      </c>
      <c r="F17">
        <f t="shared" si="4"/>
        <v>1367.5621600000002</v>
      </c>
      <c r="G17">
        <f t="shared" si="5"/>
        <v>1742.8567200000002</v>
      </c>
      <c r="H17">
        <f t="shared" si="6"/>
        <v>1674.0216030000001</v>
      </c>
      <c r="I17">
        <f t="shared" si="7"/>
        <v>1182.25278</v>
      </c>
      <c r="J17">
        <f t="shared" si="0"/>
        <v>57.864000000000004</v>
      </c>
      <c r="K17">
        <f t="shared" si="2"/>
        <v>7655.2496513802271</v>
      </c>
    </row>
    <row r="18" spans="1:11" x14ac:dyDescent="0.35">
      <c r="A18">
        <v>15</v>
      </c>
      <c r="B18">
        <v>73</v>
      </c>
      <c r="D18">
        <f t="shared" si="1"/>
        <v>492.12339237360646</v>
      </c>
      <c r="E18">
        <f t="shared" si="3"/>
        <v>899.02120000000002</v>
      </c>
      <c r="F18">
        <f t="shared" si="4"/>
        <v>1210.232</v>
      </c>
      <c r="G18">
        <f t="shared" si="5"/>
        <v>1491.9909800000003</v>
      </c>
      <c r="H18">
        <f t="shared" si="6"/>
        <v>1511.2218</v>
      </c>
      <c r="I18">
        <f t="shared" si="7"/>
        <v>1280.51112216</v>
      </c>
      <c r="J18">
        <f t="shared" si="0"/>
        <v>57.864000000000004</v>
      </c>
      <c r="K18">
        <f t="shared" si="2"/>
        <v>6942.9644945336067</v>
      </c>
    </row>
    <row r="19" spans="1:11" x14ac:dyDescent="0.35">
      <c r="A19">
        <v>16</v>
      </c>
      <c r="B19">
        <v>64</v>
      </c>
      <c r="D19">
        <f t="shared" si="1"/>
        <v>431.45064536864129</v>
      </c>
      <c r="E19">
        <f t="shared" si="3"/>
        <v>772.10055999999997</v>
      </c>
      <c r="F19">
        <f t="shared" si="4"/>
        <v>1028.6972000000001</v>
      </c>
      <c r="G19">
        <f t="shared" si="5"/>
        <v>1320.3460000000002</v>
      </c>
      <c r="H19">
        <f t="shared" si="6"/>
        <v>1293.6974500000001</v>
      </c>
      <c r="I19">
        <f t="shared" si="7"/>
        <v>1155.9804960000001</v>
      </c>
      <c r="J19">
        <f t="shared" si="0"/>
        <v>57.864000000000004</v>
      </c>
      <c r="K19">
        <f t="shared" si="2"/>
        <v>6060.136351368641</v>
      </c>
    </row>
    <row r="20" spans="1:11" x14ac:dyDescent="0.35">
      <c r="A20">
        <v>17</v>
      </c>
      <c r="B20">
        <v>56</v>
      </c>
      <c r="D20">
        <f t="shared" si="1"/>
        <v>377.51931469756113</v>
      </c>
      <c r="E20">
        <f t="shared" si="3"/>
        <v>676.91007999999999</v>
      </c>
      <c r="F20">
        <f t="shared" si="4"/>
        <v>883.46936000000005</v>
      </c>
      <c r="G20">
        <f t="shared" si="5"/>
        <v>1122.2941000000001</v>
      </c>
      <c r="H20">
        <f t="shared" si="6"/>
        <v>1144.865</v>
      </c>
      <c r="I20">
        <f t="shared" si="7"/>
        <v>989.58936400000005</v>
      </c>
      <c r="J20">
        <f t="shared" si="0"/>
        <v>57.864000000000004</v>
      </c>
      <c r="K20">
        <f t="shared" si="2"/>
        <v>5252.5112186975612</v>
      </c>
    </row>
    <row r="21" spans="1:11" x14ac:dyDescent="0.35">
      <c r="A21">
        <v>18</v>
      </c>
      <c r="B21">
        <v>48</v>
      </c>
      <c r="D21">
        <f t="shared" si="1"/>
        <v>323.58798402648097</v>
      </c>
      <c r="E21">
        <f t="shared" si="3"/>
        <v>592.29632000000004</v>
      </c>
      <c r="F21">
        <f t="shared" si="4"/>
        <v>774.54848000000004</v>
      </c>
      <c r="G21">
        <f t="shared" si="5"/>
        <v>963.8525800000001</v>
      </c>
      <c r="H21">
        <f t="shared" si="6"/>
        <v>973.13525000000004</v>
      </c>
      <c r="I21">
        <f t="shared" si="7"/>
        <v>875.7428000000001</v>
      </c>
      <c r="J21">
        <f t="shared" si="0"/>
        <v>57.864000000000004</v>
      </c>
      <c r="K21">
        <f t="shared" si="2"/>
        <v>4561.027414026481</v>
      </c>
    </row>
    <row r="22" spans="1:11" x14ac:dyDescent="0.35">
      <c r="A22">
        <v>19</v>
      </c>
      <c r="B22">
        <v>43</v>
      </c>
      <c r="D22">
        <f t="shared" si="1"/>
        <v>289.88090235705585</v>
      </c>
      <c r="E22">
        <f t="shared" si="3"/>
        <v>507.68255999999997</v>
      </c>
      <c r="F22">
        <f t="shared" si="4"/>
        <v>677.72991999999999</v>
      </c>
      <c r="G22">
        <f t="shared" si="5"/>
        <v>845.0214400000001</v>
      </c>
      <c r="H22">
        <f t="shared" si="6"/>
        <v>835.75145000000009</v>
      </c>
      <c r="I22">
        <f t="shared" si="7"/>
        <v>744.38138000000004</v>
      </c>
      <c r="J22">
        <f t="shared" si="0"/>
        <v>57.864000000000004</v>
      </c>
      <c r="K22">
        <f t="shared" si="2"/>
        <v>3958.3116523570566</v>
      </c>
    </row>
    <row r="23" spans="1:11" x14ac:dyDescent="0.35">
      <c r="A23">
        <v>20</v>
      </c>
      <c r="B23">
        <v>37</v>
      </c>
      <c r="D23">
        <f t="shared" si="1"/>
        <v>249.43240435374574</v>
      </c>
      <c r="E23">
        <f t="shared" si="3"/>
        <v>454.79896000000002</v>
      </c>
      <c r="F23">
        <f t="shared" si="4"/>
        <v>580.91136000000006</v>
      </c>
      <c r="G23">
        <f t="shared" si="5"/>
        <v>739.39376000000004</v>
      </c>
      <c r="H23">
        <f t="shared" si="6"/>
        <v>732.71360000000004</v>
      </c>
      <c r="I23">
        <f t="shared" si="7"/>
        <v>639.2922440000001</v>
      </c>
      <c r="J23">
        <f t="shared" si="0"/>
        <v>57.864000000000004</v>
      </c>
      <c r="K23">
        <f t="shared" si="2"/>
        <v>3454.4063283537462</v>
      </c>
    </row>
    <row r="24" spans="1:11" x14ac:dyDescent="0.35">
      <c r="A24">
        <v>21</v>
      </c>
      <c r="B24">
        <v>33</v>
      </c>
      <c r="D24">
        <f t="shared" si="1"/>
        <v>222.46673901820566</v>
      </c>
      <c r="E24">
        <f t="shared" si="3"/>
        <v>391.33864</v>
      </c>
      <c r="F24">
        <f t="shared" si="4"/>
        <v>520.39976000000001</v>
      </c>
      <c r="G24">
        <f t="shared" si="5"/>
        <v>633.7660800000001</v>
      </c>
      <c r="H24">
        <f t="shared" si="6"/>
        <v>641.12440000000004</v>
      </c>
      <c r="I24">
        <f t="shared" si="7"/>
        <v>560.47539200000006</v>
      </c>
      <c r="J24">
        <f t="shared" si="0"/>
        <v>57.864000000000004</v>
      </c>
      <c r="K24">
        <f t="shared" si="2"/>
        <v>3027.4350110182063</v>
      </c>
    </row>
    <row r="25" spans="1:11" x14ac:dyDescent="0.35">
      <c r="A25">
        <v>22</v>
      </c>
      <c r="B25">
        <v>28</v>
      </c>
      <c r="D25">
        <f t="shared" si="1"/>
        <v>188.75965734878056</v>
      </c>
      <c r="E25">
        <f t="shared" si="3"/>
        <v>349.03176000000002</v>
      </c>
      <c r="F25">
        <f t="shared" si="4"/>
        <v>447.78584000000001</v>
      </c>
      <c r="G25">
        <f t="shared" si="5"/>
        <v>567.74878000000001</v>
      </c>
      <c r="H25">
        <f t="shared" si="6"/>
        <v>549.53520000000003</v>
      </c>
      <c r="I25">
        <f t="shared" si="7"/>
        <v>490.41596800000002</v>
      </c>
      <c r="J25">
        <f t="shared" si="0"/>
        <v>57.864000000000004</v>
      </c>
      <c r="K25">
        <f t="shared" si="2"/>
        <v>2651.1412053487807</v>
      </c>
    </row>
    <row r="26" spans="1:11" x14ac:dyDescent="0.35">
      <c r="A26">
        <v>23</v>
      </c>
      <c r="B26">
        <v>24</v>
      </c>
      <c r="D26">
        <f t="shared" si="1"/>
        <v>161.79399201324048</v>
      </c>
      <c r="E26">
        <f t="shared" si="3"/>
        <v>296.14816000000002</v>
      </c>
      <c r="F26">
        <f t="shared" si="4"/>
        <v>399.37656000000004</v>
      </c>
      <c r="G26">
        <f t="shared" si="5"/>
        <v>488.52802000000008</v>
      </c>
      <c r="H26">
        <f t="shared" si="6"/>
        <v>492.29195000000004</v>
      </c>
      <c r="I26">
        <f t="shared" si="7"/>
        <v>420.35654400000004</v>
      </c>
      <c r="J26">
        <f t="shared" si="0"/>
        <v>57.864000000000004</v>
      </c>
      <c r="K26">
        <f t="shared" si="2"/>
        <v>2316.3592260132409</v>
      </c>
    </row>
    <row r="27" spans="1:11" x14ac:dyDescent="0.35">
      <c r="A27">
        <v>24</v>
      </c>
      <c r="B27">
        <v>20</v>
      </c>
      <c r="D27">
        <f t="shared" si="1"/>
        <v>134.8283266777004</v>
      </c>
      <c r="E27">
        <f t="shared" si="3"/>
        <v>253.84127999999998</v>
      </c>
      <c r="F27">
        <f t="shared" si="4"/>
        <v>338.86496</v>
      </c>
      <c r="G27">
        <f t="shared" si="5"/>
        <v>435.71418000000006</v>
      </c>
      <c r="H27">
        <f t="shared" si="6"/>
        <v>423.60005000000001</v>
      </c>
      <c r="I27">
        <f t="shared" si="7"/>
        <v>376.56940400000002</v>
      </c>
      <c r="J27">
        <f t="shared" si="0"/>
        <v>57.864000000000004</v>
      </c>
      <c r="K27">
        <f t="shared" si="2"/>
        <v>2021.2822006777005</v>
      </c>
    </row>
    <row r="28" spans="1:11" x14ac:dyDescent="0.35">
      <c r="A28">
        <v>25</v>
      </c>
      <c r="B28">
        <v>16</v>
      </c>
      <c r="D28">
        <f t="shared" si="1"/>
        <v>107.86266134216032</v>
      </c>
      <c r="E28">
        <f t="shared" si="3"/>
        <v>211.53440000000001</v>
      </c>
      <c r="F28">
        <f t="shared" si="4"/>
        <v>290.45568000000003</v>
      </c>
      <c r="G28">
        <f t="shared" si="5"/>
        <v>369.69688000000002</v>
      </c>
      <c r="H28">
        <f t="shared" si="6"/>
        <v>377.80545000000001</v>
      </c>
      <c r="I28">
        <f t="shared" si="7"/>
        <v>324.02483600000005</v>
      </c>
      <c r="J28">
        <f t="shared" si="0"/>
        <v>57.864000000000004</v>
      </c>
      <c r="K28">
        <f t="shared" si="2"/>
        <v>1739.2439073421606</v>
      </c>
    </row>
    <row r="29" spans="1:11" x14ac:dyDescent="0.35">
      <c r="A29">
        <v>26</v>
      </c>
      <c r="B29">
        <v>13</v>
      </c>
      <c r="D29">
        <f t="shared" si="1"/>
        <v>87.638412340505255</v>
      </c>
      <c r="E29">
        <f t="shared" si="3"/>
        <v>169.22752</v>
      </c>
      <c r="F29">
        <f t="shared" si="4"/>
        <v>242.04640000000001</v>
      </c>
      <c r="G29">
        <f t="shared" si="5"/>
        <v>316.88304000000005</v>
      </c>
      <c r="H29">
        <f t="shared" si="6"/>
        <v>320.56220000000002</v>
      </c>
      <c r="I29">
        <f t="shared" si="7"/>
        <v>288.99512400000003</v>
      </c>
      <c r="J29">
        <f t="shared" si="0"/>
        <v>57.864000000000004</v>
      </c>
      <c r="K29">
        <f t="shared" si="2"/>
        <v>1483.2166963405055</v>
      </c>
    </row>
    <row r="30" spans="1:11" x14ac:dyDescent="0.35">
      <c r="A30">
        <v>27</v>
      </c>
      <c r="B30">
        <v>10</v>
      </c>
      <c r="D30">
        <f t="shared" si="1"/>
        <v>67.414163338850202</v>
      </c>
      <c r="E30">
        <f t="shared" si="3"/>
        <v>137.49735999999999</v>
      </c>
      <c r="F30">
        <f t="shared" si="4"/>
        <v>193.63712000000001</v>
      </c>
      <c r="G30">
        <f t="shared" si="5"/>
        <v>264.06920000000002</v>
      </c>
      <c r="H30">
        <f t="shared" si="6"/>
        <v>274.76760000000002</v>
      </c>
      <c r="I30">
        <f t="shared" si="7"/>
        <v>245.20798400000001</v>
      </c>
      <c r="J30">
        <f t="shared" si="0"/>
        <v>57.864000000000004</v>
      </c>
      <c r="K30">
        <f t="shared" si="2"/>
        <v>1240.4574273388503</v>
      </c>
    </row>
    <row r="31" spans="1:11" x14ac:dyDescent="0.35">
      <c r="A31">
        <v>28</v>
      </c>
      <c r="B31">
        <v>8</v>
      </c>
      <c r="D31">
        <f t="shared" si="1"/>
        <v>53.931330671080161</v>
      </c>
      <c r="E31">
        <f t="shared" si="3"/>
        <v>105.7672</v>
      </c>
      <c r="F31">
        <f t="shared" si="4"/>
        <v>157.33016000000001</v>
      </c>
      <c r="G31">
        <f t="shared" si="5"/>
        <v>211.25536000000002</v>
      </c>
      <c r="H31">
        <f t="shared" si="6"/>
        <v>228.97300000000001</v>
      </c>
      <c r="I31">
        <f t="shared" si="7"/>
        <v>210.17827200000002</v>
      </c>
      <c r="J31">
        <f t="shared" si="0"/>
        <v>57.864000000000004</v>
      </c>
      <c r="K31">
        <f t="shared" si="2"/>
        <v>1025.2993226710801</v>
      </c>
    </row>
    <row r="32" spans="1:11" x14ac:dyDescent="0.35">
      <c r="A32">
        <v>29</v>
      </c>
      <c r="B32">
        <v>6</v>
      </c>
      <c r="D32">
        <f t="shared" si="1"/>
        <v>40.448498003310121</v>
      </c>
      <c r="E32">
        <f t="shared" si="3"/>
        <v>84.613759999999999</v>
      </c>
      <c r="F32">
        <f t="shared" si="4"/>
        <v>121.0232</v>
      </c>
      <c r="G32">
        <f t="shared" si="5"/>
        <v>171.64498000000003</v>
      </c>
      <c r="H32">
        <f t="shared" si="6"/>
        <v>183.17840000000001</v>
      </c>
      <c r="I32">
        <f t="shared" si="7"/>
        <v>175.14856000000003</v>
      </c>
      <c r="J32">
        <f t="shared" si="0"/>
        <v>57.864000000000004</v>
      </c>
      <c r="K32">
        <f t="shared" si="2"/>
        <v>833.92139800331029</v>
      </c>
    </row>
    <row r="33" spans="1:11" x14ac:dyDescent="0.35">
      <c r="A33">
        <v>30</v>
      </c>
      <c r="B33">
        <v>5</v>
      </c>
      <c r="D33">
        <f t="shared" si="1"/>
        <v>33.707081669425101</v>
      </c>
      <c r="E33">
        <f t="shared" si="3"/>
        <v>63.460319999999996</v>
      </c>
      <c r="F33">
        <f t="shared" si="4"/>
        <v>96.818560000000005</v>
      </c>
      <c r="G33">
        <f t="shared" si="5"/>
        <v>132.03460000000001</v>
      </c>
      <c r="H33">
        <f t="shared" si="6"/>
        <v>148.83244999999999</v>
      </c>
      <c r="I33">
        <f t="shared" si="7"/>
        <v>140.11884800000001</v>
      </c>
      <c r="J33">
        <f t="shared" si="0"/>
        <v>57.864000000000004</v>
      </c>
      <c r="K33">
        <f t="shared" si="2"/>
        <v>672.83585966942519</v>
      </c>
    </row>
    <row r="34" spans="1:11" x14ac:dyDescent="0.35">
      <c r="A34">
        <v>31</v>
      </c>
      <c r="B34">
        <v>4</v>
      </c>
      <c r="D34">
        <f t="shared" si="1"/>
        <v>26.965665335540081</v>
      </c>
      <c r="E34">
        <f t="shared" si="3"/>
        <v>52.883600000000001</v>
      </c>
      <c r="F34">
        <f t="shared" si="4"/>
        <v>72.613920000000007</v>
      </c>
      <c r="G34">
        <f t="shared" si="5"/>
        <v>105.62768000000001</v>
      </c>
      <c r="H34">
        <f t="shared" si="6"/>
        <v>114.48650000000001</v>
      </c>
      <c r="I34">
        <f t="shared" si="7"/>
        <v>113.84656400000001</v>
      </c>
      <c r="J34">
        <f t="shared" si="0"/>
        <v>57.864000000000004</v>
      </c>
      <c r="K34">
        <f t="shared" si="2"/>
        <v>544.28792933554007</v>
      </c>
    </row>
    <row r="35" spans="1:11" x14ac:dyDescent="0.35">
      <c r="A35">
        <v>32</v>
      </c>
      <c r="B35">
        <v>2.5</v>
      </c>
      <c r="D35">
        <f t="shared" si="1"/>
        <v>16.85354083471255</v>
      </c>
      <c r="E35">
        <f t="shared" si="3"/>
        <v>42.30688</v>
      </c>
      <c r="F35">
        <f t="shared" si="4"/>
        <v>60.511600000000001</v>
      </c>
      <c r="G35">
        <f t="shared" si="5"/>
        <v>79.220760000000013</v>
      </c>
      <c r="H35">
        <f t="shared" si="6"/>
        <v>91.589200000000005</v>
      </c>
      <c r="I35">
        <f t="shared" si="7"/>
        <v>87.574280000000016</v>
      </c>
      <c r="J35">
        <f t="shared" si="0"/>
        <v>57.864000000000004</v>
      </c>
      <c r="K35">
        <f t="shared" si="2"/>
        <v>435.92026083471262</v>
      </c>
    </row>
    <row r="36" spans="1:11" x14ac:dyDescent="0.35">
      <c r="A36">
        <v>33</v>
      </c>
      <c r="B36">
        <v>1</v>
      </c>
      <c r="D36">
        <f t="shared" si="1"/>
        <v>6.7414163338850202</v>
      </c>
      <c r="E36">
        <f t="shared" si="3"/>
        <v>26.441800000000001</v>
      </c>
      <c r="F36">
        <f t="shared" si="4"/>
        <v>48.409280000000003</v>
      </c>
      <c r="G36">
        <f t="shared" si="5"/>
        <v>66.017300000000006</v>
      </c>
      <c r="H36">
        <f t="shared" si="6"/>
        <v>68.691900000000004</v>
      </c>
      <c r="I36">
        <f t="shared" si="7"/>
        <v>70.059424000000007</v>
      </c>
      <c r="J36">
        <f t="shared" si="0"/>
        <v>57.864000000000004</v>
      </c>
      <c r="K36">
        <f t="shared" si="2"/>
        <v>344.225120333885</v>
      </c>
    </row>
    <row r="37" spans="1:11" x14ac:dyDescent="0.35">
      <c r="A37">
        <v>34</v>
      </c>
      <c r="B37">
        <v>0</v>
      </c>
      <c r="D37">
        <f t="shared" si="1"/>
        <v>0</v>
      </c>
      <c r="E37">
        <f>$E$2*B36</f>
        <v>10.57672</v>
      </c>
      <c r="F37">
        <f t="shared" si="4"/>
        <v>30.255800000000001</v>
      </c>
      <c r="G37">
        <f t="shared" si="5"/>
        <v>52.813840000000006</v>
      </c>
      <c r="H37">
        <f t="shared" si="6"/>
        <v>57.243250000000003</v>
      </c>
      <c r="I37">
        <f t="shared" si="7"/>
        <v>52.544568000000005</v>
      </c>
      <c r="J37">
        <f t="shared" si="0"/>
        <v>57.864000000000004</v>
      </c>
      <c r="K37">
        <f t="shared" si="2"/>
        <v>261.29817800000001</v>
      </c>
    </row>
    <row r="38" spans="1:11" x14ac:dyDescent="0.35">
      <c r="A38">
        <v>34</v>
      </c>
      <c r="E38">
        <f>$E$2*B37</f>
        <v>0</v>
      </c>
      <c r="F38">
        <f t="shared" si="4"/>
        <v>12.102320000000001</v>
      </c>
      <c r="G38">
        <f t="shared" si="5"/>
        <v>33.008650000000003</v>
      </c>
      <c r="H38">
        <f t="shared" si="6"/>
        <v>45.794600000000003</v>
      </c>
      <c r="I38">
        <f t="shared" si="7"/>
        <v>43.787140000000008</v>
      </c>
      <c r="J38">
        <f t="shared" si="0"/>
        <v>57.864000000000004</v>
      </c>
      <c r="K38">
        <f t="shared" si="2"/>
        <v>192.55671000000004</v>
      </c>
    </row>
    <row r="39" spans="1:11" x14ac:dyDescent="0.35">
      <c r="A39">
        <v>35</v>
      </c>
      <c r="F39">
        <f t="shared" si="4"/>
        <v>0</v>
      </c>
      <c r="G39">
        <f t="shared" si="5"/>
        <v>13.203460000000002</v>
      </c>
      <c r="H39">
        <f t="shared" si="6"/>
        <v>28.621625000000002</v>
      </c>
      <c r="I39">
        <f t="shared" si="7"/>
        <v>35.029712000000004</v>
      </c>
      <c r="J39">
        <f t="shared" si="0"/>
        <v>57.864000000000004</v>
      </c>
      <c r="K39">
        <f t="shared" si="2"/>
        <v>134.718797</v>
      </c>
    </row>
    <row r="40" spans="1:11" x14ac:dyDescent="0.35">
      <c r="A40">
        <v>36</v>
      </c>
      <c r="G40">
        <f t="shared" si="5"/>
        <v>0</v>
      </c>
      <c r="H40">
        <f t="shared" si="6"/>
        <v>11.448650000000001</v>
      </c>
      <c r="I40">
        <f t="shared" si="7"/>
        <v>21.893570000000004</v>
      </c>
      <c r="J40">
        <f t="shared" si="0"/>
        <v>57.864000000000004</v>
      </c>
      <c r="K40">
        <f t="shared" si="2"/>
        <v>91.206220000000002</v>
      </c>
    </row>
    <row r="41" spans="1:11" x14ac:dyDescent="0.35">
      <c r="A41">
        <v>37</v>
      </c>
      <c r="H41">
        <f t="shared" si="6"/>
        <v>0</v>
      </c>
      <c r="I41">
        <f t="shared" si="7"/>
        <v>8.7574280000000009</v>
      </c>
      <c r="J41">
        <f t="shared" si="0"/>
        <v>57.864000000000004</v>
      </c>
      <c r="K41">
        <f t="shared" si="2"/>
        <v>66.621428000000009</v>
      </c>
    </row>
    <row r="42" spans="1:11" x14ac:dyDescent="0.35">
      <c r="A42">
        <v>38</v>
      </c>
      <c r="I42">
        <f t="shared" si="7"/>
        <v>0</v>
      </c>
      <c r="J42">
        <f t="shared" si="0"/>
        <v>57.864000000000004</v>
      </c>
      <c r="K42">
        <f t="shared" si="2"/>
        <v>57.864000000000004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72B3-9C99-40B9-9AD3-71F6E27C5738}">
  <dimension ref="A1:K42"/>
  <sheetViews>
    <sheetView workbookViewId="0">
      <selection activeCell="L13" sqref="L13"/>
    </sheetView>
  </sheetViews>
  <sheetFormatPr defaultRowHeight="14.5" x14ac:dyDescent="0.35"/>
  <cols>
    <col min="10" max="10" width="9.81640625" customWidth="1"/>
  </cols>
  <sheetData>
    <row r="1" spans="1:11" x14ac:dyDescent="0.35">
      <c r="A1" t="s">
        <v>13</v>
      </c>
      <c r="B1" t="s">
        <v>14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16</v>
      </c>
      <c r="K1" t="s">
        <v>17</v>
      </c>
    </row>
    <row r="2" spans="1:11" x14ac:dyDescent="0.35">
      <c r="B2" t="s">
        <v>15</v>
      </c>
      <c r="D2">
        <f>87.57428/10</f>
        <v>8.7574280000000009</v>
      </c>
      <c r="E2">
        <f>114.4865/10</f>
        <v>11.448650000000001</v>
      </c>
      <c r="F2">
        <f>132.0346/10</f>
        <v>13.203460000000002</v>
      </c>
      <c r="G2">
        <f>121.0232/10</f>
        <v>12.102320000000001</v>
      </c>
      <c r="H2">
        <f>105.7672/10</f>
        <v>10.57672</v>
      </c>
      <c r="I2">
        <f>67.4141633388502/10</f>
        <v>6.7414163338850202</v>
      </c>
      <c r="J2">
        <f>0.1*578.64</f>
        <v>57.864000000000004</v>
      </c>
    </row>
    <row r="3" spans="1:11" x14ac:dyDescent="0.35">
      <c r="A3">
        <v>0</v>
      </c>
      <c r="B3">
        <v>0</v>
      </c>
      <c r="D3">
        <f>B3*$D$2</f>
        <v>0</v>
      </c>
      <c r="J3">
        <f t="shared" ref="J3:J42" si="0">0.1*578.64</f>
        <v>57.864000000000004</v>
      </c>
      <c r="K3">
        <f>SUM(D3:J3)</f>
        <v>57.864000000000004</v>
      </c>
    </row>
    <row r="4" spans="1:11" x14ac:dyDescent="0.35">
      <c r="A4">
        <v>1</v>
      </c>
      <c r="B4">
        <v>6</v>
      </c>
      <c r="D4">
        <f t="shared" ref="D4:D37" si="1">B4*$D$2</f>
        <v>52.544568000000005</v>
      </c>
      <c r="E4">
        <f>$E$2*B3</f>
        <v>0</v>
      </c>
      <c r="J4">
        <f t="shared" si="0"/>
        <v>57.864000000000004</v>
      </c>
      <c r="K4">
        <f t="shared" ref="K4:K42" si="2">SUM(D4:J4)</f>
        <v>110.408568</v>
      </c>
    </row>
    <row r="5" spans="1:11" x14ac:dyDescent="0.35">
      <c r="A5">
        <v>2</v>
      </c>
      <c r="B5">
        <v>13</v>
      </c>
      <c r="D5">
        <f t="shared" si="1"/>
        <v>113.84656400000001</v>
      </c>
      <c r="E5">
        <f t="shared" ref="E5:E36" si="3">$E$2*B4</f>
        <v>68.691900000000004</v>
      </c>
      <c r="F5">
        <f>$F$2*B3</f>
        <v>0</v>
      </c>
      <c r="J5">
        <f t="shared" si="0"/>
        <v>57.864000000000004</v>
      </c>
      <c r="K5">
        <f t="shared" si="2"/>
        <v>240.40246400000004</v>
      </c>
    </row>
    <row r="6" spans="1:11" x14ac:dyDescent="0.35">
      <c r="A6">
        <v>3</v>
      </c>
      <c r="B6">
        <v>19</v>
      </c>
      <c r="D6">
        <f>B6*$D$2</f>
        <v>166.39113200000003</v>
      </c>
      <c r="E6">
        <f t="shared" si="3"/>
        <v>148.83244999999999</v>
      </c>
      <c r="F6">
        <f t="shared" ref="F6:F39" si="4">$F$2*B4</f>
        <v>79.220760000000013</v>
      </c>
      <c r="G6">
        <f>$G$2*B3</f>
        <v>0</v>
      </c>
      <c r="J6">
        <f t="shared" si="0"/>
        <v>57.864000000000004</v>
      </c>
      <c r="K6">
        <f t="shared" si="2"/>
        <v>452.30834200000004</v>
      </c>
    </row>
    <row r="7" spans="1:11" x14ac:dyDescent="0.35">
      <c r="A7">
        <v>4</v>
      </c>
      <c r="B7">
        <v>28</v>
      </c>
      <c r="D7">
        <f t="shared" si="1"/>
        <v>245.20798400000001</v>
      </c>
      <c r="E7">
        <f t="shared" si="3"/>
        <v>217.52435000000003</v>
      </c>
      <c r="F7">
        <f t="shared" si="4"/>
        <v>171.64498000000003</v>
      </c>
      <c r="G7">
        <f t="shared" ref="G7:G40" si="5">$G$2*B4</f>
        <v>72.613920000000007</v>
      </c>
      <c r="H7">
        <f>$H$2*B3</f>
        <v>0</v>
      </c>
      <c r="J7">
        <f t="shared" si="0"/>
        <v>57.864000000000004</v>
      </c>
      <c r="K7">
        <f t="shared" si="2"/>
        <v>764.85523400000011</v>
      </c>
    </row>
    <row r="8" spans="1:11" x14ac:dyDescent="0.35">
      <c r="A8">
        <v>5</v>
      </c>
      <c r="B8">
        <v>43</v>
      </c>
      <c r="D8">
        <f t="shared" si="1"/>
        <v>376.56940400000002</v>
      </c>
      <c r="E8">
        <f t="shared" si="3"/>
        <v>320.56220000000002</v>
      </c>
      <c r="F8">
        <f t="shared" si="4"/>
        <v>250.86574000000002</v>
      </c>
      <c r="G8">
        <f t="shared" si="5"/>
        <v>157.33016000000001</v>
      </c>
      <c r="H8">
        <f t="shared" ref="H8:H41" si="6">$H$2*B4</f>
        <v>63.460319999999996</v>
      </c>
      <c r="I8">
        <f>$I$2*B3</f>
        <v>0</v>
      </c>
      <c r="J8">
        <f t="shared" si="0"/>
        <v>57.864000000000004</v>
      </c>
      <c r="K8">
        <f t="shared" si="2"/>
        <v>1226.651824</v>
      </c>
    </row>
    <row r="9" spans="1:11" x14ac:dyDescent="0.35">
      <c r="A9">
        <v>6</v>
      </c>
      <c r="B9">
        <v>70</v>
      </c>
      <c r="D9">
        <f t="shared" si="1"/>
        <v>613.01996000000008</v>
      </c>
      <c r="E9">
        <f t="shared" si="3"/>
        <v>492.29195000000004</v>
      </c>
      <c r="F9">
        <f t="shared" si="4"/>
        <v>369.69688000000002</v>
      </c>
      <c r="G9">
        <f t="shared" si="5"/>
        <v>229.94408000000001</v>
      </c>
      <c r="H9">
        <f t="shared" si="6"/>
        <v>137.49735999999999</v>
      </c>
      <c r="I9">
        <f t="shared" ref="I9:I42" si="7">$I$2*B4</f>
        <v>40.448498003310121</v>
      </c>
      <c r="J9">
        <f t="shared" si="0"/>
        <v>57.864000000000004</v>
      </c>
      <c r="K9">
        <f t="shared" si="2"/>
        <v>1940.7627280033103</v>
      </c>
    </row>
    <row r="10" spans="1:11" x14ac:dyDescent="0.35">
      <c r="A10">
        <v>7</v>
      </c>
      <c r="B10">
        <v>93</v>
      </c>
      <c r="D10">
        <f t="shared" si="1"/>
        <v>814.44080400000007</v>
      </c>
      <c r="E10">
        <f t="shared" si="3"/>
        <v>801.40550000000007</v>
      </c>
      <c r="F10">
        <f t="shared" si="4"/>
        <v>567.74878000000001</v>
      </c>
      <c r="G10">
        <f t="shared" si="5"/>
        <v>338.86496</v>
      </c>
      <c r="H10">
        <f t="shared" si="6"/>
        <v>200.95768000000001</v>
      </c>
      <c r="I10">
        <f t="shared" si="7"/>
        <v>87.638412340505255</v>
      </c>
      <c r="J10">
        <f t="shared" si="0"/>
        <v>57.864000000000004</v>
      </c>
      <c r="K10">
        <f t="shared" si="2"/>
        <v>2868.920136340505</v>
      </c>
    </row>
    <row r="11" spans="1:11" x14ac:dyDescent="0.35">
      <c r="A11">
        <v>8</v>
      </c>
      <c r="B11">
        <v>113</v>
      </c>
      <c r="D11">
        <f t="shared" si="1"/>
        <v>989.58936400000005</v>
      </c>
      <c r="E11">
        <f t="shared" si="3"/>
        <v>1064.7244500000002</v>
      </c>
      <c r="F11">
        <f t="shared" si="4"/>
        <v>924.24220000000014</v>
      </c>
      <c r="G11">
        <f t="shared" si="5"/>
        <v>520.39976000000001</v>
      </c>
      <c r="H11">
        <f t="shared" si="6"/>
        <v>296.14816000000002</v>
      </c>
      <c r="I11">
        <f t="shared" si="7"/>
        <v>128.08691034381539</v>
      </c>
      <c r="J11">
        <f t="shared" si="0"/>
        <v>57.864000000000004</v>
      </c>
      <c r="K11">
        <f t="shared" si="2"/>
        <v>3981.0548443438156</v>
      </c>
    </row>
    <row r="12" spans="1:11" x14ac:dyDescent="0.35">
      <c r="A12">
        <v>9</v>
      </c>
      <c r="B12">
        <v>135</v>
      </c>
      <c r="D12">
        <f t="shared" si="1"/>
        <v>1182.25278</v>
      </c>
      <c r="E12">
        <f t="shared" si="3"/>
        <v>1293.6974500000001</v>
      </c>
      <c r="F12">
        <f t="shared" si="4"/>
        <v>1227.9217800000001</v>
      </c>
      <c r="G12">
        <f t="shared" si="5"/>
        <v>847.16240000000005</v>
      </c>
      <c r="H12">
        <f t="shared" si="6"/>
        <v>454.79896000000002</v>
      </c>
      <c r="I12">
        <f t="shared" si="7"/>
        <v>188.75965734878056</v>
      </c>
      <c r="J12">
        <f t="shared" si="0"/>
        <v>57.864000000000004</v>
      </c>
      <c r="K12">
        <f t="shared" si="2"/>
        <v>5252.4570273487807</v>
      </c>
    </row>
    <row r="13" spans="1:11" x14ac:dyDescent="0.35">
      <c r="A13">
        <v>10</v>
      </c>
      <c r="B13">
        <v>146.22</v>
      </c>
      <c r="D13">
        <f t="shared" si="1"/>
        <v>1280.51112216</v>
      </c>
      <c r="E13">
        <f t="shared" si="3"/>
        <v>1545.5677500000002</v>
      </c>
      <c r="F13">
        <f t="shared" si="4"/>
        <v>1491.9909800000003</v>
      </c>
      <c r="G13">
        <f t="shared" si="5"/>
        <v>1125.51576</v>
      </c>
      <c r="H13">
        <f t="shared" si="6"/>
        <v>740.37040000000002</v>
      </c>
      <c r="I13">
        <f t="shared" si="7"/>
        <v>289.88090235705585</v>
      </c>
      <c r="J13">
        <f t="shared" si="0"/>
        <v>57.864000000000004</v>
      </c>
      <c r="K13">
        <f t="shared" si="2"/>
        <v>6531.7009145170559</v>
      </c>
    </row>
    <row r="14" spans="1:11" x14ac:dyDescent="0.35">
      <c r="A14">
        <v>11</v>
      </c>
      <c r="B14">
        <v>132</v>
      </c>
      <c r="D14">
        <f t="shared" si="1"/>
        <v>1155.9804960000001</v>
      </c>
      <c r="E14">
        <f t="shared" si="3"/>
        <v>1674.0216030000001</v>
      </c>
      <c r="F14">
        <f t="shared" si="4"/>
        <v>1782.4671000000003</v>
      </c>
      <c r="G14">
        <f t="shared" si="5"/>
        <v>1367.5621600000002</v>
      </c>
      <c r="H14">
        <f t="shared" si="6"/>
        <v>983.63495999999998</v>
      </c>
      <c r="I14">
        <f t="shared" si="7"/>
        <v>471.89914337195142</v>
      </c>
      <c r="J14">
        <f t="shared" si="0"/>
        <v>57.864000000000004</v>
      </c>
      <c r="K14">
        <f t="shared" si="2"/>
        <v>7493.4294623719525</v>
      </c>
    </row>
    <row r="15" spans="1:11" x14ac:dyDescent="0.35">
      <c r="A15">
        <v>12</v>
      </c>
      <c r="B15">
        <v>113</v>
      </c>
      <c r="D15">
        <f t="shared" si="1"/>
        <v>989.58936400000005</v>
      </c>
      <c r="E15">
        <f t="shared" si="3"/>
        <v>1511.2218</v>
      </c>
      <c r="F15">
        <f t="shared" si="4"/>
        <v>1930.6099212000001</v>
      </c>
      <c r="G15">
        <f t="shared" si="5"/>
        <v>1633.8132000000001</v>
      </c>
      <c r="H15">
        <f t="shared" si="6"/>
        <v>1195.1693600000001</v>
      </c>
      <c r="I15">
        <f t="shared" si="7"/>
        <v>626.9517190513069</v>
      </c>
      <c r="J15">
        <f t="shared" si="0"/>
        <v>57.864000000000004</v>
      </c>
      <c r="K15">
        <f t="shared" si="2"/>
        <v>7945.2193642513066</v>
      </c>
    </row>
    <row r="16" spans="1:11" x14ac:dyDescent="0.35">
      <c r="A16">
        <v>13</v>
      </c>
      <c r="B16">
        <v>100</v>
      </c>
      <c r="D16">
        <f t="shared" si="1"/>
        <v>875.7428000000001</v>
      </c>
      <c r="E16">
        <f t="shared" si="3"/>
        <v>1293.6974500000001</v>
      </c>
      <c r="F16">
        <f t="shared" si="4"/>
        <v>1742.8567200000002</v>
      </c>
      <c r="G16">
        <f t="shared" si="5"/>
        <v>1769.6012304000001</v>
      </c>
      <c r="H16">
        <f t="shared" si="6"/>
        <v>1427.8571999999999</v>
      </c>
      <c r="I16">
        <f t="shared" si="7"/>
        <v>761.78004572900727</v>
      </c>
      <c r="J16">
        <f t="shared" si="0"/>
        <v>57.864000000000004</v>
      </c>
      <c r="K16">
        <f t="shared" si="2"/>
        <v>7929.3994461290076</v>
      </c>
    </row>
    <row r="17" spans="1:11" x14ac:dyDescent="0.35">
      <c r="A17">
        <v>14</v>
      </c>
      <c r="B17">
        <v>85</v>
      </c>
      <c r="D17">
        <f t="shared" si="1"/>
        <v>744.38138000000004</v>
      </c>
      <c r="E17">
        <f t="shared" si="3"/>
        <v>1144.865</v>
      </c>
      <c r="F17">
        <f t="shared" si="4"/>
        <v>1491.9909800000003</v>
      </c>
      <c r="G17">
        <f t="shared" si="5"/>
        <v>1597.5062400000002</v>
      </c>
      <c r="H17">
        <f t="shared" si="6"/>
        <v>1546.5279983999999</v>
      </c>
      <c r="I17">
        <f t="shared" si="7"/>
        <v>910.09120507447767</v>
      </c>
      <c r="J17">
        <f t="shared" si="0"/>
        <v>57.864000000000004</v>
      </c>
      <c r="K17">
        <f t="shared" si="2"/>
        <v>7493.2268034744766</v>
      </c>
    </row>
    <row r="18" spans="1:11" x14ac:dyDescent="0.35">
      <c r="A18">
        <v>15</v>
      </c>
      <c r="B18">
        <v>73</v>
      </c>
      <c r="D18">
        <f t="shared" si="1"/>
        <v>639.2922440000001</v>
      </c>
      <c r="E18">
        <f t="shared" si="3"/>
        <v>973.13525000000004</v>
      </c>
      <c r="F18">
        <f t="shared" si="4"/>
        <v>1320.3460000000002</v>
      </c>
      <c r="G18">
        <f t="shared" si="5"/>
        <v>1367.5621600000002</v>
      </c>
      <c r="H18">
        <f t="shared" si="6"/>
        <v>1396.1270400000001</v>
      </c>
      <c r="I18">
        <f t="shared" si="7"/>
        <v>985.72989634066766</v>
      </c>
      <c r="J18">
        <f t="shared" si="0"/>
        <v>57.864000000000004</v>
      </c>
      <c r="K18">
        <f t="shared" si="2"/>
        <v>6740.0565903406678</v>
      </c>
    </row>
    <row r="19" spans="1:11" x14ac:dyDescent="0.35">
      <c r="A19">
        <v>16</v>
      </c>
      <c r="B19">
        <v>64</v>
      </c>
      <c r="D19">
        <f t="shared" si="1"/>
        <v>560.47539200000006</v>
      </c>
      <c r="E19">
        <f t="shared" si="3"/>
        <v>835.75145000000009</v>
      </c>
      <c r="F19">
        <f t="shared" si="4"/>
        <v>1122.2941000000001</v>
      </c>
      <c r="G19">
        <f t="shared" si="5"/>
        <v>1210.232</v>
      </c>
      <c r="H19">
        <f t="shared" si="6"/>
        <v>1195.1693600000001</v>
      </c>
      <c r="I19">
        <f t="shared" si="7"/>
        <v>889.86695607282263</v>
      </c>
      <c r="J19">
        <f t="shared" si="0"/>
        <v>57.864000000000004</v>
      </c>
      <c r="K19">
        <f t="shared" si="2"/>
        <v>5871.6532580728217</v>
      </c>
    </row>
    <row r="20" spans="1:11" x14ac:dyDescent="0.35">
      <c r="A20">
        <v>17</v>
      </c>
      <c r="B20">
        <v>56</v>
      </c>
      <c r="D20">
        <f t="shared" si="1"/>
        <v>490.41596800000002</v>
      </c>
      <c r="E20">
        <f t="shared" si="3"/>
        <v>732.71360000000004</v>
      </c>
      <c r="F20">
        <f t="shared" si="4"/>
        <v>963.8525800000001</v>
      </c>
      <c r="G20">
        <f t="shared" si="5"/>
        <v>1028.6972000000001</v>
      </c>
      <c r="H20">
        <f t="shared" si="6"/>
        <v>1057.672</v>
      </c>
      <c r="I20">
        <f t="shared" si="7"/>
        <v>761.78004572900727</v>
      </c>
      <c r="J20">
        <f t="shared" si="0"/>
        <v>57.864000000000004</v>
      </c>
      <c r="K20">
        <f t="shared" si="2"/>
        <v>5092.9953937290065</v>
      </c>
    </row>
    <row r="21" spans="1:11" x14ac:dyDescent="0.35">
      <c r="A21">
        <v>18</v>
      </c>
      <c r="B21">
        <v>48</v>
      </c>
      <c r="D21">
        <f t="shared" si="1"/>
        <v>420.35654400000004</v>
      </c>
      <c r="E21">
        <f t="shared" si="3"/>
        <v>641.12440000000004</v>
      </c>
      <c r="F21">
        <f t="shared" si="4"/>
        <v>845.0214400000001</v>
      </c>
      <c r="G21">
        <f t="shared" si="5"/>
        <v>883.46936000000005</v>
      </c>
      <c r="H21">
        <f t="shared" si="6"/>
        <v>899.02120000000002</v>
      </c>
      <c r="I21">
        <f t="shared" si="7"/>
        <v>674.14163338850199</v>
      </c>
      <c r="J21">
        <f t="shared" si="0"/>
        <v>57.864000000000004</v>
      </c>
      <c r="K21">
        <f t="shared" si="2"/>
        <v>4420.9985773885019</v>
      </c>
    </row>
    <row r="22" spans="1:11" x14ac:dyDescent="0.35">
      <c r="A22">
        <v>19</v>
      </c>
      <c r="B22">
        <v>43</v>
      </c>
      <c r="D22">
        <f t="shared" si="1"/>
        <v>376.56940400000002</v>
      </c>
      <c r="E22">
        <f t="shared" si="3"/>
        <v>549.53520000000003</v>
      </c>
      <c r="F22">
        <f t="shared" si="4"/>
        <v>739.39376000000004</v>
      </c>
      <c r="G22">
        <f t="shared" si="5"/>
        <v>774.54848000000004</v>
      </c>
      <c r="H22">
        <f t="shared" si="6"/>
        <v>772.10055999999997</v>
      </c>
      <c r="I22">
        <f t="shared" si="7"/>
        <v>573.02038838022668</v>
      </c>
      <c r="J22">
        <f t="shared" si="0"/>
        <v>57.864000000000004</v>
      </c>
      <c r="K22">
        <f t="shared" si="2"/>
        <v>3843.0317923802263</v>
      </c>
    </row>
    <row r="23" spans="1:11" x14ac:dyDescent="0.35">
      <c r="A23">
        <v>20</v>
      </c>
      <c r="B23">
        <v>37</v>
      </c>
      <c r="D23">
        <f t="shared" si="1"/>
        <v>324.02483600000005</v>
      </c>
      <c r="E23">
        <f t="shared" si="3"/>
        <v>492.29195000000004</v>
      </c>
      <c r="F23">
        <f t="shared" si="4"/>
        <v>633.7660800000001</v>
      </c>
      <c r="G23">
        <f t="shared" si="5"/>
        <v>677.72991999999999</v>
      </c>
      <c r="H23">
        <f t="shared" si="6"/>
        <v>676.91007999999999</v>
      </c>
      <c r="I23">
        <f t="shared" si="7"/>
        <v>492.12339237360646</v>
      </c>
      <c r="J23">
        <f t="shared" si="0"/>
        <v>57.864000000000004</v>
      </c>
      <c r="K23">
        <f t="shared" si="2"/>
        <v>3354.7102583736068</v>
      </c>
    </row>
    <row r="24" spans="1:11" x14ac:dyDescent="0.35">
      <c r="A24">
        <v>21</v>
      </c>
      <c r="B24">
        <v>33</v>
      </c>
      <c r="D24">
        <f t="shared" si="1"/>
        <v>288.99512400000003</v>
      </c>
      <c r="E24">
        <f t="shared" si="3"/>
        <v>423.60005000000001</v>
      </c>
      <c r="F24">
        <f t="shared" si="4"/>
        <v>567.74878000000001</v>
      </c>
      <c r="G24">
        <f t="shared" si="5"/>
        <v>580.91136000000006</v>
      </c>
      <c r="H24">
        <f t="shared" si="6"/>
        <v>592.29632000000004</v>
      </c>
      <c r="I24">
        <f t="shared" si="7"/>
        <v>431.45064536864129</v>
      </c>
      <c r="J24">
        <f t="shared" si="0"/>
        <v>57.864000000000004</v>
      </c>
      <c r="K24">
        <f t="shared" si="2"/>
        <v>2942.8662793686412</v>
      </c>
    </row>
    <row r="25" spans="1:11" x14ac:dyDescent="0.35">
      <c r="A25">
        <v>22</v>
      </c>
      <c r="B25">
        <v>28</v>
      </c>
      <c r="D25">
        <f t="shared" si="1"/>
        <v>245.20798400000001</v>
      </c>
      <c r="E25">
        <f t="shared" si="3"/>
        <v>377.80545000000001</v>
      </c>
      <c r="F25">
        <f t="shared" si="4"/>
        <v>488.52802000000008</v>
      </c>
      <c r="G25">
        <f t="shared" si="5"/>
        <v>520.39976000000001</v>
      </c>
      <c r="H25">
        <f t="shared" si="6"/>
        <v>507.68255999999997</v>
      </c>
      <c r="I25">
        <f t="shared" si="7"/>
        <v>377.51931469756113</v>
      </c>
      <c r="J25">
        <f t="shared" si="0"/>
        <v>57.864000000000004</v>
      </c>
      <c r="K25">
        <f t="shared" si="2"/>
        <v>2575.0070886975614</v>
      </c>
    </row>
    <row r="26" spans="1:11" x14ac:dyDescent="0.35">
      <c r="A26">
        <v>23</v>
      </c>
      <c r="B26">
        <v>24</v>
      </c>
      <c r="D26">
        <f t="shared" si="1"/>
        <v>210.17827200000002</v>
      </c>
      <c r="E26">
        <f t="shared" si="3"/>
        <v>320.56220000000002</v>
      </c>
      <c r="F26">
        <f t="shared" si="4"/>
        <v>435.71418000000006</v>
      </c>
      <c r="G26">
        <f t="shared" si="5"/>
        <v>447.78584000000001</v>
      </c>
      <c r="H26">
        <f t="shared" si="6"/>
        <v>454.79896000000002</v>
      </c>
      <c r="I26">
        <f t="shared" si="7"/>
        <v>323.58798402648097</v>
      </c>
      <c r="J26">
        <f t="shared" si="0"/>
        <v>57.864000000000004</v>
      </c>
      <c r="K26">
        <f t="shared" si="2"/>
        <v>2250.4914360264811</v>
      </c>
    </row>
    <row r="27" spans="1:11" x14ac:dyDescent="0.35">
      <c r="A27">
        <v>24</v>
      </c>
      <c r="B27">
        <v>20</v>
      </c>
      <c r="D27">
        <f t="shared" si="1"/>
        <v>175.14856000000003</v>
      </c>
      <c r="E27">
        <f t="shared" si="3"/>
        <v>274.76760000000002</v>
      </c>
      <c r="F27">
        <f t="shared" si="4"/>
        <v>369.69688000000002</v>
      </c>
      <c r="G27">
        <f t="shared" si="5"/>
        <v>399.37656000000004</v>
      </c>
      <c r="H27">
        <f t="shared" si="6"/>
        <v>391.33864</v>
      </c>
      <c r="I27">
        <f t="shared" si="7"/>
        <v>289.88090235705585</v>
      </c>
      <c r="J27">
        <f t="shared" si="0"/>
        <v>57.864000000000004</v>
      </c>
      <c r="K27">
        <f t="shared" si="2"/>
        <v>1958.073142357056</v>
      </c>
    </row>
    <row r="28" spans="1:11" x14ac:dyDescent="0.35">
      <c r="A28">
        <v>25</v>
      </c>
      <c r="B28">
        <v>16</v>
      </c>
      <c r="D28">
        <f t="shared" si="1"/>
        <v>140.11884800000001</v>
      </c>
      <c r="E28">
        <f t="shared" si="3"/>
        <v>228.97300000000001</v>
      </c>
      <c r="F28">
        <f t="shared" si="4"/>
        <v>316.88304000000005</v>
      </c>
      <c r="G28">
        <f t="shared" si="5"/>
        <v>338.86496</v>
      </c>
      <c r="H28">
        <f t="shared" si="6"/>
        <v>349.03176000000002</v>
      </c>
      <c r="I28">
        <f t="shared" si="7"/>
        <v>249.43240435374574</v>
      </c>
      <c r="J28">
        <f t="shared" si="0"/>
        <v>57.864000000000004</v>
      </c>
      <c r="K28">
        <f t="shared" si="2"/>
        <v>1681.168012353746</v>
      </c>
    </row>
    <row r="29" spans="1:11" x14ac:dyDescent="0.35">
      <c r="A29">
        <v>26</v>
      </c>
      <c r="B29">
        <v>13</v>
      </c>
      <c r="D29">
        <f t="shared" si="1"/>
        <v>113.84656400000001</v>
      </c>
      <c r="E29">
        <f t="shared" si="3"/>
        <v>183.17840000000001</v>
      </c>
      <c r="F29">
        <f t="shared" si="4"/>
        <v>264.06920000000002</v>
      </c>
      <c r="G29">
        <f t="shared" si="5"/>
        <v>290.45568000000003</v>
      </c>
      <c r="H29">
        <f t="shared" si="6"/>
        <v>296.14816000000002</v>
      </c>
      <c r="I29">
        <f t="shared" si="7"/>
        <v>222.46673901820566</v>
      </c>
      <c r="J29">
        <f t="shared" si="0"/>
        <v>57.864000000000004</v>
      </c>
      <c r="K29">
        <f t="shared" si="2"/>
        <v>1428.0287430182057</v>
      </c>
    </row>
    <row r="30" spans="1:11" x14ac:dyDescent="0.35">
      <c r="A30">
        <v>27</v>
      </c>
      <c r="B30">
        <v>10</v>
      </c>
      <c r="D30">
        <f t="shared" si="1"/>
        <v>87.574280000000016</v>
      </c>
      <c r="E30">
        <f t="shared" si="3"/>
        <v>148.83244999999999</v>
      </c>
      <c r="F30">
        <f t="shared" si="4"/>
        <v>211.25536000000002</v>
      </c>
      <c r="G30">
        <f t="shared" si="5"/>
        <v>242.04640000000001</v>
      </c>
      <c r="H30">
        <f t="shared" si="6"/>
        <v>253.84127999999998</v>
      </c>
      <c r="I30">
        <f t="shared" si="7"/>
        <v>188.75965734878056</v>
      </c>
      <c r="J30">
        <f t="shared" si="0"/>
        <v>57.864000000000004</v>
      </c>
      <c r="K30">
        <f t="shared" si="2"/>
        <v>1190.1734273487805</v>
      </c>
    </row>
    <row r="31" spans="1:11" x14ac:dyDescent="0.35">
      <c r="A31">
        <v>28</v>
      </c>
      <c r="B31">
        <v>8</v>
      </c>
      <c r="D31">
        <f t="shared" si="1"/>
        <v>70.059424000000007</v>
      </c>
      <c r="E31">
        <f t="shared" si="3"/>
        <v>114.48650000000001</v>
      </c>
      <c r="F31">
        <f t="shared" si="4"/>
        <v>171.64498000000003</v>
      </c>
      <c r="G31">
        <f t="shared" si="5"/>
        <v>193.63712000000001</v>
      </c>
      <c r="H31">
        <f t="shared" si="6"/>
        <v>211.53440000000001</v>
      </c>
      <c r="I31">
        <f t="shared" si="7"/>
        <v>161.79399201324048</v>
      </c>
      <c r="J31">
        <f t="shared" si="0"/>
        <v>57.864000000000004</v>
      </c>
      <c r="K31">
        <f t="shared" si="2"/>
        <v>981.02041601324049</v>
      </c>
    </row>
    <row r="32" spans="1:11" x14ac:dyDescent="0.35">
      <c r="A32">
        <v>29</v>
      </c>
      <c r="B32">
        <v>6</v>
      </c>
      <c r="D32">
        <f t="shared" si="1"/>
        <v>52.544568000000005</v>
      </c>
      <c r="E32">
        <f t="shared" si="3"/>
        <v>91.589200000000005</v>
      </c>
      <c r="F32">
        <f t="shared" si="4"/>
        <v>132.03460000000001</v>
      </c>
      <c r="G32">
        <f t="shared" si="5"/>
        <v>157.33016000000001</v>
      </c>
      <c r="H32">
        <f t="shared" si="6"/>
        <v>169.22752</v>
      </c>
      <c r="I32">
        <f t="shared" si="7"/>
        <v>134.8283266777004</v>
      </c>
      <c r="J32">
        <f t="shared" si="0"/>
        <v>57.864000000000004</v>
      </c>
      <c r="K32">
        <f t="shared" si="2"/>
        <v>795.4183746777004</v>
      </c>
    </row>
    <row r="33" spans="1:11" x14ac:dyDescent="0.35">
      <c r="A33">
        <v>30</v>
      </c>
      <c r="B33">
        <v>5</v>
      </c>
      <c r="D33">
        <f t="shared" si="1"/>
        <v>43.787140000000008</v>
      </c>
      <c r="E33">
        <f t="shared" si="3"/>
        <v>68.691900000000004</v>
      </c>
      <c r="F33">
        <f t="shared" si="4"/>
        <v>105.62768000000001</v>
      </c>
      <c r="G33">
        <f t="shared" si="5"/>
        <v>121.0232</v>
      </c>
      <c r="H33">
        <f t="shared" si="6"/>
        <v>137.49735999999999</v>
      </c>
      <c r="I33">
        <f t="shared" si="7"/>
        <v>107.86266134216032</v>
      </c>
      <c r="J33">
        <f t="shared" si="0"/>
        <v>57.864000000000004</v>
      </c>
      <c r="K33">
        <f t="shared" si="2"/>
        <v>642.3539413421604</v>
      </c>
    </row>
    <row r="34" spans="1:11" x14ac:dyDescent="0.35">
      <c r="A34">
        <v>31</v>
      </c>
      <c r="B34">
        <v>4</v>
      </c>
      <c r="D34">
        <f t="shared" si="1"/>
        <v>35.029712000000004</v>
      </c>
      <c r="E34">
        <f t="shared" si="3"/>
        <v>57.243250000000003</v>
      </c>
      <c r="F34">
        <f t="shared" si="4"/>
        <v>79.220760000000013</v>
      </c>
      <c r="G34">
        <f t="shared" si="5"/>
        <v>96.818560000000005</v>
      </c>
      <c r="H34">
        <f t="shared" si="6"/>
        <v>105.7672</v>
      </c>
      <c r="I34">
        <f t="shared" si="7"/>
        <v>87.638412340505255</v>
      </c>
      <c r="J34">
        <f t="shared" si="0"/>
        <v>57.864000000000004</v>
      </c>
      <c r="K34">
        <f t="shared" si="2"/>
        <v>519.5818943405053</v>
      </c>
    </row>
    <row r="35" spans="1:11" x14ac:dyDescent="0.35">
      <c r="A35">
        <v>32</v>
      </c>
      <c r="B35">
        <v>2.5</v>
      </c>
      <c r="D35">
        <f t="shared" si="1"/>
        <v>21.893570000000004</v>
      </c>
      <c r="E35">
        <f t="shared" si="3"/>
        <v>45.794600000000003</v>
      </c>
      <c r="F35">
        <f t="shared" si="4"/>
        <v>66.017300000000006</v>
      </c>
      <c r="G35">
        <f t="shared" si="5"/>
        <v>72.613920000000007</v>
      </c>
      <c r="H35">
        <f t="shared" si="6"/>
        <v>84.613759999999999</v>
      </c>
      <c r="I35">
        <f t="shared" si="7"/>
        <v>67.414163338850202</v>
      </c>
      <c r="J35">
        <f t="shared" si="0"/>
        <v>57.864000000000004</v>
      </c>
      <c r="K35">
        <f t="shared" si="2"/>
        <v>416.21131333885023</v>
      </c>
    </row>
    <row r="36" spans="1:11" x14ac:dyDescent="0.35">
      <c r="A36">
        <v>33</v>
      </c>
      <c r="B36">
        <v>1</v>
      </c>
      <c r="D36">
        <f t="shared" si="1"/>
        <v>8.7574280000000009</v>
      </c>
      <c r="E36">
        <f t="shared" si="3"/>
        <v>28.621625000000002</v>
      </c>
      <c r="F36">
        <f t="shared" si="4"/>
        <v>52.813840000000006</v>
      </c>
      <c r="G36">
        <f t="shared" si="5"/>
        <v>60.511600000000001</v>
      </c>
      <c r="H36">
        <f t="shared" si="6"/>
        <v>63.460319999999996</v>
      </c>
      <c r="I36">
        <f t="shared" si="7"/>
        <v>53.931330671080161</v>
      </c>
      <c r="J36">
        <f t="shared" si="0"/>
        <v>57.864000000000004</v>
      </c>
      <c r="K36">
        <f t="shared" si="2"/>
        <v>325.96014367108023</v>
      </c>
    </row>
    <row r="37" spans="1:11" x14ac:dyDescent="0.35">
      <c r="A37">
        <v>34</v>
      </c>
      <c r="B37">
        <v>0</v>
      </c>
      <c r="D37">
        <f t="shared" si="1"/>
        <v>0</v>
      </c>
      <c r="E37">
        <f>$E$2*B36</f>
        <v>11.448650000000001</v>
      </c>
      <c r="F37">
        <f t="shared" si="4"/>
        <v>33.008650000000003</v>
      </c>
      <c r="G37">
        <f t="shared" si="5"/>
        <v>48.409280000000003</v>
      </c>
      <c r="H37">
        <f t="shared" si="6"/>
        <v>52.883600000000001</v>
      </c>
      <c r="I37">
        <f t="shared" si="7"/>
        <v>40.448498003310121</v>
      </c>
      <c r="J37">
        <f t="shared" si="0"/>
        <v>57.864000000000004</v>
      </c>
      <c r="K37">
        <f t="shared" si="2"/>
        <v>244.06267800331014</v>
      </c>
    </row>
    <row r="38" spans="1:11" x14ac:dyDescent="0.35">
      <c r="A38">
        <v>34</v>
      </c>
      <c r="E38">
        <f>$E$2*B37</f>
        <v>0</v>
      </c>
      <c r="F38">
        <f t="shared" si="4"/>
        <v>13.203460000000002</v>
      </c>
      <c r="G38">
        <f t="shared" si="5"/>
        <v>30.255800000000001</v>
      </c>
      <c r="H38">
        <f t="shared" si="6"/>
        <v>42.30688</v>
      </c>
      <c r="I38">
        <f t="shared" si="7"/>
        <v>33.707081669425101</v>
      </c>
      <c r="J38">
        <f t="shared" si="0"/>
        <v>57.864000000000004</v>
      </c>
      <c r="K38">
        <f t="shared" si="2"/>
        <v>177.33722166942511</v>
      </c>
    </row>
    <row r="39" spans="1:11" x14ac:dyDescent="0.35">
      <c r="A39">
        <v>35</v>
      </c>
      <c r="F39">
        <f t="shared" si="4"/>
        <v>0</v>
      </c>
      <c r="G39">
        <f t="shared" si="5"/>
        <v>12.102320000000001</v>
      </c>
      <c r="H39">
        <f t="shared" si="6"/>
        <v>26.441800000000001</v>
      </c>
      <c r="I39">
        <f t="shared" si="7"/>
        <v>26.965665335540081</v>
      </c>
      <c r="J39">
        <f t="shared" si="0"/>
        <v>57.864000000000004</v>
      </c>
      <c r="K39">
        <f t="shared" si="2"/>
        <v>123.37378533554008</v>
      </c>
    </row>
    <row r="40" spans="1:11" x14ac:dyDescent="0.35">
      <c r="A40">
        <v>36</v>
      </c>
      <c r="G40">
        <f t="shared" si="5"/>
        <v>0</v>
      </c>
      <c r="H40">
        <f t="shared" si="6"/>
        <v>10.57672</v>
      </c>
      <c r="I40">
        <f t="shared" si="7"/>
        <v>16.85354083471255</v>
      </c>
      <c r="J40">
        <f t="shared" si="0"/>
        <v>57.864000000000004</v>
      </c>
      <c r="K40">
        <f t="shared" si="2"/>
        <v>85.29426083471256</v>
      </c>
    </row>
    <row r="41" spans="1:11" x14ac:dyDescent="0.35">
      <c r="A41">
        <v>37</v>
      </c>
      <c r="H41">
        <f t="shared" si="6"/>
        <v>0</v>
      </c>
      <c r="I41">
        <f t="shared" si="7"/>
        <v>6.7414163338850202</v>
      </c>
      <c r="J41">
        <f t="shared" si="0"/>
        <v>57.864000000000004</v>
      </c>
      <c r="K41">
        <f t="shared" si="2"/>
        <v>64.605416333885017</v>
      </c>
    </row>
    <row r="42" spans="1:11" x14ac:dyDescent="0.35">
      <c r="A42">
        <v>38</v>
      </c>
      <c r="I42">
        <f t="shared" si="7"/>
        <v>0</v>
      </c>
      <c r="J42">
        <f t="shared" si="0"/>
        <v>57.864000000000004</v>
      </c>
      <c r="K42">
        <f t="shared" si="2"/>
        <v>57.864000000000004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3D1B-22EF-4450-BF76-104E050EA675}">
  <dimension ref="A1:K42"/>
  <sheetViews>
    <sheetView workbookViewId="0">
      <selection activeCell="L6" sqref="L6"/>
    </sheetView>
  </sheetViews>
  <sheetFormatPr defaultRowHeight="14.5" x14ac:dyDescent="0.35"/>
  <cols>
    <col min="10" max="10" width="9.81640625" customWidth="1"/>
  </cols>
  <sheetData>
    <row r="1" spans="1:11" x14ac:dyDescent="0.35">
      <c r="A1" t="s">
        <v>13</v>
      </c>
      <c r="B1" t="s">
        <v>14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16</v>
      </c>
      <c r="K1" t="s">
        <v>17</v>
      </c>
    </row>
    <row r="2" spans="1:11" x14ac:dyDescent="0.35">
      <c r="B2" t="s">
        <v>15</v>
      </c>
      <c r="D2">
        <v>7.822593914822555</v>
      </c>
      <c r="E2">
        <v>10.232018919589638</v>
      </c>
      <c r="F2">
        <v>11.799933360515229</v>
      </c>
      <c r="G2">
        <v>10.812823401827012</v>
      </c>
      <c r="H2">
        <v>9.4452092693146241</v>
      </c>
      <c r="I2">
        <v>6.0174211339309407</v>
      </c>
      <c r="J2">
        <f>0.1*578.64</f>
        <v>57.864000000000004</v>
      </c>
    </row>
    <row r="3" spans="1:11" x14ac:dyDescent="0.35">
      <c r="A3">
        <v>0</v>
      </c>
      <c r="B3">
        <v>0</v>
      </c>
      <c r="D3">
        <f>B3*$D$2</f>
        <v>0</v>
      </c>
      <c r="J3">
        <f t="shared" ref="J3:J42" si="0">0.1*578.64</f>
        <v>57.864000000000004</v>
      </c>
      <c r="K3">
        <f>SUM(D3:J3)</f>
        <v>57.864000000000004</v>
      </c>
    </row>
    <row r="4" spans="1:11" x14ac:dyDescent="0.35">
      <c r="A4">
        <v>1</v>
      </c>
      <c r="B4">
        <v>6</v>
      </c>
      <c r="D4">
        <f t="shared" ref="D4:D37" si="1">B4*$D$2</f>
        <v>46.93556348893533</v>
      </c>
      <c r="E4">
        <f>$E$2*B3</f>
        <v>0</v>
      </c>
      <c r="J4">
        <f t="shared" si="0"/>
        <v>57.864000000000004</v>
      </c>
      <c r="K4">
        <f t="shared" ref="K4:K42" si="2">SUM(D4:J4)</f>
        <v>104.79956348893533</v>
      </c>
    </row>
    <row r="5" spans="1:11" x14ac:dyDescent="0.35">
      <c r="A5">
        <v>2</v>
      </c>
      <c r="B5">
        <v>13</v>
      </c>
      <c r="D5">
        <f t="shared" si="1"/>
        <v>101.69372089269322</v>
      </c>
      <c r="E5">
        <f t="shared" ref="E5:E36" si="3">$E$2*B4</f>
        <v>61.39211351753783</v>
      </c>
      <c r="F5">
        <f>$F$2*B3</f>
        <v>0</v>
      </c>
      <c r="J5">
        <f t="shared" si="0"/>
        <v>57.864000000000004</v>
      </c>
      <c r="K5">
        <f t="shared" si="2"/>
        <v>220.94983441023106</v>
      </c>
    </row>
    <row r="6" spans="1:11" x14ac:dyDescent="0.35">
      <c r="A6">
        <v>3</v>
      </c>
      <c r="B6">
        <v>19</v>
      </c>
      <c r="D6">
        <f>B6*$D$2</f>
        <v>148.62928438162854</v>
      </c>
      <c r="E6">
        <f t="shared" si="3"/>
        <v>133.01624595466529</v>
      </c>
      <c r="F6">
        <f t="shared" ref="F6:F39" si="4">$F$2*B4</f>
        <v>70.799600163091384</v>
      </c>
      <c r="G6">
        <f>$G$2*B3</f>
        <v>0</v>
      </c>
      <c r="J6">
        <f t="shared" si="0"/>
        <v>57.864000000000004</v>
      </c>
      <c r="K6">
        <f t="shared" si="2"/>
        <v>410.30913049938522</v>
      </c>
    </row>
    <row r="7" spans="1:11" x14ac:dyDescent="0.35">
      <c r="A7">
        <v>4</v>
      </c>
      <c r="B7">
        <v>28</v>
      </c>
      <c r="D7">
        <f t="shared" si="1"/>
        <v>219.03262961503154</v>
      </c>
      <c r="E7">
        <f t="shared" si="3"/>
        <v>194.40835947220313</v>
      </c>
      <c r="F7">
        <f t="shared" si="4"/>
        <v>153.39913368669798</v>
      </c>
      <c r="G7">
        <f t="shared" ref="G7:G40" si="5">$G$2*B4</f>
        <v>64.876940410962078</v>
      </c>
      <c r="H7">
        <f>$H$2*B3</f>
        <v>0</v>
      </c>
      <c r="J7">
        <f t="shared" si="0"/>
        <v>57.864000000000004</v>
      </c>
      <c r="K7">
        <f t="shared" si="2"/>
        <v>689.58106318489479</v>
      </c>
    </row>
    <row r="8" spans="1:11" x14ac:dyDescent="0.35">
      <c r="A8">
        <v>5</v>
      </c>
      <c r="B8">
        <v>43</v>
      </c>
      <c r="D8">
        <f t="shared" si="1"/>
        <v>336.37153833736988</v>
      </c>
      <c r="E8">
        <f t="shared" si="3"/>
        <v>286.49652974850989</v>
      </c>
      <c r="F8">
        <f t="shared" si="4"/>
        <v>224.19873384978936</v>
      </c>
      <c r="G8">
        <f t="shared" si="5"/>
        <v>140.56670422375117</v>
      </c>
      <c r="H8">
        <f t="shared" ref="H8:H41" si="6">$H$2*B4</f>
        <v>56.671255615887745</v>
      </c>
      <c r="I8">
        <f>$I$2*B3</f>
        <v>0</v>
      </c>
      <c r="J8">
        <f t="shared" si="0"/>
        <v>57.864000000000004</v>
      </c>
      <c r="K8">
        <f t="shared" si="2"/>
        <v>1102.168761775308</v>
      </c>
    </row>
    <row r="9" spans="1:11" x14ac:dyDescent="0.35">
      <c r="A9">
        <v>6</v>
      </c>
      <c r="B9">
        <v>70</v>
      </c>
      <c r="D9">
        <f t="shared" si="1"/>
        <v>547.58157403757889</v>
      </c>
      <c r="E9">
        <f t="shared" si="3"/>
        <v>439.97681354235442</v>
      </c>
      <c r="F9">
        <f t="shared" si="4"/>
        <v>330.39813409442644</v>
      </c>
      <c r="G9">
        <f t="shared" si="5"/>
        <v>205.44364463471322</v>
      </c>
      <c r="H9">
        <f t="shared" si="6"/>
        <v>122.78772050109012</v>
      </c>
      <c r="I9">
        <f t="shared" ref="I9:I42" si="7">$I$2*B4</f>
        <v>36.104526803585642</v>
      </c>
      <c r="J9">
        <f t="shared" si="0"/>
        <v>57.864000000000004</v>
      </c>
      <c r="K9">
        <f t="shared" si="2"/>
        <v>1740.1564136137488</v>
      </c>
    </row>
    <row r="10" spans="1:11" x14ac:dyDescent="0.35">
      <c r="A10">
        <v>7</v>
      </c>
      <c r="B10">
        <v>93</v>
      </c>
      <c r="D10">
        <f t="shared" si="1"/>
        <v>727.50123407849765</v>
      </c>
      <c r="E10">
        <f t="shared" si="3"/>
        <v>716.24132437127469</v>
      </c>
      <c r="F10">
        <f t="shared" si="4"/>
        <v>507.39713450215487</v>
      </c>
      <c r="G10">
        <f t="shared" si="5"/>
        <v>302.75905525115633</v>
      </c>
      <c r="H10">
        <f t="shared" si="6"/>
        <v>179.45897611697785</v>
      </c>
      <c r="I10">
        <f t="shared" si="7"/>
        <v>78.226474741102223</v>
      </c>
      <c r="J10">
        <f t="shared" si="0"/>
        <v>57.864000000000004</v>
      </c>
      <c r="K10">
        <f t="shared" si="2"/>
        <v>2569.4481990611635</v>
      </c>
    </row>
    <row r="11" spans="1:11" x14ac:dyDescent="0.35">
      <c r="A11">
        <v>8</v>
      </c>
      <c r="B11">
        <v>113</v>
      </c>
      <c r="D11">
        <f t="shared" si="1"/>
        <v>883.95311237494866</v>
      </c>
      <c r="E11">
        <f t="shared" si="3"/>
        <v>951.57775952183636</v>
      </c>
      <c r="F11">
        <f t="shared" si="4"/>
        <v>825.99533523606601</v>
      </c>
      <c r="G11">
        <f t="shared" si="5"/>
        <v>464.95140627856154</v>
      </c>
      <c r="H11">
        <f t="shared" si="6"/>
        <v>264.46585954080945</v>
      </c>
      <c r="I11">
        <f t="shared" si="7"/>
        <v>114.33100154468788</v>
      </c>
      <c r="J11">
        <f t="shared" si="0"/>
        <v>57.864000000000004</v>
      </c>
      <c r="K11">
        <f t="shared" si="2"/>
        <v>3563.1384744969096</v>
      </c>
    </row>
    <row r="12" spans="1:11" x14ac:dyDescent="0.35">
      <c r="A12">
        <v>9</v>
      </c>
      <c r="B12">
        <v>135</v>
      </c>
      <c r="D12">
        <f t="shared" si="1"/>
        <v>1056.0501785010449</v>
      </c>
      <c r="E12">
        <f t="shared" si="3"/>
        <v>1156.2181379136291</v>
      </c>
      <c r="F12">
        <f t="shared" si="4"/>
        <v>1097.3938025279163</v>
      </c>
      <c r="G12">
        <f t="shared" si="5"/>
        <v>756.8976381278909</v>
      </c>
      <c r="H12">
        <f t="shared" si="6"/>
        <v>406.14399858052883</v>
      </c>
      <c r="I12">
        <f t="shared" si="7"/>
        <v>168.48779175006635</v>
      </c>
      <c r="J12">
        <f t="shared" si="0"/>
        <v>57.864000000000004</v>
      </c>
      <c r="K12">
        <f t="shared" si="2"/>
        <v>4699.0555474010753</v>
      </c>
    </row>
    <row r="13" spans="1:11" x14ac:dyDescent="0.35">
      <c r="A13">
        <v>10</v>
      </c>
      <c r="B13">
        <v>146.22</v>
      </c>
      <c r="D13">
        <f t="shared" si="1"/>
        <v>1143.819682225354</v>
      </c>
      <c r="E13">
        <f t="shared" si="3"/>
        <v>1381.3225541446011</v>
      </c>
      <c r="F13">
        <f t="shared" si="4"/>
        <v>1333.3924697382208</v>
      </c>
      <c r="G13">
        <f t="shared" si="5"/>
        <v>1005.5925763699122</v>
      </c>
      <c r="H13">
        <f t="shared" si="6"/>
        <v>661.16464885202367</v>
      </c>
      <c r="I13">
        <f t="shared" si="7"/>
        <v>258.74910875903043</v>
      </c>
      <c r="J13">
        <f t="shared" si="0"/>
        <v>57.864000000000004</v>
      </c>
      <c r="K13">
        <f t="shared" si="2"/>
        <v>5841.9050400891419</v>
      </c>
    </row>
    <row r="14" spans="1:11" x14ac:dyDescent="0.35">
      <c r="A14">
        <v>11</v>
      </c>
      <c r="B14">
        <v>132</v>
      </c>
      <c r="D14">
        <f t="shared" si="1"/>
        <v>1032.5823967565773</v>
      </c>
      <c r="E14">
        <f t="shared" si="3"/>
        <v>1496.1258064223969</v>
      </c>
      <c r="F14">
        <f t="shared" si="4"/>
        <v>1592.991003669556</v>
      </c>
      <c r="G14">
        <f t="shared" si="5"/>
        <v>1221.8490444064523</v>
      </c>
      <c r="H14">
        <f t="shared" si="6"/>
        <v>878.40446204626005</v>
      </c>
      <c r="I14">
        <f t="shared" si="7"/>
        <v>421.21947937516586</v>
      </c>
      <c r="J14">
        <f t="shared" si="0"/>
        <v>57.864000000000004</v>
      </c>
      <c r="K14">
        <f t="shared" si="2"/>
        <v>6701.0361926764081</v>
      </c>
    </row>
    <row r="15" spans="1:11" x14ac:dyDescent="0.35">
      <c r="A15">
        <v>12</v>
      </c>
      <c r="B15">
        <v>113</v>
      </c>
      <c r="D15">
        <f t="shared" si="1"/>
        <v>883.95311237494866</v>
      </c>
      <c r="E15">
        <f t="shared" si="3"/>
        <v>1350.6264973858322</v>
      </c>
      <c r="F15">
        <f t="shared" si="4"/>
        <v>1725.3862559745369</v>
      </c>
      <c r="G15">
        <f t="shared" si="5"/>
        <v>1459.7311592466467</v>
      </c>
      <c r="H15">
        <f t="shared" si="6"/>
        <v>1067.3086474325526</v>
      </c>
      <c r="I15">
        <f t="shared" si="7"/>
        <v>559.62016545557753</v>
      </c>
      <c r="J15">
        <f t="shared" si="0"/>
        <v>57.864000000000004</v>
      </c>
      <c r="K15">
        <f t="shared" si="2"/>
        <v>7104.4898378700946</v>
      </c>
    </row>
    <row r="16" spans="1:11" x14ac:dyDescent="0.35">
      <c r="A16">
        <v>13</v>
      </c>
      <c r="B16">
        <v>100</v>
      </c>
      <c r="D16">
        <f t="shared" si="1"/>
        <v>782.25939148225552</v>
      </c>
      <c r="E16">
        <f t="shared" si="3"/>
        <v>1156.2181379136291</v>
      </c>
      <c r="F16">
        <f t="shared" si="4"/>
        <v>1557.5912035880103</v>
      </c>
      <c r="G16">
        <f t="shared" si="5"/>
        <v>1581.0510378151457</v>
      </c>
      <c r="H16">
        <f t="shared" si="6"/>
        <v>1275.1032513574742</v>
      </c>
      <c r="I16">
        <f t="shared" si="7"/>
        <v>679.96858813419635</v>
      </c>
      <c r="J16">
        <f t="shared" si="0"/>
        <v>57.864000000000004</v>
      </c>
      <c r="K16">
        <f t="shared" si="2"/>
        <v>7090.0556102907112</v>
      </c>
    </row>
    <row r="17" spans="1:11" x14ac:dyDescent="0.35">
      <c r="A17">
        <v>14</v>
      </c>
      <c r="B17">
        <v>85</v>
      </c>
      <c r="D17">
        <f t="shared" si="1"/>
        <v>664.92048275991715</v>
      </c>
      <c r="E17">
        <f t="shared" si="3"/>
        <v>1023.2018919589639</v>
      </c>
      <c r="F17">
        <f t="shared" si="4"/>
        <v>1333.3924697382208</v>
      </c>
      <c r="G17">
        <f t="shared" si="5"/>
        <v>1427.2926890411657</v>
      </c>
      <c r="H17">
        <f t="shared" si="6"/>
        <v>1381.0784993591844</v>
      </c>
      <c r="I17">
        <f t="shared" si="7"/>
        <v>812.35185308067696</v>
      </c>
      <c r="J17">
        <f t="shared" si="0"/>
        <v>57.864000000000004</v>
      </c>
      <c r="K17">
        <f t="shared" si="2"/>
        <v>6700.1018859381284</v>
      </c>
    </row>
    <row r="18" spans="1:11" x14ac:dyDescent="0.35">
      <c r="A18">
        <v>15</v>
      </c>
      <c r="B18">
        <v>73</v>
      </c>
      <c r="D18">
        <f t="shared" si="1"/>
        <v>571.04935578204652</v>
      </c>
      <c r="E18">
        <f t="shared" si="3"/>
        <v>869.72160816511928</v>
      </c>
      <c r="F18">
        <f t="shared" si="4"/>
        <v>1179.9933360515229</v>
      </c>
      <c r="G18">
        <f t="shared" si="5"/>
        <v>1221.8490444064523</v>
      </c>
      <c r="H18">
        <f t="shared" si="6"/>
        <v>1246.7676235495303</v>
      </c>
      <c r="I18">
        <f t="shared" si="7"/>
        <v>879.86731820338218</v>
      </c>
      <c r="J18">
        <f t="shared" si="0"/>
        <v>57.864000000000004</v>
      </c>
      <c r="K18">
        <f t="shared" si="2"/>
        <v>6027.1122861580534</v>
      </c>
    </row>
    <row r="19" spans="1:11" x14ac:dyDescent="0.35">
      <c r="A19">
        <v>16</v>
      </c>
      <c r="B19">
        <v>64</v>
      </c>
      <c r="D19">
        <f t="shared" si="1"/>
        <v>500.64601054864352</v>
      </c>
      <c r="E19">
        <f t="shared" si="3"/>
        <v>746.9373811300436</v>
      </c>
      <c r="F19">
        <f t="shared" si="4"/>
        <v>1002.9943356437946</v>
      </c>
      <c r="G19">
        <f t="shared" si="5"/>
        <v>1081.2823401827013</v>
      </c>
      <c r="H19">
        <f t="shared" si="6"/>
        <v>1067.3086474325526</v>
      </c>
      <c r="I19">
        <f t="shared" si="7"/>
        <v>794.29958967888422</v>
      </c>
      <c r="J19">
        <f t="shared" si="0"/>
        <v>57.864000000000004</v>
      </c>
      <c r="K19">
        <f t="shared" si="2"/>
        <v>5251.3323046166197</v>
      </c>
    </row>
    <row r="20" spans="1:11" x14ac:dyDescent="0.35">
      <c r="A20">
        <v>17</v>
      </c>
      <c r="B20">
        <v>56</v>
      </c>
      <c r="D20">
        <f t="shared" si="1"/>
        <v>438.06525923006308</v>
      </c>
      <c r="E20">
        <f t="shared" si="3"/>
        <v>654.84921085373685</v>
      </c>
      <c r="F20">
        <f t="shared" si="4"/>
        <v>861.39513531761179</v>
      </c>
      <c r="G20">
        <f t="shared" si="5"/>
        <v>919.08998915529605</v>
      </c>
      <c r="H20">
        <f t="shared" si="6"/>
        <v>944.52092693146244</v>
      </c>
      <c r="I20">
        <f t="shared" si="7"/>
        <v>679.96858813419635</v>
      </c>
      <c r="J20">
        <f t="shared" si="0"/>
        <v>57.864000000000004</v>
      </c>
      <c r="K20">
        <f t="shared" si="2"/>
        <v>4555.7531096223656</v>
      </c>
    </row>
    <row r="21" spans="1:11" x14ac:dyDescent="0.35">
      <c r="A21">
        <v>18</v>
      </c>
      <c r="B21">
        <v>48</v>
      </c>
      <c r="D21">
        <f t="shared" si="1"/>
        <v>375.48450791148264</v>
      </c>
      <c r="E21">
        <f t="shared" si="3"/>
        <v>572.99305949701977</v>
      </c>
      <c r="F21">
        <f t="shared" si="4"/>
        <v>755.19573507297468</v>
      </c>
      <c r="G21">
        <f t="shared" si="5"/>
        <v>789.33610833337195</v>
      </c>
      <c r="H21">
        <f t="shared" si="6"/>
        <v>802.842787891743</v>
      </c>
      <c r="I21">
        <f t="shared" si="7"/>
        <v>601.74211339309409</v>
      </c>
      <c r="J21">
        <f t="shared" si="0"/>
        <v>57.864000000000004</v>
      </c>
      <c r="K21">
        <f t="shared" si="2"/>
        <v>3955.4583120996863</v>
      </c>
    </row>
    <row r="22" spans="1:11" x14ac:dyDescent="0.35">
      <c r="A22">
        <v>19</v>
      </c>
      <c r="B22">
        <v>43</v>
      </c>
      <c r="D22">
        <f t="shared" si="1"/>
        <v>336.37153833736988</v>
      </c>
      <c r="E22">
        <f t="shared" si="3"/>
        <v>491.13690814030264</v>
      </c>
      <c r="F22">
        <f t="shared" si="4"/>
        <v>660.79626818885288</v>
      </c>
      <c r="G22">
        <f t="shared" si="5"/>
        <v>692.02069771692879</v>
      </c>
      <c r="H22">
        <f t="shared" si="6"/>
        <v>689.50027665996754</v>
      </c>
      <c r="I22">
        <f t="shared" si="7"/>
        <v>511.48079638412997</v>
      </c>
      <c r="J22">
        <f t="shared" si="0"/>
        <v>57.864000000000004</v>
      </c>
      <c r="K22">
        <f t="shared" si="2"/>
        <v>3439.1704854275513</v>
      </c>
    </row>
    <row r="23" spans="1:11" x14ac:dyDescent="0.35">
      <c r="A23">
        <v>20</v>
      </c>
      <c r="B23">
        <v>37</v>
      </c>
      <c r="D23">
        <f t="shared" si="1"/>
        <v>289.43597484843451</v>
      </c>
      <c r="E23">
        <f t="shared" si="3"/>
        <v>439.97681354235442</v>
      </c>
      <c r="F23">
        <f t="shared" si="4"/>
        <v>566.39680130473107</v>
      </c>
      <c r="G23">
        <f t="shared" si="5"/>
        <v>605.51811050231265</v>
      </c>
      <c r="H23">
        <f t="shared" si="6"/>
        <v>604.49339323613594</v>
      </c>
      <c r="I23">
        <f t="shared" si="7"/>
        <v>439.27174277695866</v>
      </c>
      <c r="J23">
        <f t="shared" si="0"/>
        <v>57.864000000000004</v>
      </c>
      <c r="K23">
        <f t="shared" si="2"/>
        <v>3002.9568362109271</v>
      </c>
    </row>
    <row r="24" spans="1:11" x14ac:dyDescent="0.35">
      <c r="A24">
        <v>21</v>
      </c>
      <c r="B24">
        <v>33</v>
      </c>
      <c r="D24">
        <f t="shared" si="1"/>
        <v>258.14559918914432</v>
      </c>
      <c r="E24">
        <f t="shared" si="3"/>
        <v>378.58470002481664</v>
      </c>
      <c r="F24">
        <f t="shared" si="4"/>
        <v>507.39713450215487</v>
      </c>
      <c r="G24">
        <f t="shared" si="5"/>
        <v>519.01552328769662</v>
      </c>
      <c r="H24">
        <f t="shared" si="6"/>
        <v>528.93171908161889</v>
      </c>
      <c r="I24">
        <f t="shared" si="7"/>
        <v>385.1149525715802</v>
      </c>
      <c r="J24">
        <f t="shared" si="0"/>
        <v>57.864000000000004</v>
      </c>
      <c r="K24">
        <f t="shared" si="2"/>
        <v>2635.0536286570114</v>
      </c>
    </row>
    <row r="25" spans="1:11" x14ac:dyDescent="0.35">
      <c r="A25">
        <v>22</v>
      </c>
      <c r="B25">
        <v>28</v>
      </c>
      <c r="D25">
        <f t="shared" si="1"/>
        <v>219.03262961503154</v>
      </c>
      <c r="E25">
        <f t="shared" si="3"/>
        <v>337.65662434645805</v>
      </c>
      <c r="F25">
        <f t="shared" si="4"/>
        <v>436.59753433906349</v>
      </c>
      <c r="G25">
        <f t="shared" si="5"/>
        <v>464.95140627856154</v>
      </c>
      <c r="H25">
        <f t="shared" si="6"/>
        <v>453.37004492710196</v>
      </c>
      <c r="I25">
        <f t="shared" si="7"/>
        <v>336.9755835001327</v>
      </c>
      <c r="J25">
        <f t="shared" si="0"/>
        <v>57.864000000000004</v>
      </c>
      <c r="K25">
        <f t="shared" si="2"/>
        <v>2306.4478230063496</v>
      </c>
    </row>
    <row r="26" spans="1:11" x14ac:dyDescent="0.35">
      <c r="A26">
        <v>23</v>
      </c>
      <c r="B26">
        <v>24</v>
      </c>
      <c r="D26">
        <f t="shared" si="1"/>
        <v>187.74225395574132</v>
      </c>
      <c r="E26">
        <f t="shared" si="3"/>
        <v>286.49652974850989</v>
      </c>
      <c r="F26">
        <f t="shared" si="4"/>
        <v>389.39780089700258</v>
      </c>
      <c r="G26">
        <f t="shared" si="5"/>
        <v>400.07446586759949</v>
      </c>
      <c r="H26">
        <f t="shared" si="6"/>
        <v>406.14399858052883</v>
      </c>
      <c r="I26">
        <f t="shared" si="7"/>
        <v>288.83621442868514</v>
      </c>
      <c r="J26">
        <f t="shared" si="0"/>
        <v>57.864000000000004</v>
      </c>
      <c r="K26">
        <f t="shared" si="2"/>
        <v>2016.5552634780674</v>
      </c>
    </row>
    <row r="27" spans="1:11" x14ac:dyDescent="0.35">
      <c r="A27">
        <v>24</v>
      </c>
      <c r="B27">
        <v>20</v>
      </c>
      <c r="D27">
        <f t="shared" si="1"/>
        <v>156.4518782964511</v>
      </c>
      <c r="E27">
        <f t="shared" si="3"/>
        <v>245.56845407015132</v>
      </c>
      <c r="F27">
        <f t="shared" si="4"/>
        <v>330.39813409442644</v>
      </c>
      <c r="G27">
        <f t="shared" si="5"/>
        <v>356.82317226029141</v>
      </c>
      <c r="H27">
        <f t="shared" si="6"/>
        <v>349.4727429646411</v>
      </c>
      <c r="I27">
        <f t="shared" si="7"/>
        <v>258.74910875903043</v>
      </c>
      <c r="J27">
        <f t="shared" si="0"/>
        <v>57.864000000000004</v>
      </c>
      <c r="K27">
        <f t="shared" si="2"/>
        <v>1755.3274904449918</v>
      </c>
    </row>
    <row r="28" spans="1:11" x14ac:dyDescent="0.35">
      <c r="A28">
        <v>25</v>
      </c>
      <c r="B28">
        <v>16</v>
      </c>
      <c r="D28">
        <f t="shared" si="1"/>
        <v>125.16150263716088</v>
      </c>
      <c r="E28">
        <f t="shared" si="3"/>
        <v>204.64037839179275</v>
      </c>
      <c r="F28">
        <f t="shared" si="4"/>
        <v>283.19840065236554</v>
      </c>
      <c r="G28">
        <f t="shared" si="5"/>
        <v>302.75905525115633</v>
      </c>
      <c r="H28">
        <f t="shared" si="6"/>
        <v>311.69190588738257</v>
      </c>
      <c r="I28">
        <f t="shared" si="7"/>
        <v>222.64458195544481</v>
      </c>
      <c r="J28">
        <f t="shared" si="0"/>
        <v>57.864000000000004</v>
      </c>
      <c r="K28">
        <f t="shared" si="2"/>
        <v>1507.9598247753029</v>
      </c>
    </row>
    <row r="29" spans="1:11" x14ac:dyDescent="0.35">
      <c r="A29">
        <v>26</v>
      </c>
      <c r="B29">
        <v>13</v>
      </c>
      <c r="D29">
        <f t="shared" si="1"/>
        <v>101.69372089269322</v>
      </c>
      <c r="E29">
        <f t="shared" si="3"/>
        <v>163.71230271343421</v>
      </c>
      <c r="F29">
        <f t="shared" si="4"/>
        <v>235.99866721030457</v>
      </c>
      <c r="G29">
        <f t="shared" si="5"/>
        <v>259.50776164384831</v>
      </c>
      <c r="H29">
        <f t="shared" si="6"/>
        <v>264.46585954080945</v>
      </c>
      <c r="I29">
        <f t="shared" si="7"/>
        <v>198.57489741972105</v>
      </c>
      <c r="J29">
        <f t="shared" si="0"/>
        <v>57.864000000000004</v>
      </c>
      <c r="K29">
        <f t="shared" si="2"/>
        <v>1281.817209420811</v>
      </c>
    </row>
    <row r="30" spans="1:11" x14ac:dyDescent="0.35">
      <c r="A30">
        <v>27</v>
      </c>
      <c r="B30">
        <v>10</v>
      </c>
      <c r="D30">
        <f t="shared" si="1"/>
        <v>78.22593914822555</v>
      </c>
      <c r="E30">
        <f t="shared" si="3"/>
        <v>133.01624595466529</v>
      </c>
      <c r="F30">
        <f t="shared" si="4"/>
        <v>188.79893376824367</v>
      </c>
      <c r="G30">
        <f t="shared" si="5"/>
        <v>216.25646803654024</v>
      </c>
      <c r="H30">
        <f t="shared" si="6"/>
        <v>226.68502246355098</v>
      </c>
      <c r="I30">
        <f t="shared" si="7"/>
        <v>168.48779175006635</v>
      </c>
      <c r="J30">
        <f t="shared" si="0"/>
        <v>57.864000000000004</v>
      </c>
      <c r="K30">
        <f t="shared" si="2"/>
        <v>1069.3344011212919</v>
      </c>
    </row>
    <row r="31" spans="1:11" x14ac:dyDescent="0.35">
      <c r="A31">
        <v>28</v>
      </c>
      <c r="B31">
        <v>8</v>
      </c>
      <c r="D31">
        <f t="shared" si="1"/>
        <v>62.58075131858044</v>
      </c>
      <c r="E31">
        <f t="shared" si="3"/>
        <v>102.32018919589638</v>
      </c>
      <c r="F31">
        <f t="shared" si="4"/>
        <v>153.39913368669798</v>
      </c>
      <c r="G31">
        <f t="shared" si="5"/>
        <v>173.0051744292322</v>
      </c>
      <c r="H31">
        <f t="shared" si="6"/>
        <v>188.90418538629248</v>
      </c>
      <c r="I31">
        <f t="shared" si="7"/>
        <v>144.41810721434257</v>
      </c>
      <c r="J31">
        <f t="shared" si="0"/>
        <v>57.864000000000004</v>
      </c>
      <c r="K31">
        <f t="shared" si="2"/>
        <v>882.49154123104199</v>
      </c>
    </row>
    <row r="32" spans="1:11" x14ac:dyDescent="0.35">
      <c r="A32">
        <v>29</v>
      </c>
      <c r="B32">
        <v>6</v>
      </c>
      <c r="D32">
        <f t="shared" si="1"/>
        <v>46.93556348893533</v>
      </c>
      <c r="E32">
        <f t="shared" si="3"/>
        <v>81.856151356717106</v>
      </c>
      <c r="F32">
        <f t="shared" si="4"/>
        <v>117.99933360515229</v>
      </c>
      <c r="G32">
        <f t="shared" si="5"/>
        <v>140.56670422375117</v>
      </c>
      <c r="H32">
        <f t="shared" si="6"/>
        <v>151.12334830903399</v>
      </c>
      <c r="I32">
        <f t="shared" si="7"/>
        <v>120.34842267861882</v>
      </c>
      <c r="J32">
        <f t="shared" si="0"/>
        <v>57.864000000000004</v>
      </c>
      <c r="K32">
        <f t="shared" si="2"/>
        <v>716.69352366220869</v>
      </c>
    </row>
    <row r="33" spans="1:11" x14ac:dyDescent="0.35">
      <c r="A33">
        <v>30</v>
      </c>
      <c r="B33">
        <v>5</v>
      </c>
      <c r="D33">
        <f t="shared" si="1"/>
        <v>39.112969574112775</v>
      </c>
      <c r="E33">
        <f t="shared" si="3"/>
        <v>61.39211351753783</v>
      </c>
      <c r="F33">
        <f t="shared" si="4"/>
        <v>94.399466884121836</v>
      </c>
      <c r="G33">
        <f t="shared" si="5"/>
        <v>108.12823401827012</v>
      </c>
      <c r="H33">
        <f t="shared" si="6"/>
        <v>122.78772050109012</v>
      </c>
      <c r="I33">
        <f t="shared" si="7"/>
        <v>96.278738142895051</v>
      </c>
      <c r="J33">
        <f t="shared" si="0"/>
        <v>57.864000000000004</v>
      </c>
      <c r="K33">
        <f t="shared" si="2"/>
        <v>579.96324263802774</v>
      </c>
    </row>
    <row r="34" spans="1:11" x14ac:dyDescent="0.35">
      <c r="A34">
        <v>31</v>
      </c>
      <c r="B34">
        <v>4</v>
      </c>
      <c r="D34">
        <f t="shared" si="1"/>
        <v>31.29037565929022</v>
      </c>
      <c r="E34">
        <f t="shared" si="3"/>
        <v>51.160094597948188</v>
      </c>
      <c r="F34">
        <f t="shared" si="4"/>
        <v>70.799600163091384</v>
      </c>
      <c r="G34">
        <f t="shared" si="5"/>
        <v>86.502587214616099</v>
      </c>
      <c r="H34">
        <f t="shared" si="6"/>
        <v>94.452092693146241</v>
      </c>
      <c r="I34">
        <f t="shared" si="7"/>
        <v>78.226474741102223</v>
      </c>
      <c r="J34">
        <f t="shared" si="0"/>
        <v>57.864000000000004</v>
      </c>
      <c r="K34">
        <f t="shared" si="2"/>
        <v>470.29522506919432</v>
      </c>
    </row>
    <row r="35" spans="1:11" x14ac:dyDescent="0.35">
      <c r="A35">
        <v>32</v>
      </c>
      <c r="B35">
        <v>2.5</v>
      </c>
      <c r="D35">
        <f t="shared" si="1"/>
        <v>19.556484787056387</v>
      </c>
      <c r="E35">
        <f t="shared" si="3"/>
        <v>40.928075678358553</v>
      </c>
      <c r="F35">
        <f t="shared" si="4"/>
        <v>58.999666802576144</v>
      </c>
      <c r="G35">
        <f t="shared" si="5"/>
        <v>64.876940410962078</v>
      </c>
      <c r="H35">
        <f t="shared" si="6"/>
        <v>75.561674154516993</v>
      </c>
      <c r="I35">
        <f t="shared" si="7"/>
        <v>60.174211339309409</v>
      </c>
      <c r="J35">
        <f t="shared" si="0"/>
        <v>57.864000000000004</v>
      </c>
      <c r="K35">
        <f t="shared" si="2"/>
        <v>377.96105317277954</v>
      </c>
    </row>
    <row r="36" spans="1:11" x14ac:dyDescent="0.35">
      <c r="A36">
        <v>33</v>
      </c>
      <c r="B36">
        <v>1</v>
      </c>
      <c r="D36">
        <f t="shared" si="1"/>
        <v>7.822593914822555</v>
      </c>
      <c r="E36">
        <f t="shared" si="3"/>
        <v>25.580047298974094</v>
      </c>
      <c r="F36">
        <f t="shared" si="4"/>
        <v>47.199733442060918</v>
      </c>
      <c r="G36">
        <f t="shared" si="5"/>
        <v>54.06411700913506</v>
      </c>
      <c r="H36">
        <f t="shared" si="6"/>
        <v>56.671255615887745</v>
      </c>
      <c r="I36">
        <f t="shared" si="7"/>
        <v>48.139369071447526</v>
      </c>
      <c r="J36">
        <f t="shared" si="0"/>
        <v>57.864000000000004</v>
      </c>
      <c r="K36">
        <f t="shared" si="2"/>
        <v>297.3411163523279</v>
      </c>
    </row>
    <row r="37" spans="1:11" x14ac:dyDescent="0.35">
      <c r="A37">
        <v>34</v>
      </c>
      <c r="B37">
        <v>0</v>
      </c>
      <c r="D37">
        <f t="shared" si="1"/>
        <v>0</v>
      </c>
      <c r="E37">
        <f>$E$2*B36</f>
        <v>10.232018919589638</v>
      </c>
      <c r="F37">
        <f t="shared" si="4"/>
        <v>29.499833401288072</v>
      </c>
      <c r="G37">
        <f t="shared" si="5"/>
        <v>43.25129360730805</v>
      </c>
      <c r="H37">
        <f t="shared" si="6"/>
        <v>47.226046346573121</v>
      </c>
      <c r="I37">
        <f t="shared" si="7"/>
        <v>36.104526803585642</v>
      </c>
      <c r="J37">
        <f t="shared" si="0"/>
        <v>57.864000000000004</v>
      </c>
      <c r="K37">
        <f t="shared" si="2"/>
        <v>224.17771907834455</v>
      </c>
    </row>
    <row r="38" spans="1:11" x14ac:dyDescent="0.35">
      <c r="A38">
        <v>34</v>
      </c>
      <c r="E38">
        <f>$E$2*B37</f>
        <v>0</v>
      </c>
      <c r="F38">
        <f t="shared" si="4"/>
        <v>11.799933360515229</v>
      </c>
      <c r="G38">
        <f t="shared" si="5"/>
        <v>27.03205850456753</v>
      </c>
      <c r="H38">
        <f t="shared" si="6"/>
        <v>37.780837077258496</v>
      </c>
      <c r="I38">
        <f t="shared" si="7"/>
        <v>30.087105669654704</v>
      </c>
      <c r="J38">
        <f t="shared" si="0"/>
        <v>57.864000000000004</v>
      </c>
      <c r="K38">
        <f t="shared" si="2"/>
        <v>164.56393461199596</v>
      </c>
    </row>
    <row r="39" spans="1:11" x14ac:dyDescent="0.35">
      <c r="A39">
        <v>35</v>
      </c>
      <c r="F39">
        <f t="shared" si="4"/>
        <v>0</v>
      </c>
      <c r="G39">
        <f t="shared" si="5"/>
        <v>10.812823401827012</v>
      </c>
      <c r="H39">
        <f t="shared" si="6"/>
        <v>23.61302317328656</v>
      </c>
      <c r="I39">
        <f t="shared" si="7"/>
        <v>24.069684535723763</v>
      </c>
      <c r="J39">
        <f t="shared" si="0"/>
        <v>57.864000000000004</v>
      </c>
      <c r="K39">
        <f t="shared" si="2"/>
        <v>116.35953111083734</v>
      </c>
    </row>
    <row r="40" spans="1:11" x14ac:dyDescent="0.35">
      <c r="A40">
        <v>36</v>
      </c>
      <c r="G40">
        <f t="shared" si="5"/>
        <v>0</v>
      </c>
      <c r="H40">
        <f t="shared" si="6"/>
        <v>9.4452092693146241</v>
      </c>
      <c r="I40">
        <f t="shared" si="7"/>
        <v>15.043552834827352</v>
      </c>
      <c r="J40">
        <f t="shared" si="0"/>
        <v>57.864000000000004</v>
      </c>
      <c r="K40">
        <f t="shared" si="2"/>
        <v>82.352762104141988</v>
      </c>
    </row>
    <row r="41" spans="1:11" x14ac:dyDescent="0.35">
      <c r="A41">
        <v>37</v>
      </c>
      <c r="H41">
        <f t="shared" si="6"/>
        <v>0</v>
      </c>
      <c r="I41">
        <f t="shared" si="7"/>
        <v>6.0174211339309407</v>
      </c>
      <c r="J41">
        <f t="shared" si="0"/>
        <v>57.864000000000004</v>
      </c>
      <c r="K41">
        <f t="shared" si="2"/>
        <v>63.881421133930942</v>
      </c>
    </row>
    <row r="42" spans="1:11" x14ac:dyDescent="0.35">
      <c r="A42">
        <v>38</v>
      </c>
      <c r="I42">
        <f t="shared" si="7"/>
        <v>0</v>
      </c>
      <c r="J42">
        <f t="shared" si="0"/>
        <v>57.864000000000004</v>
      </c>
      <c r="K42">
        <f t="shared" si="2"/>
        <v>57.864000000000004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1C86-70D3-4934-B62C-7E412A2DBE72}">
  <dimension ref="A1:K42"/>
  <sheetViews>
    <sheetView workbookViewId="0">
      <selection activeCell="O20" sqref="O20"/>
    </sheetView>
  </sheetViews>
  <sheetFormatPr defaultRowHeight="14.5" x14ac:dyDescent="0.35"/>
  <cols>
    <col min="10" max="10" width="9.81640625" customWidth="1"/>
  </cols>
  <sheetData>
    <row r="1" spans="1:11" x14ac:dyDescent="0.35">
      <c r="A1" t="s">
        <v>13</v>
      </c>
      <c r="B1" t="s">
        <v>14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16</v>
      </c>
      <c r="K1" t="s">
        <v>17</v>
      </c>
    </row>
    <row r="2" spans="1:11" x14ac:dyDescent="0.35">
      <c r="B2" t="s">
        <v>15</v>
      </c>
      <c r="D2">
        <v>3.8767048710601713</v>
      </c>
      <c r="E2">
        <v>5.9628939828080263</v>
      </c>
      <c r="F2">
        <v>13.327936962750718</v>
      </c>
      <c r="G2">
        <v>9.366905444126072</v>
      </c>
      <c r="H2">
        <v>5.2083094555873917</v>
      </c>
      <c r="I2">
        <v>3.58724928366762</v>
      </c>
      <c r="J2">
        <f>0.1*578.64</f>
        <v>57.864000000000004</v>
      </c>
    </row>
    <row r="3" spans="1:11" x14ac:dyDescent="0.35">
      <c r="A3">
        <v>0</v>
      </c>
      <c r="B3">
        <v>0</v>
      </c>
      <c r="D3">
        <f>B3*$D$2</f>
        <v>0</v>
      </c>
      <c r="J3">
        <f t="shared" ref="J3:J42" si="0">0.1*578.64</f>
        <v>57.864000000000004</v>
      </c>
      <c r="K3">
        <f>SUM(D3:J3)</f>
        <v>57.864000000000004</v>
      </c>
    </row>
    <row r="4" spans="1:11" x14ac:dyDescent="0.35">
      <c r="A4">
        <v>1</v>
      </c>
      <c r="B4">
        <v>6</v>
      </c>
      <c r="D4">
        <f t="shared" ref="D4:D37" si="1">B4*$D$2</f>
        <v>23.260229226361027</v>
      </c>
      <c r="E4">
        <f>$E$2*B3</f>
        <v>0</v>
      </c>
      <c r="J4">
        <f t="shared" si="0"/>
        <v>57.864000000000004</v>
      </c>
      <c r="K4">
        <f t="shared" ref="K4:K42" si="2">SUM(D4:J4)</f>
        <v>81.124229226361024</v>
      </c>
    </row>
    <row r="5" spans="1:11" x14ac:dyDescent="0.35">
      <c r="A5">
        <v>2</v>
      </c>
      <c r="B5">
        <v>13</v>
      </c>
      <c r="D5">
        <f t="shared" si="1"/>
        <v>50.397163323782223</v>
      </c>
      <c r="E5">
        <f t="shared" ref="E5:E36" si="3">$E$2*B4</f>
        <v>35.777363896848158</v>
      </c>
      <c r="F5">
        <f>$F$2*B3</f>
        <v>0</v>
      </c>
      <c r="J5">
        <f t="shared" si="0"/>
        <v>57.864000000000004</v>
      </c>
      <c r="K5">
        <f t="shared" si="2"/>
        <v>144.03852722063039</v>
      </c>
    </row>
    <row r="6" spans="1:11" x14ac:dyDescent="0.35">
      <c r="A6">
        <v>3</v>
      </c>
      <c r="B6">
        <v>19</v>
      </c>
      <c r="D6">
        <f>B6*$D$2</f>
        <v>73.657392550143257</v>
      </c>
      <c r="E6">
        <f t="shared" si="3"/>
        <v>77.517621776504342</v>
      </c>
      <c r="F6">
        <f t="shared" ref="F6:F39" si="4">$F$2*B4</f>
        <v>79.967621776504302</v>
      </c>
      <c r="G6">
        <f>$G$2*B3</f>
        <v>0</v>
      </c>
      <c r="J6">
        <f t="shared" si="0"/>
        <v>57.864000000000004</v>
      </c>
      <c r="K6">
        <f t="shared" si="2"/>
        <v>289.00663610315189</v>
      </c>
    </row>
    <row r="7" spans="1:11" x14ac:dyDescent="0.35">
      <c r="A7">
        <v>4</v>
      </c>
      <c r="B7">
        <v>28</v>
      </c>
      <c r="D7">
        <f t="shared" si="1"/>
        <v>108.5477363896848</v>
      </c>
      <c r="E7">
        <f t="shared" si="3"/>
        <v>113.2949856733525</v>
      </c>
      <c r="F7">
        <f t="shared" si="4"/>
        <v>173.26318051575933</v>
      </c>
      <c r="G7">
        <f t="shared" ref="G7:G40" si="5">$G$2*B4</f>
        <v>56.201432664756432</v>
      </c>
      <c r="H7">
        <f>$H$2*B3</f>
        <v>0</v>
      </c>
      <c r="J7">
        <f t="shared" si="0"/>
        <v>57.864000000000004</v>
      </c>
      <c r="K7">
        <f t="shared" si="2"/>
        <v>509.17133524355313</v>
      </c>
    </row>
    <row r="8" spans="1:11" x14ac:dyDescent="0.35">
      <c r="A8">
        <v>5</v>
      </c>
      <c r="B8">
        <v>43</v>
      </c>
      <c r="D8">
        <f t="shared" si="1"/>
        <v>166.69830945558738</v>
      </c>
      <c r="E8">
        <f t="shared" si="3"/>
        <v>166.96103151862474</v>
      </c>
      <c r="F8">
        <f t="shared" si="4"/>
        <v>253.23080229226363</v>
      </c>
      <c r="G8">
        <f t="shared" si="5"/>
        <v>121.76977077363894</v>
      </c>
      <c r="H8">
        <f t="shared" ref="H8:H41" si="6">$H$2*B4</f>
        <v>31.24985673352435</v>
      </c>
      <c r="I8">
        <f>$I$2*B3</f>
        <v>0</v>
      </c>
      <c r="J8">
        <f t="shared" si="0"/>
        <v>57.864000000000004</v>
      </c>
      <c r="K8">
        <f t="shared" si="2"/>
        <v>797.77377077363906</v>
      </c>
    </row>
    <row r="9" spans="1:11" x14ac:dyDescent="0.35">
      <c r="A9">
        <v>6</v>
      </c>
      <c r="B9">
        <v>70</v>
      </c>
      <c r="D9">
        <f t="shared" si="1"/>
        <v>271.36934097421198</v>
      </c>
      <c r="E9">
        <f t="shared" si="3"/>
        <v>256.4044412607451</v>
      </c>
      <c r="F9">
        <f t="shared" si="4"/>
        <v>373.18223495702011</v>
      </c>
      <c r="G9">
        <f t="shared" si="5"/>
        <v>177.97120343839538</v>
      </c>
      <c r="H9">
        <f t="shared" si="6"/>
        <v>67.70802292263609</v>
      </c>
      <c r="I9">
        <f t="shared" ref="I9:I42" si="7">$I$2*B4</f>
        <v>21.523495702005718</v>
      </c>
      <c r="J9">
        <f t="shared" si="0"/>
        <v>57.864000000000004</v>
      </c>
      <c r="K9">
        <f t="shared" si="2"/>
        <v>1226.0227392550144</v>
      </c>
    </row>
    <row r="10" spans="1:11" x14ac:dyDescent="0.35">
      <c r="A10">
        <v>7</v>
      </c>
      <c r="B10">
        <v>93</v>
      </c>
      <c r="D10">
        <f t="shared" si="1"/>
        <v>360.5335530085959</v>
      </c>
      <c r="E10">
        <f t="shared" si="3"/>
        <v>417.40257879656184</v>
      </c>
      <c r="F10">
        <f t="shared" si="4"/>
        <v>573.10128939828087</v>
      </c>
      <c r="G10">
        <f t="shared" si="5"/>
        <v>262.27335243553</v>
      </c>
      <c r="H10">
        <f t="shared" si="6"/>
        <v>98.957879656160443</v>
      </c>
      <c r="I10">
        <f t="shared" si="7"/>
        <v>46.63424068767906</v>
      </c>
      <c r="J10">
        <f t="shared" si="0"/>
        <v>57.864000000000004</v>
      </c>
      <c r="K10">
        <f t="shared" si="2"/>
        <v>1816.7668939828079</v>
      </c>
    </row>
    <row r="11" spans="1:11" x14ac:dyDescent="0.35">
      <c r="A11">
        <v>8</v>
      </c>
      <c r="B11">
        <v>113</v>
      </c>
      <c r="D11">
        <f t="shared" si="1"/>
        <v>438.06765042979936</v>
      </c>
      <c r="E11">
        <f t="shared" si="3"/>
        <v>554.54914040114647</v>
      </c>
      <c r="F11">
        <f t="shared" si="4"/>
        <v>932.95558739255023</v>
      </c>
      <c r="G11">
        <f t="shared" si="5"/>
        <v>402.77693409742108</v>
      </c>
      <c r="H11">
        <f t="shared" si="6"/>
        <v>145.83266475644697</v>
      </c>
      <c r="I11">
        <f t="shared" si="7"/>
        <v>68.157736389684786</v>
      </c>
      <c r="J11">
        <f t="shared" si="0"/>
        <v>57.864000000000004</v>
      </c>
      <c r="K11">
        <f t="shared" si="2"/>
        <v>2600.2037134670486</v>
      </c>
    </row>
    <row r="12" spans="1:11" x14ac:dyDescent="0.35">
      <c r="A12">
        <v>9</v>
      </c>
      <c r="B12">
        <v>135</v>
      </c>
      <c r="D12">
        <f t="shared" si="1"/>
        <v>523.35515759312307</v>
      </c>
      <c r="E12">
        <f t="shared" si="3"/>
        <v>673.807020057307</v>
      </c>
      <c r="F12">
        <f t="shared" si="4"/>
        <v>1239.4981375358168</v>
      </c>
      <c r="G12">
        <f t="shared" si="5"/>
        <v>655.68338108882506</v>
      </c>
      <c r="H12">
        <f t="shared" si="6"/>
        <v>223.95730659025784</v>
      </c>
      <c r="I12">
        <f t="shared" si="7"/>
        <v>100.44297994269336</v>
      </c>
      <c r="J12">
        <f t="shared" si="0"/>
        <v>57.864000000000004</v>
      </c>
      <c r="K12">
        <f t="shared" si="2"/>
        <v>3474.6079828080233</v>
      </c>
    </row>
    <row r="13" spans="1:11" x14ac:dyDescent="0.35">
      <c r="A13">
        <v>10</v>
      </c>
      <c r="B13">
        <v>146.22</v>
      </c>
      <c r="D13">
        <f t="shared" si="1"/>
        <v>566.85178624641821</v>
      </c>
      <c r="E13">
        <f t="shared" si="3"/>
        <v>804.99068767908352</v>
      </c>
      <c r="F13">
        <f t="shared" si="4"/>
        <v>1506.056876790831</v>
      </c>
      <c r="G13">
        <f t="shared" si="5"/>
        <v>871.12220630372474</v>
      </c>
      <c r="H13">
        <f t="shared" si="6"/>
        <v>364.58166189111739</v>
      </c>
      <c r="I13">
        <f t="shared" si="7"/>
        <v>154.25171919770767</v>
      </c>
      <c r="J13">
        <f t="shared" si="0"/>
        <v>57.864000000000004</v>
      </c>
      <c r="K13">
        <f t="shared" si="2"/>
        <v>4325.718938108882</v>
      </c>
    </row>
    <row r="14" spans="1:11" x14ac:dyDescent="0.35">
      <c r="A14">
        <v>11</v>
      </c>
      <c r="B14">
        <v>132</v>
      </c>
      <c r="D14">
        <f t="shared" si="1"/>
        <v>511.7250429799426</v>
      </c>
      <c r="E14">
        <f t="shared" si="3"/>
        <v>871.89435816618959</v>
      </c>
      <c r="F14">
        <f t="shared" si="4"/>
        <v>1799.2714899713469</v>
      </c>
      <c r="G14">
        <f t="shared" si="5"/>
        <v>1058.4603151862461</v>
      </c>
      <c r="H14">
        <f t="shared" si="6"/>
        <v>484.37277936962744</v>
      </c>
      <c r="I14">
        <f t="shared" si="7"/>
        <v>251.10744985673341</v>
      </c>
      <c r="J14">
        <f t="shared" si="0"/>
        <v>57.864000000000004</v>
      </c>
      <c r="K14">
        <f t="shared" si="2"/>
        <v>5034.695435530085</v>
      </c>
    </row>
    <row r="15" spans="1:11" x14ac:dyDescent="0.35">
      <c r="A15">
        <v>12</v>
      </c>
      <c r="B15">
        <v>113</v>
      </c>
      <c r="D15">
        <f t="shared" si="1"/>
        <v>438.06765042979936</v>
      </c>
      <c r="E15">
        <f t="shared" si="3"/>
        <v>787.10200573065947</v>
      </c>
      <c r="F15">
        <f t="shared" si="4"/>
        <v>1948.81094269341</v>
      </c>
      <c r="G15">
        <f t="shared" si="5"/>
        <v>1264.5322349570197</v>
      </c>
      <c r="H15">
        <f t="shared" si="6"/>
        <v>588.53896848137526</v>
      </c>
      <c r="I15">
        <f t="shared" si="7"/>
        <v>333.61418338108865</v>
      </c>
      <c r="J15">
        <f t="shared" si="0"/>
        <v>57.864000000000004</v>
      </c>
      <c r="K15">
        <f t="shared" si="2"/>
        <v>5418.5299856733518</v>
      </c>
    </row>
    <row r="16" spans="1:11" x14ac:dyDescent="0.35">
      <c r="A16">
        <v>13</v>
      </c>
      <c r="B16">
        <v>100</v>
      </c>
      <c r="D16">
        <f t="shared" si="1"/>
        <v>387.67048710601711</v>
      </c>
      <c r="E16">
        <f t="shared" si="3"/>
        <v>673.807020057307</v>
      </c>
      <c r="F16">
        <f t="shared" si="4"/>
        <v>1759.2876790830946</v>
      </c>
      <c r="G16">
        <f t="shared" si="5"/>
        <v>1369.6289140401143</v>
      </c>
      <c r="H16">
        <f t="shared" si="6"/>
        <v>703.12177650429783</v>
      </c>
      <c r="I16">
        <f t="shared" si="7"/>
        <v>405.35916905444105</v>
      </c>
      <c r="J16">
        <f t="shared" si="0"/>
        <v>57.864000000000004</v>
      </c>
      <c r="K16">
        <f t="shared" si="2"/>
        <v>5356.739045845271</v>
      </c>
    </row>
    <row r="17" spans="1:11" x14ac:dyDescent="0.35">
      <c r="A17">
        <v>14</v>
      </c>
      <c r="B17">
        <v>85</v>
      </c>
      <c r="D17">
        <f t="shared" si="1"/>
        <v>329.51991404011454</v>
      </c>
      <c r="E17">
        <f t="shared" si="3"/>
        <v>596.28939828080263</v>
      </c>
      <c r="F17">
        <f t="shared" si="4"/>
        <v>1506.056876790831</v>
      </c>
      <c r="G17">
        <f t="shared" si="5"/>
        <v>1236.4315186246415</v>
      </c>
      <c r="H17">
        <f t="shared" si="6"/>
        <v>761.55900859598842</v>
      </c>
      <c r="I17">
        <f t="shared" si="7"/>
        <v>484.27865329512872</v>
      </c>
      <c r="J17">
        <f t="shared" si="0"/>
        <v>57.864000000000004</v>
      </c>
      <c r="K17">
        <f t="shared" si="2"/>
        <v>4971.999369627506</v>
      </c>
    </row>
    <row r="18" spans="1:11" x14ac:dyDescent="0.35">
      <c r="A18">
        <v>15</v>
      </c>
      <c r="B18">
        <v>73</v>
      </c>
      <c r="D18">
        <f t="shared" si="1"/>
        <v>282.9994555873925</v>
      </c>
      <c r="E18">
        <f t="shared" si="3"/>
        <v>506.84598853868226</v>
      </c>
      <c r="F18">
        <f t="shared" si="4"/>
        <v>1332.7936962750719</v>
      </c>
      <c r="G18">
        <f t="shared" si="5"/>
        <v>1058.4603151862461</v>
      </c>
      <c r="H18">
        <f t="shared" si="6"/>
        <v>687.49684813753572</v>
      </c>
      <c r="I18">
        <f t="shared" si="7"/>
        <v>524.52759025787941</v>
      </c>
      <c r="J18">
        <f t="shared" si="0"/>
        <v>57.864000000000004</v>
      </c>
      <c r="K18">
        <f t="shared" si="2"/>
        <v>4450.9878939828077</v>
      </c>
    </row>
    <row r="19" spans="1:11" x14ac:dyDescent="0.35">
      <c r="A19">
        <v>16</v>
      </c>
      <c r="B19">
        <v>64</v>
      </c>
      <c r="D19">
        <f t="shared" si="1"/>
        <v>248.10911174785096</v>
      </c>
      <c r="E19">
        <f t="shared" si="3"/>
        <v>435.29126074498595</v>
      </c>
      <c r="F19">
        <f t="shared" si="4"/>
        <v>1132.874641833811</v>
      </c>
      <c r="G19">
        <f t="shared" si="5"/>
        <v>936.69054441260721</v>
      </c>
      <c r="H19">
        <f t="shared" si="6"/>
        <v>588.53896848137526</v>
      </c>
      <c r="I19">
        <f t="shared" si="7"/>
        <v>473.51690544412583</v>
      </c>
      <c r="J19">
        <f t="shared" si="0"/>
        <v>57.864000000000004</v>
      </c>
      <c r="K19">
        <f t="shared" si="2"/>
        <v>3872.8854326647565</v>
      </c>
    </row>
    <row r="20" spans="1:11" x14ac:dyDescent="0.35">
      <c r="A20">
        <v>17</v>
      </c>
      <c r="B20">
        <v>56</v>
      </c>
      <c r="D20">
        <f t="shared" si="1"/>
        <v>217.0954727793696</v>
      </c>
      <c r="E20">
        <f t="shared" si="3"/>
        <v>381.62521489971368</v>
      </c>
      <c r="F20">
        <f t="shared" si="4"/>
        <v>972.93939828080238</v>
      </c>
      <c r="G20">
        <f t="shared" si="5"/>
        <v>796.18696275071613</v>
      </c>
      <c r="H20">
        <f t="shared" si="6"/>
        <v>520.83094555873913</v>
      </c>
      <c r="I20">
        <f t="shared" si="7"/>
        <v>405.35916905444105</v>
      </c>
      <c r="J20">
        <f t="shared" si="0"/>
        <v>57.864000000000004</v>
      </c>
      <c r="K20">
        <f t="shared" si="2"/>
        <v>3351.9011633237819</v>
      </c>
    </row>
    <row r="21" spans="1:11" x14ac:dyDescent="0.35">
      <c r="A21">
        <v>18</v>
      </c>
      <c r="B21">
        <v>48</v>
      </c>
      <c r="D21">
        <f t="shared" si="1"/>
        <v>186.08183381088821</v>
      </c>
      <c r="E21">
        <f t="shared" si="3"/>
        <v>333.92206303724947</v>
      </c>
      <c r="F21">
        <f t="shared" si="4"/>
        <v>852.98796561604593</v>
      </c>
      <c r="G21">
        <f t="shared" si="5"/>
        <v>683.78409742120323</v>
      </c>
      <c r="H21">
        <f t="shared" si="6"/>
        <v>442.70630372492832</v>
      </c>
      <c r="I21">
        <f t="shared" si="7"/>
        <v>358.72492836676201</v>
      </c>
      <c r="J21">
        <f t="shared" si="0"/>
        <v>57.864000000000004</v>
      </c>
      <c r="K21">
        <f t="shared" si="2"/>
        <v>2916.071191977077</v>
      </c>
    </row>
    <row r="22" spans="1:11" x14ac:dyDescent="0.35">
      <c r="A22">
        <v>19</v>
      </c>
      <c r="B22">
        <v>43</v>
      </c>
      <c r="D22">
        <f t="shared" si="1"/>
        <v>166.69830945558738</v>
      </c>
      <c r="E22">
        <f t="shared" si="3"/>
        <v>286.21891117478526</v>
      </c>
      <c r="F22">
        <f t="shared" si="4"/>
        <v>746.36446991404023</v>
      </c>
      <c r="G22">
        <f t="shared" si="5"/>
        <v>599.48194842406861</v>
      </c>
      <c r="H22">
        <f t="shared" si="6"/>
        <v>380.20659025787961</v>
      </c>
      <c r="I22">
        <f t="shared" si="7"/>
        <v>304.91618911174771</v>
      </c>
      <c r="J22">
        <f t="shared" si="0"/>
        <v>57.864000000000004</v>
      </c>
      <c r="K22">
        <f t="shared" si="2"/>
        <v>2541.7504183381088</v>
      </c>
    </row>
    <row r="23" spans="1:11" x14ac:dyDescent="0.35">
      <c r="A23">
        <v>20</v>
      </c>
      <c r="B23">
        <v>37</v>
      </c>
      <c r="D23">
        <f t="shared" si="1"/>
        <v>143.43808022922633</v>
      </c>
      <c r="E23">
        <f t="shared" si="3"/>
        <v>256.4044412607451</v>
      </c>
      <c r="F23">
        <f t="shared" si="4"/>
        <v>639.74097421203442</v>
      </c>
      <c r="G23">
        <f t="shared" si="5"/>
        <v>524.54670487106</v>
      </c>
      <c r="H23">
        <f t="shared" si="6"/>
        <v>333.33180515759307</v>
      </c>
      <c r="I23">
        <f t="shared" si="7"/>
        <v>261.86919770773625</v>
      </c>
      <c r="J23">
        <f t="shared" si="0"/>
        <v>57.864000000000004</v>
      </c>
      <c r="K23">
        <f t="shared" si="2"/>
        <v>2217.1952034383953</v>
      </c>
    </row>
    <row r="24" spans="1:11" x14ac:dyDescent="0.35">
      <c r="A24">
        <v>21</v>
      </c>
      <c r="B24">
        <v>33</v>
      </c>
      <c r="D24">
        <f t="shared" si="1"/>
        <v>127.93126074498565</v>
      </c>
      <c r="E24">
        <f t="shared" si="3"/>
        <v>220.62707736389697</v>
      </c>
      <c r="F24">
        <f t="shared" si="4"/>
        <v>573.10128939828087</v>
      </c>
      <c r="G24">
        <f t="shared" si="5"/>
        <v>449.61146131805145</v>
      </c>
      <c r="H24">
        <f t="shared" si="6"/>
        <v>291.66532951289395</v>
      </c>
      <c r="I24">
        <f t="shared" si="7"/>
        <v>229.58395415472768</v>
      </c>
      <c r="J24">
        <f t="shared" si="0"/>
        <v>57.864000000000004</v>
      </c>
      <c r="K24">
        <f t="shared" si="2"/>
        <v>1950.3843724928367</v>
      </c>
    </row>
    <row r="25" spans="1:11" x14ac:dyDescent="0.35">
      <c r="A25">
        <v>22</v>
      </c>
      <c r="B25">
        <v>28</v>
      </c>
      <c r="D25">
        <f t="shared" si="1"/>
        <v>108.5477363896848</v>
      </c>
      <c r="E25">
        <f t="shared" si="3"/>
        <v>196.77550143266487</v>
      </c>
      <c r="F25">
        <f t="shared" si="4"/>
        <v>493.13366762177657</v>
      </c>
      <c r="G25">
        <f t="shared" si="5"/>
        <v>402.77693409742108</v>
      </c>
      <c r="H25">
        <f t="shared" si="6"/>
        <v>249.9988538681948</v>
      </c>
      <c r="I25">
        <f t="shared" si="7"/>
        <v>200.88595988538671</v>
      </c>
      <c r="J25">
        <f t="shared" si="0"/>
        <v>57.864000000000004</v>
      </c>
      <c r="K25">
        <f t="shared" si="2"/>
        <v>1709.9826532951288</v>
      </c>
    </row>
    <row r="26" spans="1:11" x14ac:dyDescent="0.35">
      <c r="A26">
        <v>23</v>
      </c>
      <c r="B26">
        <v>24</v>
      </c>
      <c r="D26">
        <f t="shared" si="1"/>
        <v>93.040916905444107</v>
      </c>
      <c r="E26">
        <f t="shared" si="3"/>
        <v>166.96103151862474</v>
      </c>
      <c r="F26">
        <f t="shared" si="4"/>
        <v>439.82191977077366</v>
      </c>
      <c r="G26">
        <f t="shared" si="5"/>
        <v>346.57550143266468</v>
      </c>
      <c r="H26">
        <f t="shared" si="6"/>
        <v>223.95730659025784</v>
      </c>
      <c r="I26">
        <f t="shared" si="7"/>
        <v>172.18796561604574</v>
      </c>
      <c r="J26">
        <f t="shared" si="0"/>
        <v>57.864000000000004</v>
      </c>
      <c r="K26">
        <f t="shared" si="2"/>
        <v>1500.4086418338106</v>
      </c>
    </row>
    <row r="27" spans="1:11" x14ac:dyDescent="0.35">
      <c r="A27">
        <v>24</v>
      </c>
      <c r="B27">
        <v>20</v>
      </c>
      <c r="D27">
        <f t="shared" si="1"/>
        <v>77.534097421203427</v>
      </c>
      <c r="E27">
        <f t="shared" si="3"/>
        <v>143.10945558739263</v>
      </c>
      <c r="F27">
        <f t="shared" si="4"/>
        <v>373.18223495702011</v>
      </c>
      <c r="G27">
        <f t="shared" si="5"/>
        <v>309.10787965616038</v>
      </c>
      <c r="H27">
        <f t="shared" si="6"/>
        <v>192.70744985673349</v>
      </c>
      <c r="I27">
        <f t="shared" si="7"/>
        <v>154.25171919770767</v>
      </c>
      <c r="J27">
        <f t="shared" si="0"/>
        <v>57.864000000000004</v>
      </c>
      <c r="K27">
        <f t="shared" si="2"/>
        <v>1307.7568366762177</v>
      </c>
    </row>
    <row r="28" spans="1:11" x14ac:dyDescent="0.35">
      <c r="A28">
        <v>25</v>
      </c>
      <c r="B28">
        <v>16</v>
      </c>
      <c r="D28">
        <f t="shared" si="1"/>
        <v>62.02727793696274</v>
      </c>
      <c r="E28">
        <f t="shared" si="3"/>
        <v>119.25787965616053</v>
      </c>
      <c r="F28">
        <f t="shared" si="4"/>
        <v>319.87048710601721</v>
      </c>
      <c r="G28">
        <f t="shared" si="5"/>
        <v>262.27335243553</v>
      </c>
      <c r="H28">
        <f t="shared" si="6"/>
        <v>171.87421203438393</v>
      </c>
      <c r="I28">
        <f t="shared" si="7"/>
        <v>132.72822349570194</v>
      </c>
      <c r="J28">
        <f t="shared" si="0"/>
        <v>57.864000000000004</v>
      </c>
      <c r="K28">
        <f t="shared" si="2"/>
        <v>1125.8954326647563</v>
      </c>
    </row>
    <row r="29" spans="1:11" x14ac:dyDescent="0.35">
      <c r="A29">
        <v>26</v>
      </c>
      <c r="B29">
        <v>13</v>
      </c>
      <c r="D29">
        <f t="shared" si="1"/>
        <v>50.397163323782223</v>
      </c>
      <c r="E29">
        <f t="shared" si="3"/>
        <v>95.406303724928421</v>
      </c>
      <c r="F29">
        <f t="shared" si="4"/>
        <v>266.55873925501436</v>
      </c>
      <c r="G29">
        <f t="shared" si="5"/>
        <v>224.80573065902573</v>
      </c>
      <c r="H29">
        <f t="shared" si="6"/>
        <v>145.83266475644697</v>
      </c>
      <c r="I29">
        <f t="shared" si="7"/>
        <v>118.37922636103146</v>
      </c>
      <c r="J29">
        <f t="shared" si="0"/>
        <v>57.864000000000004</v>
      </c>
      <c r="K29">
        <f t="shared" si="2"/>
        <v>959.24382808022915</v>
      </c>
    </row>
    <row r="30" spans="1:11" x14ac:dyDescent="0.35">
      <c r="A30">
        <v>27</v>
      </c>
      <c r="B30">
        <v>10</v>
      </c>
      <c r="D30">
        <f t="shared" si="1"/>
        <v>38.767048710601713</v>
      </c>
      <c r="E30">
        <f t="shared" si="3"/>
        <v>77.517621776504342</v>
      </c>
      <c r="F30">
        <f t="shared" si="4"/>
        <v>213.24699140401148</v>
      </c>
      <c r="G30">
        <f t="shared" si="5"/>
        <v>187.33810888252145</v>
      </c>
      <c r="H30">
        <f t="shared" si="6"/>
        <v>124.9994269340974</v>
      </c>
      <c r="I30">
        <f t="shared" si="7"/>
        <v>100.44297994269336</v>
      </c>
      <c r="J30">
        <f t="shared" si="0"/>
        <v>57.864000000000004</v>
      </c>
      <c r="K30">
        <f t="shared" si="2"/>
        <v>800.17617765042974</v>
      </c>
    </row>
    <row r="31" spans="1:11" x14ac:dyDescent="0.35">
      <c r="A31">
        <v>28</v>
      </c>
      <c r="B31">
        <v>8</v>
      </c>
      <c r="D31">
        <f t="shared" si="1"/>
        <v>31.01363896848137</v>
      </c>
      <c r="E31">
        <f t="shared" si="3"/>
        <v>59.628939828080263</v>
      </c>
      <c r="F31">
        <f t="shared" si="4"/>
        <v>173.26318051575933</v>
      </c>
      <c r="G31">
        <f t="shared" si="5"/>
        <v>149.87048710601715</v>
      </c>
      <c r="H31">
        <f t="shared" si="6"/>
        <v>104.16618911174783</v>
      </c>
      <c r="I31">
        <f t="shared" si="7"/>
        <v>86.093982808022872</v>
      </c>
      <c r="J31">
        <f t="shared" si="0"/>
        <v>57.864000000000004</v>
      </c>
      <c r="K31">
        <f t="shared" si="2"/>
        <v>661.90041833810892</v>
      </c>
    </row>
    <row r="32" spans="1:11" x14ac:dyDescent="0.35">
      <c r="A32">
        <v>29</v>
      </c>
      <c r="B32">
        <v>6</v>
      </c>
      <c r="D32">
        <f t="shared" si="1"/>
        <v>23.260229226361027</v>
      </c>
      <c r="E32">
        <f t="shared" si="3"/>
        <v>47.70315186246421</v>
      </c>
      <c r="F32">
        <f t="shared" si="4"/>
        <v>133.27936962750718</v>
      </c>
      <c r="G32">
        <f t="shared" si="5"/>
        <v>121.76977077363894</v>
      </c>
      <c r="H32">
        <f t="shared" si="6"/>
        <v>83.332951289398267</v>
      </c>
      <c r="I32">
        <f t="shared" si="7"/>
        <v>71.744985673352403</v>
      </c>
      <c r="J32">
        <f t="shared" si="0"/>
        <v>57.864000000000004</v>
      </c>
      <c r="K32">
        <f t="shared" si="2"/>
        <v>538.95445845272206</v>
      </c>
    </row>
    <row r="33" spans="1:11" x14ac:dyDescent="0.35">
      <c r="A33">
        <v>30</v>
      </c>
      <c r="B33">
        <v>5</v>
      </c>
      <c r="D33">
        <f t="shared" si="1"/>
        <v>19.383524355300857</v>
      </c>
      <c r="E33">
        <f t="shared" si="3"/>
        <v>35.777363896848158</v>
      </c>
      <c r="F33">
        <f t="shared" si="4"/>
        <v>106.62349570200574</v>
      </c>
      <c r="G33">
        <f t="shared" si="5"/>
        <v>93.669054441260727</v>
      </c>
      <c r="H33">
        <f t="shared" si="6"/>
        <v>67.70802292263609</v>
      </c>
      <c r="I33">
        <f t="shared" si="7"/>
        <v>57.39598853868192</v>
      </c>
      <c r="J33">
        <f t="shared" si="0"/>
        <v>57.864000000000004</v>
      </c>
      <c r="K33">
        <f t="shared" si="2"/>
        <v>438.42144985673349</v>
      </c>
    </row>
    <row r="34" spans="1:11" x14ac:dyDescent="0.35">
      <c r="A34">
        <v>31</v>
      </c>
      <c r="B34">
        <v>4</v>
      </c>
      <c r="D34">
        <f t="shared" si="1"/>
        <v>15.506819484240685</v>
      </c>
      <c r="E34">
        <f t="shared" si="3"/>
        <v>29.814469914040131</v>
      </c>
      <c r="F34">
        <f t="shared" si="4"/>
        <v>79.967621776504302</v>
      </c>
      <c r="G34">
        <f t="shared" si="5"/>
        <v>74.935243553008576</v>
      </c>
      <c r="H34">
        <f t="shared" si="6"/>
        <v>52.083094555873913</v>
      </c>
      <c r="I34">
        <f t="shared" si="7"/>
        <v>46.63424068767906</v>
      </c>
      <c r="J34">
        <f t="shared" si="0"/>
        <v>57.864000000000004</v>
      </c>
      <c r="K34">
        <f t="shared" si="2"/>
        <v>356.80548997134667</v>
      </c>
    </row>
    <row r="35" spans="1:11" x14ac:dyDescent="0.35">
      <c r="A35">
        <v>32</v>
      </c>
      <c r="B35">
        <v>2.5</v>
      </c>
      <c r="D35">
        <f t="shared" si="1"/>
        <v>9.6917621776504284</v>
      </c>
      <c r="E35">
        <f t="shared" si="3"/>
        <v>23.851575931232105</v>
      </c>
      <c r="F35">
        <f t="shared" si="4"/>
        <v>66.63968481375359</v>
      </c>
      <c r="G35">
        <f t="shared" si="5"/>
        <v>56.201432664756432</v>
      </c>
      <c r="H35">
        <f t="shared" si="6"/>
        <v>41.666475644699133</v>
      </c>
      <c r="I35">
        <f t="shared" si="7"/>
        <v>35.872492836676201</v>
      </c>
      <c r="J35">
        <f t="shared" si="0"/>
        <v>57.864000000000004</v>
      </c>
      <c r="K35">
        <f t="shared" si="2"/>
        <v>291.7874240687679</v>
      </c>
    </row>
    <row r="36" spans="1:11" x14ac:dyDescent="0.35">
      <c r="A36">
        <v>33</v>
      </c>
      <c r="B36">
        <v>1</v>
      </c>
      <c r="D36">
        <f t="shared" si="1"/>
        <v>3.8767048710601713</v>
      </c>
      <c r="E36">
        <f t="shared" si="3"/>
        <v>14.907234957020066</v>
      </c>
      <c r="F36">
        <f t="shared" si="4"/>
        <v>53.31174785100287</v>
      </c>
      <c r="G36">
        <f t="shared" si="5"/>
        <v>46.834527220630363</v>
      </c>
      <c r="H36">
        <f t="shared" si="6"/>
        <v>31.24985673352435</v>
      </c>
      <c r="I36">
        <f t="shared" si="7"/>
        <v>28.69799426934096</v>
      </c>
      <c r="J36">
        <f t="shared" si="0"/>
        <v>57.864000000000004</v>
      </c>
      <c r="K36">
        <f t="shared" si="2"/>
        <v>236.74206590257879</v>
      </c>
    </row>
    <row r="37" spans="1:11" x14ac:dyDescent="0.35">
      <c r="A37">
        <v>34</v>
      </c>
      <c r="B37">
        <v>0</v>
      </c>
      <c r="D37">
        <f t="shared" si="1"/>
        <v>0</v>
      </c>
      <c r="E37">
        <f>$E$2*B36</f>
        <v>5.9628939828080263</v>
      </c>
      <c r="F37">
        <f t="shared" si="4"/>
        <v>33.319842406876795</v>
      </c>
      <c r="G37">
        <f t="shared" si="5"/>
        <v>37.467621776504288</v>
      </c>
      <c r="H37">
        <f t="shared" si="6"/>
        <v>26.041547277936957</v>
      </c>
      <c r="I37">
        <f t="shared" si="7"/>
        <v>21.523495702005718</v>
      </c>
      <c r="J37">
        <f t="shared" si="0"/>
        <v>57.864000000000004</v>
      </c>
      <c r="K37">
        <f t="shared" si="2"/>
        <v>182.1794011461318</v>
      </c>
    </row>
    <row r="38" spans="1:11" x14ac:dyDescent="0.35">
      <c r="A38">
        <v>34</v>
      </c>
      <c r="E38">
        <f>$E$2*B37</f>
        <v>0</v>
      </c>
      <c r="F38">
        <f t="shared" si="4"/>
        <v>13.327936962750718</v>
      </c>
      <c r="G38">
        <f t="shared" si="5"/>
        <v>23.417263610315182</v>
      </c>
      <c r="H38">
        <f t="shared" si="6"/>
        <v>20.833237822349567</v>
      </c>
      <c r="I38">
        <f t="shared" si="7"/>
        <v>17.936246418338101</v>
      </c>
      <c r="J38">
        <f t="shared" si="0"/>
        <v>57.864000000000004</v>
      </c>
      <c r="K38">
        <f t="shared" si="2"/>
        <v>133.37868481375358</v>
      </c>
    </row>
    <row r="39" spans="1:11" x14ac:dyDescent="0.35">
      <c r="A39">
        <v>35</v>
      </c>
      <c r="F39">
        <f t="shared" si="4"/>
        <v>0</v>
      </c>
      <c r="G39">
        <f t="shared" si="5"/>
        <v>9.366905444126072</v>
      </c>
      <c r="H39">
        <f t="shared" si="6"/>
        <v>13.020773638968478</v>
      </c>
      <c r="I39">
        <f t="shared" si="7"/>
        <v>14.34899713467048</v>
      </c>
      <c r="J39">
        <f t="shared" si="0"/>
        <v>57.864000000000004</v>
      </c>
      <c r="K39">
        <f t="shared" si="2"/>
        <v>94.600676217765027</v>
      </c>
    </row>
    <row r="40" spans="1:11" x14ac:dyDescent="0.35">
      <c r="A40">
        <v>36</v>
      </c>
      <c r="G40">
        <f t="shared" si="5"/>
        <v>0</v>
      </c>
      <c r="H40">
        <f t="shared" si="6"/>
        <v>5.2083094555873917</v>
      </c>
      <c r="I40">
        <f t="shared" si="7"/>
        <v>8.9681232091690504</v>
      </c>
      <c r="J40">
        <f t="shared" si="0"/>
        <v>57.864000000000004</v>
      </c>
      <c r="K40">
        <f t="shared" si="2"/>
        <v>72.040432664756452</v>
      </c>
    </row>
    <row r="41" spans="1:11" x14ac:dyDescent="0.35">
      <c r="A41">
        <v>37</v>
      </c>
      <c r="H41">
        <f t="shared" si="6"/>
        <v>0</v>
      </c>
      <c r="I41">
        <f t="shared" si="7"/>
        <v>3.58724928366762</v>
      </c>
      <c r="J41">
        <f t="shared" si="0"/>
        <v>57.864000000000004</v>
      </c>
      <c r="K41">
        <f t="shared" si="2"/>
        <v>61.451249283667622</v>
      </c>
    </row>
    <row r="42" spans="1:11" x14ac:dyDescent="0.35">
      <c r="A42">
        <v>38</v>
      </c>
      <c r="I42">
        <f t="shared" si="7"/>
        <v>0</v>
      </c>
      <c r="J42">
        <f t="shared" si="0"/>
        <v>57.864000000000004</v>
      </c>
      <c r="K42">
        <f t="shared" si="2"/>
        <v>57.864000000000004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872-126A-490A-AD10-F4F5AF5F9A6E}">
  <dimension ref="R24:T33"/>
  <sheetViews>
    <sheetView tabSelected="1" topLeftCell="C16" zoomScaleNormal="100" workbookViewId="0">
      <selection activeCell="S29" sqref="S29"/>
    </sheetView>
  </sheetViews>
  <sheetFormatPr defaultRowHeight="14.5" x14ac:dyDescent="0.35"/>
  <sheetData>
    <row r="24" spans="18:20" x14ac:dyDescent="0.35">
      <c r="R24" s="3">
        <v>5418</v>
      </c>
      <c r="S24" s="3"/>
      <c r="T24" s="3"/>
    </row>
    <row r="25" spans="18:20" x14ac:dyDescent="0.35">
      <c r="R25" s="3">
        <v>7990</v>
      </c>
      <c r="S25" s="3">
        <f>(R25-R24)/R24</f>
        <v>0.47471391657438167</v>
      </c>
      <c r="T25" s="3"/>
    </row>
    <row r="26" spans="18:20" x14ac:dyDescent="0.35">
      <c r="R26" s="3">
        <v>7108</v>
      </c>
      <c r="S26" s="3">
        <f>(R26-R25)/R26</f>
        <v>-0.12408553742262239</v>
      </c>
      <c r="T26" s="3">
        <f>(R26-R24)/R24</f>
        <v>0.31192321889996311</v>
      </c>
    </row>
    <row r="28" spans="18:20" x14ac:dyDescent="0.35">
      <c r="S28">
        <f>S25+T26</f>
        <v>0.78663713547434477</v>
      </c>
    </row>
    <row r="29" spans="18:20" x14ac:dyDescent="0.35">
      <c r="S29">
        <f>S28/2</f>
        <v>0.39331856773717239</v>
      </c>
    </row>
    <row r="31" spans="18:20" x14ac:dyDescent="0.35">
      <c r="S31">
        <v>49</v>
      </c>
    </row>
    <row r="32" spans="18:20" x14ac:dyDescent="0.35">
      <c r="S32">
        <v>34</v>
      </c>
    </row>
    <row r="33" spans="19:19" x14ac:dyDescent="0.35">
      <c r="S33">
        <f>AVERAGE(S31:S32)</f>
        <v>41.5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E70D-54BA-43DD-96F5-ADFC74A14177}">
  <dimension ref="B5:F6"/>
  <sheetViews>
    <sheetView workbookViewId="0">
      <selection activeCell="M5" sqref="M5"/>
    </sheetView>
  </sheetViews>
  <sheetFormatPr defaultRowHeight="14.5" x14ac:dyDescent="0.35"/>
  <cols>
    <col min="2" max="2" width="15.6328125" customWidth="1"/>
    <col min="3" max="3" width="15.36328125" customWidth="1"/>
    <col min="4" max="4" width="20.453125" customWidth="1"/>
    <col min="5" max="5" width="10.7265625" customWidth="1"/>
    <col min="6" max="6" width="12.54296875" customWidth="1"/>
  </cols>
  <sheetData>
    <row r="5" spans="2:6" ht="45" x14ac:dyDescent="0.35"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</row>
    <row r="6" spans="2:6" ht="15.5" x14ac:dyDescent="0.35">
      <c r="B6" s="5" t="s">
        <v>25</v>
      </c>
      <c r="C6" s="5" t="s">
        <v>26</v>
      </c>
      <c r="D6" s="5" t="s">
        <v>27</v>
      </c>
      <c r="E6" s="5" t="s">
        <v>24</v>
      </c>
      <c r="F6" s="5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B18E-6D20-47D6-B39B-24870DE55665}">
  <dimension ref="B2:G5"/>
  <sheetViews>
    <sheetView workbookViewId="0">
      <selection activeCell="B2" sqref="B2:F5"/>
    </sheetView>
  </sheetViews>
  <sheetFormatPr defaultRowHeight="14.5" x14ac:dyDescent="0.35"/>
  <sheetData>
    <row r="2" spans="2:7" x14ac:dyDescent="0.35">
      <c r="B2" s="6" t="s">
        <v>28</v>
      </c>
      <c r="C2" s="6">
        <v>1</v>
      </c>
      <c r="D2" s="6">
        <v>2</v>
      </c>
      <c r="E2" s="6">
        <v>3</v>
      </c>
      <c r="F2" s="6">
        <v>4</v>
      </c>
      <c r="G2" t="s">
        <v>18</v>
      </c>
    </row>
    <row r="3" spans="2:7" x14ac:dyDescent="0.35">
      <c r="B3" s="6">
        <v>500</v>
      </c>
      <c r="C3" s="6">
        <v>494</v>
      </c>
      <c r="D3" s="6">
        <v>568</v>
      </c>
      <c r="E3" s="6">
        <v>572</v>
      </c>
      <c r="F3" s="6">
        <v>537</v>
      </c>
    </row>
    <row r="4" spans="2:7" x14ac:dyDescent="0.35">
      <c r="B4" s="6">
        <v>1000</v>
      </c>
      <c r="C4" s="6">
        <v>473</v>
      </c>
      <c r="D4" s="6">
        <v>552</v>
      </c>
      <c r="E4" s="6">
        <v>533</v>
      </c>
      <c r="F4" s="6">
        <v>522</v>
      </c>
    </row>
    <row r="5" spans="2:7" x14ac:dyDescent="0.35">
      <c r="B5" s="6">
        <v>578.64</v>
      </c>
      <c r="C5" s="6">
        <f>C4+((C3-C4)/-500)*($B$5-$B$4)</f>
        <v>490.69711999999998</v>
      </c>
      <c r="D5" s="6">
        <f t="shared" ref="D5:E5" si="0">D4+((D3-D4)/-500)*($B$5-$B$4)</f>
        <v>565.48352</v>
      </c>
      <c r="E5" s="6">
        <f t="shared" si="0"/>
        <v>565.86608000000001</v>
      </c>
      <c r="F5" s="6">
        <f>F4+((F3-F4)/-500)*($B$5-$B$4)</f>
        <v>534.64080000000001</v>
      </c>
      <c r="G5">
        <f>SUM(C5:F5)/4</f>
        <v>539.17187999999999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SUH</vt:lpstr>
      <vt:lpstr>flood2</vt:lpstr>
      <vt:lpstr>flood</vt:lpstr>
      <vt:lpstr>flood (min)</vt:lpstr>
      <vt:lpstr>flood (min) (2)</vt:lpstr>
      <vt:lpstr>comparison</vt:lpstr>
      <vt:lpstr>Sheet2</vt:lpstr>
      <vt:lpstr>PMP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2023-06-16T06:30:51Z</dcterms:created>
  <dcterms:modified xsi:type="dcterms:W3CDTF">2023-06-24T14:32:35Z</dcterms:modified>
</cp:coreProperties>
</file>