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mcv_micrositio_genero\02_datos_crudos\"/>
    </mc:Choice>
  </mc:AlternateContent>
  <xr:revisionPtr revIDLastSave="0" documentId="8_{AB095E54-7CBC-4055-AAD9-B43C05BC6BA8}" xr6:coauthVersionLast="47" xr6:coauthVersionMax="47" xr10:uidLastSave="{00000000-0000-0000-0000-000000000000}"/>
  <bookViews>
    <workbookView xWindow="-120" yWindow="-120" windowWidth="20730" windowHeight="11160"/>
  </bookViews>
  <sheets>
    <sheet name="lineas_de_pobreza_por_ingresos_" sheetId="1" r:id="rId1"/>
  </sheets>
  <calcPr calcId="0"/>
</workbook>
</file>

<file path=xl/calcChain.xml><?xml version="1.0" encoding="utf-8"?>
<calcChain xmlns="http://schemas.openxmlformats.org/spreadsheetml/2006/main">
  <c r="C2" i="1" l="1"/>
  <c r="D2" i="1"/>
  <c r="E2" i="1"/>
  <c r="F2" i="1"/>
  <c r="C3" i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</calcChain>
</file>

<file path=xl/sharedStrings.xml><?xml version="1.0" encoding="utf-8"?>
<sst xmlns="http://schemas.openxmlformats.org/spreadsheetml/2006/main" count="6" uniqueCount="6">
  <si>
    <t>Año</t>
  </si>
  <si>
    <t>Mes</t>
  </si>
  <si>
    <t>LPEI rural</t>
  </si>
  <si>
    <t>LPEI urbano</t>
  </si>
  <si>
    <t>LPI rural</t>
  </si>
  <si>
    <t>LPI 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</si>
</sst>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</v>
      </c>
      <c r="B2">
        <v>1</v>
      </c>
      <c r="C2" t="str">
        <f>"1034.91"</f>
        <v>1034.91</v>
      </c>
      <c r="D2" t="str">
        <f>"1361.27"</f>
        <v>1361.27</v>
      </c>
      <c r="E2" t="str">
        <f>"2050.88"</f>
        <v>2050.88</v>
      </c>
      <c r="F2" t="str">
        <f>"2942.13"</f>
        <v>2942.13</v>
      </c>
    </row>
    <row r="3" spans="1:6" x14ac:dyDescent="0.25">
      <c r="A3">
        <v>2016</v>
      </c>
      <c r="B3">
        <v>2</v>
      </c>
      <c r="C3" t="str">
        <f>"1043.98"</f>
        <v>1043.98</v>
      </c>
      <c r="D3" t="str">
        <f>"1371.40"</f>
        <v>1371.40</v>
      </c>
      <c r="E3" t="str">
        <f>"2063.49"</f>
        <v>2063.49</v>
      </c>
      <c r="F3" t="str">
        <f>"2955.60"</f>
        <v>2955.60</v>
      </c>
    </row>
    <row r="4" spans="1:6" x14ac:dyDescent="0.25">
      <c r="A4">
        <v>2016</v>
      </c>
      <c r="B4">
        <v>3</v>
      </c>
      <c r="C4" t="str">
        <f>"1040.96"</f>
        <v>1040.96</v>
      </c>
      <c r="D4" t="str">
        <f>"1368.13"</f>
        <v>1368.13</v>
      </c>
      <c r="E4" t="str">
        <f>"2060.89"</f>
        <v>2060.89</v>
      </c>
      <c r="F4" t="str">
        <f>"2952.02"</f>
        <v>2952.02</v>
      </c>
    </row>
    <row r="5" spans="1:6" x14ac:dyDescent="0.25">
      <c r="A5">
        <v>2016</v>
      </c>
      <c r="B5">
        <v>4</v>
      </c>
      <c r="C5" t="str">
        <f>"1036.83"</f>
        <v>1036.83</v>
      </c>
      <c r="D5" t="str">
        <f>"1365.67"</f>
        <v>1365.67</v>
      </c>
      <c r="E5" t="str">
        <f>"2049.55"</f>
        <v>2049.55</v>
      </c>
      <c r="F5" t="str">
        <f>"2933.79"</f>
        <v>2933.79</v>
      </c>
    </row>
    <row r="6" spans="1:6" x14ac:dyDescent="0.25">
      <c r="A6">
        <v>2016</v>
      </c>
      <c r="B6">
        <v>5</v>
      </c>
      <c r="C6" t="str">
        <f>"1029.74"</f>
        <v>1029.74</v>
      </c>
      <c r="D6" t="str">
        <f>"1360.75"</f>
        <v>1360.75</v>
      </c>
      <c r="E6" t="str">
        <f>"2028.00"</f>
        <v>2028.00</v>
      </c>
      <c r="F6" t="str">
        <f>"2899.90"</f>
        <v>2899.90</v>
      </c>
    </row>
    <row r="7" spans="1:6" x14ac:dyDescent="0.25">
      <c r="A7">
        <v>2016</v>
      </c>
      <c r="B7">
        <v>6</v>
      </c>
      <c r="C7" t="str">
        <f>"1018.70"</f>
        <v>1018.70</v>
      </c>
      <c r="D7" t="str">
        <f>"1350.92"</f>
        <v>1350.92</v>
      </c>
      <c r="E7" t="str">
        <f>"2018.56"</f>
        <v>2018.56</v>
      </c>
      <c r="F7" t="str">
        <f>"2889.49"</f>
        <v>2889.49</v>
      </c>
    </row>
    <row r="8" spans="1:6" x14ac:dyDescent="0.25">
      <c r="A8">
        <v>2016</v>
      </c>
      <c r="B8">
        <v>7</v>
      </c>
      <c r="C8" t="str">
        <f>"1015.44"</f>
        <v>1015.44</v>
      </c>
      <c r="D8" t="str">
        <f>"1348.81"</f>
        <v>1348.81</v>
      </c>
      <c r="E8" t="str">
        <f>"2019.01"</f>
        <v>2019.01</v>
      </c>
      <c r="F8" t="str">
        <f>"2893.10"</f>
        <v>2893.10</v>
      </c>
    </row>
    <row r="9" spans="1:6" x14ac:dyDescent="0.25">
      <c r="A9">
        <v>2016</v>
      </c>
      <c r="B9">
        <v>8</v>
      </c>
      <c r="C9" t="str">
        <f>"1018.43"</f>
        <v>1018.43</v>
      </c>
      <c r="D9" t="str">
        <f>"1351.24"</f>
        <v>1351.24</v>
      </c>
      <c r="E9" t="str">
        <f>"2030.14"</f>
        <v>2030.14</v>
      </c>
      <c r="F9" t="str">
        <f>"2903.91"</f>
        <v>2903.91</v>
      </c>
    </row>
    <row r="10" spans="1:6" x14ac:dyDescent="0.25">
      <c r="A10">
        <v>2016</v>
      </c>
      <c r="B10">
        <v>9</v>
      </c>
      <c r="C10" t="str">
        <f>"1043.65"</f>
        <v>1043.65</v>
      </c>
      <c r="D10" t="str">
        <f>"1375.79"</f>
        <v>1375.79</v>
      </c>
      <c r="E10" t="str">
        <f>"2061.58"</f>
        <v>2061.58</v>
      </c>
      <c r="F10" t="str">
        <f>"2934.54"</f>
        <v>2934.54</v>
      </c>
    </row>
    <row r="11" spans="1:6" x14ac:dyDescent="0.25">
      <c r="A11">
        <v>2016</v>
      </c>
      <c r="B11">
        <v>10</v>
      </c>
      <c r="C11" t="str">
        <f>"1046.15"</f>
        <v>1046.15</v>
      </c>
      <c r="D11" t="str">
        <f>"1378.54"</f>
        <v>1378.54</v>
      </c>
      <c r="E11" t="str">
        <f>"2076.30"</f>
        <v>2076.30</v>
      </c>
      <c r="F11" t="str">
        <f>"2957.39"</f>
        <v>2957.39</v>
      </c>
    </row>
    <row r="12" spans="1:6" x14ac:dyDescent="0.25">
      <c r="A12">
        <v>2016</v>
      </c>
      <c r="B12">
        <v>11</v>
      </c>
      <c r="C12" t="str">
        <f>"1052.21"</f>
        <v>1052.21</v>
      </c>
      <c r="D12" t="str">
        <f>"1385.68"</f>
        <v>1385.68</v>
      </c>
      <c r="E12" t="str">
        <f>"2098.01"</f>
        <v>2098.01</v>
      </c>
      <c r="F12" t="str">
        <f>"2990.97"</f>
        <v>2990.97</v>
      </c>
    </row>
    <row r="13" spans="1:6" x14ac:dyDescent="0.25">
      <c r="A13">
        <v>2016</v>
      </c>
      <c r="B13">
        <v>12</v>
      </c>
      <c r="C13" t="str">
        <f>"1063.71"</f>
        <v>1063.71</v>
      </c>
      <c r="D13" t="str">
        <f>"1400.83"</f>
        <v>1400.83</v>
      </c>
      <c r="E13" t="str">
        <f>"2111.78"</f>
        <v>2111.78</v>
      </c>
      <c r="F13" t="str">
        <f>"3008.30"</f>
        <v>3008.30</v>
      </c>
    </row>
    <row r="14" spans="1:6" x14ac:dyDescent="0.25">
      <c r="A14">
        <v>2017</v>
      </c>
      <c r="B14">
        <v>1</v>
      </c>
      <c r="C14" t="str">
        <f>"1061.81"</f>
        <v>1061.81</v>
      </c>
      <c r="D14" t="str">
        <f>"1404.52"</f>
        <v>1404.52</v>
      </c>
      <c r="E14" t="str">
        <f>"2139.43"</f>
        <v>2139.43</v>
      </c>
      <c r="F14" t="str">
        <f>"3073.59"</f>
        <v>3073.59</v>
      </c>
    </row>
    <row r="15" spans="1:6" x14ac:dyDescent="0.25">
      <c r="A15">
        <v>2017</v>
      </c>
      <c r="B15">
        <v>2</v>
      </c>
      <c r="C15" t="str">
        <f>"1055.86"</f>
        <v>1055.86</v>
      </c>
      <c r="D15" t="str">
        <f>"1401.71"</f>
        <v>1401.71</v>
      </c>
      <c r="E15" t="str">
        <f>"2141.05"</f>
        <v>2141.05</v>
      </c>
      <c r="F15" t="str">
        <f>"3083.71"</f>
        <v>3083.71</v>
      </c>
    </row>
    <row r="16" spans="1:6" x14ac:dyDescent="0.25">
      <c r="A16">
        <v>2017</v>
      </c>
      <c r="B16">
        <v>3</v>
      </c>
      <c r="C16" t="str">
        <f>"1067.37"</f>
        <v>1067.37</v>
      </c>
      <c r="D16" t="str">
        <f>"1414.80"</f>
        <v>1414.80</v>
      </c>
      <c r="E16" t="str">
        <f>"2157.03"</f>
        <v>2157.03</v>
      </c>
      <c r="F16" t="str">
        <f>"3100.13"</f>
        <v>3100.13</v>
      </c>
    </row>
    <row r="17" spans="1:6" x14ac:dyDescent="0.25">
      <c r="A17">
        <v>2017</v>
      </c>
      <c r="B17">
        <v>4</v>
      </c>
      <c r="C17" t="str">
        <f>"1080.81"</f>
        <v>1080.81</v>
      </c>
      <c r="D17" t="str">
        <f>"1428.69"</f>
        <v>1428.69</v>
      </c>
      <c r="E17" t="str">
        <f>"2164.70"</f>
        <v>2164.70</v>
      </c>
      <c r="F17" t="str">
        <f>"3098.55"</f>
        <v>3098.55</v>
      </c>
    </row>
    <row r="18" spans="1:6" x14ac:dyDescent="0.25">
      <c r="A18">
        <v>2017</v>
      </c>
      <c r="B18">
        <v>5</v>
      </c>
      <c r="C18" t="str">
        <f>"1090.90"</f>
        <v>1090.90</v>
      </c>
      <c r="D18" t="str">
        <f>"1438.96"</f>
        <v>1438.96</v>
      </c>
      <c r="E18" t="str">
        <f>"2166.75"</f>
        <v>2166.75</v>
      </c>
      <c r="F18" t="str">
        <f>"3088.19"</f>
        <v>3088.19</v>
      </c>
    </row>
    <row r="19" spans="1:6" x14ac:dyDescent="0.25">
      <c r="A19">
        <v>2017</v>
      </c>
      <c r="B19">
        <v>6</v>
      </c>
      <c r="C19" t="str">
        <f>"1099.98"</f>
        <v>1099.98</v>
      </c>
      <c r="D19" t="str">
        <f>"1449.85"</f>
        <v>1449.85</v>
      </c>
      <c r="E19" t="str">
        <f>"2176.50"</f>
        <v>2176.50</v>
      </c>
      <c r="F19" t="str">
        <f>"3099.40"</f>
        <v>3099.40</v>
      </c>
    </row>
    <row r="20" spans="1:6" x14ac:dyDescent="0.25">
      <c r="A20">
        <v>2017</v>
      </c>
      <c r="B20">
        <v>7</v>
      </c>
      <c r="C20" t="str">
        <f>"1120.08"</f>
        <v>1120.08</v>
      </c>
      <c r="D20" t="str">
        <f>"1471.60"</f>
        <v>1471.60</v>
      </c>
      <c r="E20" t="str">
        <f>"2196.08"</f>
        <v>2196.08</v>
      </c>
      <c r="F20" t="str">
        <f>"3118.14"</f>
        <v>3118.14</v>
      </c>
    </row>
    <row r="21" spans="1:6" x14ac:dyDescent="0.25">
      <c r="A21">
        <v>2017</v>
      </c>
      <c r="B21">
        <v>8</v>
      </c>
      <c r="C21" t="str">
        <f>"1141.94"</f>
        <v>1141.94</v>
      </c>
      <c r="D21" t="str">
        <f>"1495.99"</f>
        <v>1495.99</v>
      </c>
      <c r="E21" t="str">
        <f>"2223.10"</f>
        <v>2223.10</v>
      </c>
      <c r="F21" t="str">
        <f>"3151.64"</f>
        <v>3151.64</v>
      </c>
    </row>
    <row r="22" spans="1:6" x14ac:dyDescent="0.25">
      <c r="A22">
        <v>2017</v>
      </c>
      <c r="B22">
        <v>9</v>
      </c>
      <c r="C22" t="str">
        <f>"1146.75"</f>
        <v>1146.75</v>
      </c>
      <c r="D22" t="str">
        <f>"1504.81"</f>
        <v>1504.81</v>
      </c>
      <c r="E22" t="str">
        <f>"2235.02"</f>
        <v>2235.02</v>
      </c>
      <c r="F22" t="str">
        <f>"3169.87"</f>
        <v>3169.87</v>
      </c>
    </row>
    <row r="23" spans="1:6" x14ac:dyDescent="0.25">
      <c r="A23">
        <v>2017</v>
      </c>
      <c r="B23">
        <v>10</v>
      </c>
      <c r="C23" t="str">
        <f>"1130.92"</f>
        <v>1130.92</v>
      </c>
      <c r="D23" t="str">
        <f>"1491.07"</f>
        <v>1491.07</v>
      </c>
      <c r="E23" t="str">
        <f>"2234.20"</f>
        <v>2234.20</v>
      </c>
      <c r="F23" t="str">
        <f>"3191.59"</f>
        <v>3191.59</v>
      </c>
    </row>
    <row r="24" spans="1:6" x14ac:dyDescent="0.25">
      <c r="A24">
        <v>2017</v>
      </c>
      <c r="B24">
        <v>11</v>
      </c>
      <c r="C24" t="str">
        <f>"1138.99"</f>
        <v>1138.99</v>
      </c>
      <c r="D24" t="str">
        <f>"1498.97"</f>
        <v>1498.97</v>
      </c>
      <c r="E24" t="str">
        <f>"2261.49"</f>
        <v>2261.49</v>
      </c>
      <c r="F24" t="str">
        <f>"3234.85"</f>
        <v>3234.85</v>
      </c>
    </row>
    <row r="25" spans="1:6" x14ac:dyDescent="0.25">
      <c r="A25">
        <v>2017</v>
      </c>
      <c r="B25">
        <v>12</v>
      </c>
      <c r="C25" t="str">
        <f>"1153.50"</f>
        <v>1153.50</v>
      </c>
      <c r="D25" t="str">
        <f>"1513.63"</f>
        <v>1513.63</v>
      </c>
      <c r="E25" t="str">
        <f>"2281.08"</f>
        <v>2281.08</v>
      </c>
      <c r="F25" t="str">
        <f>"3256.93"</f>
        <v>3256.93</v>
      </c>
    </row>
    <row r="26" spans="1:6" x14ac:dyDescent="0.25">
      <c r="A26">
        <v>2018</v>
      </c>
      <c r="B26">
        <v>1</v>
      </c>
      <c r="C26" t="str">
        <f>"1151.09"</f>
        <v>1151.09</v>
      </c>
      <c r="D26" t="str">
        <f>"1514.91"</f>
        <v>1514.91</v>
      </c>
      <c r="E26" t="str">
        <f>"2287.90"</f>
        <v>2287.90</v>
      </c>
      <c r="F26" t="str">
        <f>"3275.25"</f>
        <v>3275.25</v>
      </c>
    </row>
    <row r="27" spans="1:6" x14ac:dyDescent="0.25">
      <c r="A27">
        <v>2018</v>
      </c>
      <c r="B27">
        <v>2</v>
      </c>
      <c r="C27" t="str">
        <f>"1135.16"</f>
        <v>1135.16</v>
      </c>
      <c r="D27" t="str">
        <f>"1500.89"</f>
        <v>1500.89</v>
      </c>
      <c r="E27" t="str">
        <f>"2281.77"</f>
        <v>2281.77</v>
      </c>
      <c r="F27" t="str">
        <f>"3275.63"</f>
        <v>3275.63</v>
      </c>
    </row>
    <row r="28" spans="1:6" x14ac:dyDescent="0.25">
      <c r="A28">
        <v>2018</v>
      </c>
      <c r="B28">
        <v>3</v>
      </c>
      <c r="C28" t="str">
        <f>"1148.31"</f>
        <v>1148.31</v>
      </c>
      <c r="D28" t="str">
        <f>"1514.18"</f>
        <v>1514.18</v>
      </c>
      <c r="E28" t="str">
        <f>"2299.54"</f>
        <v>2299.54</v>
      </c>
      <c r="F28" t="str">
        <f>"3293.28"</f>
        <v>3293.28</v>
      </c>
    </row>
    <row r="29" spans="1:6" x14ac:dyDescent="0.25">
      <c r="A29">
        <v>2018</v>
      </c>
      <c r="B29">
        <v>4</v>
      </c>
      <c r="C29" t="str">
        <f>"1147.23"</f>
        <v>1147.23</v>
      </c>
      <c r="D29" t="str">
        <f>"1514.53"</f>
        <v>1514.53</v>
      </c>
      <c r="E29" t="str">
        <f>"2291.99"</f>
        <v>2291.99</v>
      </c>
      <c r="F29" t="str">
        <f>"3275.93"</f>
        <v>3275.93</v>
      </c>
    </row>
    <row r="30" spans="1:6" x14ac:dyDescent="0.25">
      <c r="A30">
        <v>2018</v>
      </c>
      <c r="B30">
        <v>5</v>
      </c>
      <c r="C30" t="str">
        <f>"1136.49"</f>
        <v>1136.49</v>
      </c>
      <c r="D30" t="str">
        <f>"1504.32"</f>
        <v>1504.32</v>
      </c>
      <c r="E30" t="str">
        <f>"2270.87"</f>
        <v>2270.87</v>
      </c>
      <c r="F30" t="str">
        <f>"3250.97"</f>
        <v>3250.97</v>
      </c>
    </row>
    <row r="31" spans="1:6" x14ac:dyDescent="0.25">
      <c r="A31">
        <v>2018</v>
      </c>
      <c r="B31">
        <v>6</v>
      </c>
      <c r="C31" t="str">
        <f>"1135.34"</f>
        <v>1135.34</v>
      </c>
      <c r="D31" t="str">
        <f>"1506.10"</f>
        <v>1506.10</v>
      </c>
      <c r="E31" t="str">
        <f>"2274.35"</f>
        <v>2274.35</v>
      </c>
      <c r="F31" t="str">
        <f>"3264.70"</f>
        <v>3264.70</v>
      </c>
    </row>
    <row r="32" spans="1:6" x14ac:dyDescent="0.25">
      <c r="A32">
        <v>2018</v>
      </c>
      <c r="B32">
        <v>7</v>
      </c>
      <c r="C32" t="str">
        <f>"1145.50"</f>
        <v>1145.50</v>
      </c>
      <c r="D32" t="str">
        <f>"1521.44"</f>
        <v>1521.44</v>
      </c>
      <c r="E32" t="str">
        <f>"2288.44"</f>
        <v>2288.44</v>
      </c>
      <c r="F32" t="str">
        <f>"3287.59"</f>
        <v>3287.59</v>
      </c>
    </row>
    <row r="33" spans="1:6" x14ac:dyDescent="0.25">
      <c r="A33">
        <v>2018</v>
      </c>
      <c r="B33">
        <v>8</v>
      </c>
      <c r="C33" t="str">
        <f>"1164.75"</f>
        <v>1164.75</v>
      </c>
      <c r="D33" t="str">
        <f>"1544.07"</f>
        <v>1544.07</v>
      </c>
      <c r="E33" t="str">
        <f>"2316.57"</f>
        <v>2316.57</v>
      </c>
      <c r="F33" t="str">
        <f>"3325.40"</f>
        <v>3325.40</v>
      </c>
    </row>
    <row r="34" spans="1:6" x14ac:dyDescent="0.25">
      <c r="A34">
        <v>2018</v>
      </c>
      <c r="B34">
        <v>9</v>
      </c>
      <c r="C34" t="str">
        <f>"1168.41"</f>
        <v>1168.41</v>
      </c>
      <c r="D34" t="str">
        <f>"1547.62"</f>
        <v>1547.62</v>
      </c>
      <c r="E34" t="str">
        <f>"2328.05"</f>
        <v>2328.05</v>
      </c>
      <c r="F34" t="str">
        <f>"3346.84"</f>
        <v>3346.84</v>
      </c>
    </row>
    <row r="35" spans="1:6" x14ac:dyDescent="0.25">
      <c r="A35">
        <v>2018</v>
      </c>
      <c r="B35">
        <v>10</v>
      </c>
      <c r="C35" t="str">
        <f>"1165.41"</f>
        <v>1165.41</v>
      </c>
      <c r="D35" t="str">
        <f>"1543.15"</f>
        <v>1543.15</v>
      </c>
      <c r="E35" t="str">
        <f>"2338.47"</f>
        <v>2338.47</v>
      </c>
      <c r="F35" t="str">
        <f>"3364.85"</f>
        <v>3364.85</v>
      </c>
    </row>
    <row r="36" spans="1:6" x14ac:dyDescent="0.25">
      <c r="A36">
        <v>2018</v>
      </c>
      <c r="B36">
        <v>11</v>
      </c>
      <c r="C36" t="str">
        <f>"1185.71"</f>
        <v>1185.71</v>
      </c>
      <c r="D36" t="str">
        <f>"1562.69"</f>
        <v>1562.69</v>
      </c>
      <c r="E36" t="str">
        <f>"2374.07"</f>
        <v>2374.07</v>
      </c>
      <c r="F36" t="str">
        <f>"3405.41"</f>
        <v>3405.41</v>
      </c>
    </row>
    <row r="37" spans="1:6" x14ac:dyDescent="0.25">
      <c r="A37">
        <v>2018</v>
      </c>
      <c r="B37">
        <v>12</v>
      </c>
      <c r="C37" t="str">
        <f>"1208.47"</f>
        <v>1208.47</v>
      </c>
      <c r="D37" t="str">
        <f>"1586.96"</f>
        <v>1586.96</v>
      </c>
      <c r="E37" t="str">
        <f>"2397.37"</f>
        <v>2397.37</v>
      </c>
      <c r="F37" t="str">
        <f>"3427.76"</f>
        <v>3427.76</v>
      </c>
    </row>
    <row r="38" spans="1:6" x14ac:dyDescent="0.25">
      <c r="A38">
        <v>2019</v>
      </c>
      <c r="B38">
        <v>1</v>
      </c>
      <c r="C38" t="str">
        <f>"1218.00"</f>
        <v>1218.00</v>
      </c>
      <c r="D38" t="str">
        <f>"1600.70"</f>
        <v>1600.70</v>
      </c>
      <c r="E38" t="str">
        <f>"2406.97"</f>
        <v>2406.97</v>
      </c>
      <c r="F38" t="str">
        <f>"3437.22"</f>
        <v>3437.22</v>
      </c>
    </row>
    <row r="39" spans="1:6" x14ac:dyDescent="0.25">
      <c r="A39">
        <v>2019</v>
      </c>
      <c r="B39">
        <v>2</v>
      </c>
      <c r="C39" t="str">
        <f>"1201.97"</f>
        <v>1201.97</v>
      </c>
      <c r="D39" t="str">
        <f>"1587.74"</f>
        <v>1587.74</v>
      </c>
      <c r="E39" t="str">
        <f>"2397.13"</f>
        <v>2397.13</v>
      </c>
      <c r="F39" t="str">
        <f>"3434.31"</f>
        <v>3434.31</v>
      </c>
    </row>
    <row r="40" spans="1:6" x14ac:dyDescent="0.25">
      <c r="A40">
        <v>2019</v>
      </c>
      <c r="B40">
        <v>3</v>
      </c>
      <c r="C40" t="str">
        <f>"1208.60"</f>
        <v>1208.60</v>
      </c>
      <c r="D40" t="str">
        <f>"1595.99"</f>
        <v>1595.99</v>
      </c>
      <c r="E40" t="str">
        <f>"2410.53"</f>
        <v>2410.53</v>
      </c>
      <c r="F40" t="str">
        <f>"3455.04"</f>
        <v>3455.04</v>
      </c>
    </row>
    <row r="41" spans="1:6" x14ac:dyDescent="0.25">
      <c r="A41">
        <v>2019</v>
      </c>
      <c r="B41">
        <v>4</v>
      </c>
      <c r="C41" t="str">
        <f>"1216.56"</f>
        <v>1216.56</v>
      </c>
      <c r="D41" t="str">
        <f>"1605.23"</f>
        <v>1605.23</v>
      </c>
      <c r="E41" t="str">
        <f>"2410.63"</f>
        <v>2410.63</v>
      </c>
      <c r="F41" t="str">
        <f>"3446.57"</f>
        <v>3446.57</v>
      </c>
    </row>
    <row r="42" spans="1:6" x14ac:dyDescent="0.25">
      <c r="A42">
        <v>2019</v>
      </c>
      <c r="B42">
        <v>5</v>
      </c>
      <c r="C42" t="str">
        <f>"1210.27"</f>
        <v>1210.27</v>
      </c>
      <c r="D42" t="str">
        <f>"1598.44"</f>
        <v>1598.44</v>
      </c>
      <c r="E42" t="str">
        <f>"2392.29"</f>
        <v>2392.29</v>
      </c>
      <c r="F42" t="str">
        <f>"3415.63"</f>
        <v>3415.63</v>
      </c>
    </row>
    <row r="43" spans="1:6" x14ac:dyDescent="0.25">
      <c r="A43">
        <v>2019</v>
      </c>
      <c r="B43">
        <v>6</v>
      </c>
      <c r="C43" t="str">
        <f>"1201.19"</f>
        <v>1201.19</v>
      </c>
      <c r="D43" t="str">
        <f>"1589.23"</f>
        <v>1589.23</v>
      </c>
      <c r="E43" t="str">
        <f>"2382.82"</f>
        <v>2382.82</v>
      </c>
      <c r="F43" t="str">
        <f>"3400.13"</f>
        <v>3400.13</v>
      </c>
    </row>
    <row r="44" spans="1:6" x14ac:dyDescent="0.25">
      <c r="A44">
        <v>2019</v>
      </c>
      <c r="B44">
        <v>7</v>
      </c>
      <c r="C44" t="str">
        <f>"1218.42"</f>
        <v>1218.42</v>
      </c>
      <c r="D44" t="str">
        <f>"1608.23"</f>
        <v>1608.23</v>
      </c>
      <c r="E44" t="str">
        <f>"2401.91"</f>
        <v>2401.91</v>
      </c>
      <c r="F44" t="str">
        <f>"3419.07"</f>
        <v>3419.07</v>
      </c>
    </row>
    <row r="45" spans="1:6" x14ac:dyDescent="0.25">
      <c r="A45">
        <v>2019</v>
      </c>
      <c r="B45">
        <v>8</v>
      </c>
      <c r="C45" t="str">
        <f>"1209.70"</f>
        <v>1209.70</v>
      </c>
      <c r="D45" t="str">
        <f>"1602.22"</f>
        <v>1602.22</v>
      </c>
      <c r="E45" t="str">
        <f>"2397.69"</f>
        <v>2397.69</v>
      </c>
      <c r="F45" t="str">
        <f>"3417.87"</f>
        <v>3417.87</v>
      </c>
    </row>
    <row r="46" spans="1:6" x14ac:dyDescent="0.25">
      <c r="A46">
        <v>2019</v>
      </c>
      <c r="B46">
        <v>9</v>
      </c>
      <c r="C46" t="str">
        <f>"1209.15"</f>
        <v>1209.15</v>
      </c>
      <c r="D46" t="str">
        <f>"1602.47"</f>
        <v>1602.47</v>
      </c>
      <c r="E46" t="str">
        <f>"2402.40"</f>
        <v>2402.40</v>
      </c>
      <c r="F46" t="str">
        <f>"3428.43"</f>
        <v>3428.43</v>
      </c>
    </row>
    <row r="47" spans="1:6" x14ac:dyDescent="0.25">
      <c r="A47">
        <v>2019</v>
      </c>
      <c r="B47">
        <v>10</v>
      </c>
      <c r="C47" t="str">
        <f>"1211.57"</f>
        <v>1211.57</v>
      </c>
      <c r="D47" t="str">
        <f>"1604.28"</f>
        <v>1604.28</v>
      </c>
      <c r="E47" t="str">
        <f>"2417.25"</f>
        <v>2417.25</v>
      </c>
      <c r="F47" t="str">
        <f>"3451.93"</f>
        <v>3451.93</v>
      </c>
    </row>
    <row r="48" spans="1:6" x14ac:dyDescent="0.25">
      <c r="A48">
        <v>2019</v>
      </c>
      <c r="B48">
        <v>11</v>
      </c>
      <c r="C48" t="str">
        <f>"1224.81"</f>
        <v>1224.81</v>
      </c>
      <c r="D48" t="str">
        <f>"1617.70"</f>
        <v>1617.70</v>
      </c>
      <c r="E48" t="str">
        <f>"2447.85"</f>
        <v>2447.85</v>
      </c>
      <c r="F48" t="str">
        <f>"3494.41"</f>
        <v>3494.41</v>
      </c>
    </row>
    <row r="49" spans="1:6" x14ac:dyDescent="0.25">
      <c r="A49">
        <v>2019</v>
      </c>
      <c r="B49">
        <v>12</v>
      </c>
      <c r="C49" t="str">
        <f>"1240.98"</f>
        <v>1240.98</v>
      </c>
      <c r="D49" t="str">
        <f>"1637.36"</f>
        <v>1637.36</v>
      </c>
      <c r="E49" t="str">
        <f>"2467.13"</f>
        <v>2467.13</v>
      </c>
      <c r="F49" t="str">
        <f>"3518.75"</f>
        <v>3518.75</v>
      </c>
    </row>
    <row r="50" spans="1:6" x14ac:dyDescent="0.25">
      <c r="A50">
        <v>2020</v>
      </c>
      <c r="B50">
        <v>1</v>
      </c>
      <c r="C50" t="str">
        <f>"1255.26"</f>
        <v>1255.26</v>
      </c>
      <c r="D50" t="str">
        <f>"1653.99"</f>
        <v>1653.99</v>
      </c>
      <c r="E50" t="str">
        <f>"2485.63"</f>
        <v>2485.63</v>
      </c>
      <c r="F50" t="str">
        <f>"3538.97"</f>
        <v>3538.97</v>
      </c>
    </row>
    <row r="51" spans="1:6" x14ac:dyDescent="0.25">
      <c r="A51">
        <v>2020</v>
      </c>
      <c r="B51">
        <v>2</v>
      </c>
      <c r="C51" t="str">
        <f>"1264.80"</f>
        <v>1264.80</v>
      </c>
      <c r="D51" t="str">
        <f>"1663.30"</f>
        <v>1663.30</v>
      </c>
      <c r="E51" t="str">
        <f>"2497.08"</f>
        <v>2497.08</v>
      </c>
      <c r="F51" t="str">
        <f>"3549.11"</f>
        <v>3549.11</v>
      </c>
    </row>
    <row r="52" spans="1:6" x14ac:dyDescent="0.25">
      <c r="A52">
        <v>2020</v>
      </c>
      <c r="B52">
        <v>3</v>
      </c>
      <c r="C52" t="str">
        <f>"1278.35"</f>
        <v>1278.35</v>
      </c>
      <c r="D52" t="str">
        <f>"1676.85"</f>
        <v>1676.85</v>
      </c>
      <c r="E52" t="str">
        <f>"2501.32"</f>
        <v>2501.32</v>
      </c>
      <c r="F52" t="str">
        <f>"3542.59"</f>
        <v>3542.59</v>
      </c>
    </row>
    <row r="53" spans="1:6" x14ac:dyDescent="0.25">
      <c r="A53">
        <v>2020</v>
      </c>
      <c r="B53">
        <v>4</v>
      </c>
      <c r="C53" t="str">
        <f>"1279.37"</f>
        <v>1279.37</v>
      </c>
      <c r="D53" t="str">
        <f>"1677.69"</f>
        <v>1677.69</v>
      </c>
      <c r="E53" t="str">
        <f>"2467.72"</f>
        <v>2467.72</v>
      </c>
      <c r="F53" t="str">
        <f>"3475.81"</f>
        <v>3475.81</v>
      </c>
    </row>
    <row r="54" spans="1:6" x14ac:dyDescent="0.25">
      <c r="A54">
        <v>2020</v>
      </c>
      <c r="B54">
        <v>5</v>
      </c>
      <c r="C54" t="str">
        <f>"1289.46"</f>
        <v>1289.46</v>
      </c>
      <c r="D54" t="str">
        <f>"1689.30"</f>
        <v>1689.30</v>
      </c>
      <c r="E54" t="str">
        <f>"2474.23"</f>
        <v>2474.23</v>
      </c>
      <c r="F54" t="str">
        <f>"3482.44"</f>
        <v>3482.44</v>
      </c>
    </row>
    <row r="55" spans="1:6" x14ac:dyDescent="0.25">
      <c r="A55">
        <v>2020</v>
      </c>
      <c r="B55">
        <v>6</v>
      </c>
      <c r="C55" t="str">
        <f>"1279.09"</f>
        <v>1279.09</v>
      </c>
      <c r="D55" t="str">
        <f>"1679.08"</f>
        <v>1679.08</v>
      </c>
      <c r="E55" t="str">
        <f>"2481.77"</f>
        <v>2481.77</v>
      </c>
      <c r="F55" t="str">
        <f>"3504.34"</f>
        <v>3504.34</v>
      </c>
    </row>
    <row r="56" spans="1:6" x14ac:dyDescent="0.25">
      <c r="A56">
        <v>2020</v>
      </c>
      <c r="B56">
        <v>7</v>
      </c>
      <c r="C56" t="str">
        <f>"1287.59"</f>
        <v>1287.59</v>
      </c>
      <c r="D56" t="str">
        <f>"1688.57"</f>
        <v>1688.57</v>
      </c>
      <c r="E56" t="str">
        <f>"2503.19"</f>
        <v>2503.19</v>
      </c>
      <c r="F56" t="str">
        <f>"3536.85"</f>
        <v>3536.85</v>
      </c>
    </row>
    <row r="57" spans="1:6" x14ac:dyDescent="0.25">
      <c r="A57">
        <v>2020</v>
      </c>
      <c r="B57">
        <v>8</v>
      </c>
      <c r="C57" t="str">
        <f>"1299.30"</f>
        <v>1299.30</v>
      </c>
      <c r="D57" t="str">
        <f>"1702.28"</f>
        <v>1702.28</v>
      </c>
      <c r="E57" t="str">
        <f>"2520.16"</f>
        <v>2520.16</v>
      </c>
      <c r="F57" t="str">
        <f>"3559.88"</f>
        <v>3559.88</v>
      </c>
    </row>
    <row r="58" spans="1:6" x14ac:dyDescent="0.25">
      <c r="A58">
        <v>2020</v>
      </c>
      <c r="B58">
        <v>9</v>
      </c>
      <c r="C58" t="str">
        <f>"1308.91"</f>
        <v>1308.91</v>
      </c>
      <c r="D58" t="str">
        <f>"1713.31"</f>
        <v>1713.31</v>
      </c>
      <c r="E58" t="str">
        <f>"2534.21"</f>
        <v>2534.21</v>
      </c>
      <c r="F58" t="str">
        <f>"3577.67"</f>
        <v>3577.67</v>
      </c>
    </row>
    <row r="59" spans="1:6" x14ac:dyDescent="0.25">
      <c r="A59">
        <v>2020</v>
      </c>
      <c r="B59">
        <v>10</v>
      </c>
      <c r="C59" t="str">
        <f>"1319.60"</f>
        <v>1319.60</v>
      </c>
      <c r="D59" t="str">
        <f>"1724.37"</f>
        <v>1724.37</v>
      </c>
      <c r="E59" t="str">
        <f>"2554.23"</f>
        <v>2554.23</v>
      </c>
      <c r="F59" t="str">
        <f>"3606.30"</f>
        <v>3606.30</v>
      </c>
    </row>
    <row r="60" spans="1:6" x14ac:dyDescent="0.25">
      <c r="A60">
        <v>2020</v>
      </c>
      <c r="B60">
        <v>11</v>
      </c>
      <c r="C60" t="str">
        <f>"1315.69"</f>
        <v>1315.69</v>
      </c>
      <c r="D60" t="str">
        <f>"1721.00"</f>
        <v>1721.00</v>
      </c>
      <c r="E60" t="str">
        <f>"2555.51"</f>
        <v>2555.51</v>
      </c>
      <c r="F60" t="str">
        <f>"3610.96"</f>
        <v>3610.96</v>
      </c>
    </row>
    <row r="61" spans="1:6" x14ac:dyDescent="0.25">
      <c r="A61">
        <v>2020</v>
      </c>
      <c r="B61">
        <v>12</v>
      </c>
      <c r="C61" t="str">
        <f>"1306.48"</f>
        <v>1306.48</v>
      </c>
      <c r="D61" t="str">
        <f>"1713.89"</f>
        <v>1713.89</v>
      </c>
      <c r="E61" t="str">
        <f>"2555.74"</f>
        <v>2555.74</v>
      </c>
      <c r="F61" t="str">
        <f>"3619.27"</f>
        <v>3619.27</v>
      </c>
    </row>
    <row r="62" spans="1:6" x14ac:dyDescent="0.25">
      <c r="A62">
        <v>2021</v>
      </c>
      <c r="B62">
        <v>1</v>
      </c>
      <c r="C62" t="str">
        <f>"1313.46"</f>
        <v>1313.46</v>
      </c>
      <c r="D62" t="str">
        <f>"1725.66"</f>
        <v>1725.66</v>
      </c>
      <c r="E62" t="str">
        <f>"2574.92"</f>
        <v>2574.92</v>
      </c>
      <c r="F62" t="str">
        <f>"3660.64"</f>
        <v>3660.64</v>
      </c>
    </row>
    <row r="63" spans="1:6" x14ac:dyDescent="0.25">
      <c r="A63">
        <v>2021</v>
      </c>
      <c r="B63">
        <v>2</v>
      </c>
      <c r="C63" t="str">
        <f>"1313.69"</f>
        <v>1313.69</v>
      </c>
      <c r="D63" t="str">
        <f>"1728.88"</f>
        <v>1728.88</v>
      </c>
      <c r="E63" t="str">
        <f>"2585.71"</f>
        <v>2585.71</v>
      </c>
      <c r="F63" t="str">
        <f>"3686.90"</f>
        <v>3686.90</v>
      </c>
    </row>
    <row r="64" spans="1:6" x14ac:dyDescent="0.25">
      <c r="A64">
        <v>2021</v>
      </c>
      <c r="B64">
        <v>3</v>
      </c>
      <c r="C64" t="str">
        <f>"1326.23"</f>
        <v>1326.23</v>
      </c>
      <c r="D64" t="str">
        <f>"1741.89"</f>
        <v>1741.89</v>
      </c>
      <c r="E64" t="str">
        <f>"2606.06"</f>
        <v>2606.06</v>
      </c>
      <c r="F64" t="str">
        <f>"3717.18"</f>
        <v>3717.18</v>
      </c>
    </row>
    <row r="65" spans="1:6" x14ac:dyDescent="0.25">
      <c r="A65">
        <v>2021</v>
      </c>
      <c r="B65">
        <v>4</v>
      </c>
      <c r="C65" t="str">
        <f>"1344.23"</f>
        <v>1344.23</v>
      </c>
      <c r="D65" t="str">
        <f>"1759.59"</f>
        <v>1759.59</v>
      </c>
      <c r="E65" t="str">
        <f>"2617.71"</f>
        <v>2617.71</v>
      </c>
      <c r="F65" t="str">
        <f>"3722.42"</f>
        <v>3722.42</v>
      </c>
    </row>
    <row r="66" spans="1:6" x14ac:dyDescent="0.25">
      <c r="A66">
        <v>2021</v>
      </c>
      <c r="B66">
        <v>5</v>
      </c>
      <c r="C66" t="str">
        <f>"1360.83"</f>
        <v>1360.83</v>
      </c>
      <c r="D66" t="str">
        <f>"1778.98"</f>
        <v>1778.98</v>
      </c>
      <c r="E66" t="str">
        <f>"2622.13"</f>
        <v>2622.13</v>
      </c>
      <c r="F66" t="str">
        <f>"3717.71"</f>
        <v>3717.71</v>
      </c>
    </row>
    <row r="67" spans="1:6" x14ac:dyDescent="0.25">
      <c r="A67">
        <v>2021</v>
      </c>
      <c r="B67">
        <v>6</v>
      </c>
      <c r="C67" t="str">
        <f>"1370.74"</f>
        <v>1370.74</v>
      </c>
      <c r="D67" t="str">
        <f>"1793.40"</f>
        <v>1793.40</v>
      </c>
      <c r="E67" t="str">
        <f>"2636.95"</f>
        <v>2636.95</v>
      </c>
      <c r="F67" t="str">
        <f>"3740.41"</f>
        <v>3740.41</v>
      </c>
    </row>
    <row r="68" spans="1:6" x14ac:dyDescent="0.25">
      <c r="A68">
        <v>2021</v>
      </c>
      <c r="B68">
        <v>7</v>
      </c>
      <c r="C68" t="str">
        <f>"1383.84"</f>
        <v>1383.84</v>
      </c>
      <c r="D68" t="str">
        <f>"1810.09"</f>
        <v>1810.09</v>
      </c>
      <c r="E68" t="str">
        <f>"2653.87"</f>
        <v>2653.87</v>
      </c>
      <c r="F68" t="str">
        <f>"3767.25"</f>
        <v>3767.25</v>
      </c>
    </row>
    <row r="69" spans="1:6" x14ac:dyDescent="0.25">
      <c r="A69">
        <v>2021</v>
      </c>
      <c r="B69">
        <v>8</v>
      </c>
      <c r="C69" t="str">
        <f>"1399.36"</f>
        <v>1399.36</v>
      </c>
      <c r="D69" t="str">
        <f>"1828.54"</f>
        <v>1828.54</v>
      </c>
      <c r="E69" t="str">
        <f>"2673.60"</f>
        <v>2673.60</v>
      </c>
      <c r="F69" t="str">
        <f>"3775.94"</f>
        <v>3775.94</v>
      </c>
    </row>
    <row r="70" spans="1:6" x14ac:dyDescent="0.25">
      <c r="A70">
        <v>2021</v>
      </c>
      <c r="B70">
        <v>9</v>
      </c>
      <c r="C70" t="str">
        <f>"1417.04"</f>
        <v>1417.04</v>
      </c>
      <c r="D70" t="str">
        <f>"1847.27"</f>
        <v>1847.27</v>
      </c>
      <c r="E70" t="str">
        <f>"2698.75"</f>
        <v>2698.75</v>
      </c>
      <c r="F70" t="str">
        <f>"3808.81"</f>
        <v>3808.81</v>
      </c>
    </row>
    <row r="71" spans="1:6" x14ac:dyDescent="0.25">
      <c r="A71">
        <v>2021</v>
      </c>
      <c r="B71">
        <v>10</v>
      </c>
      <c r="C71" t="str">
        <f>"1418.86"</f>
        <v>1418.86</v>
      </c>
      <c r="D71" t="str">
        <f>"1850.69"</f>
        <v>1850.69</v>
      </c>
      <c r="E71" t="str">
        <f>"2715.42"</f>
        <v>2715.42</v>
      </c>
      <c r="F71" t="str">
        <f>"3843.24"</f>
        <v>3843.24</v>
      </c>
    </row>
    <row r="72" spans="1:6" x14ac:dyDescent="0.25">
      <c r="A72">
        <v>2021</v>
      </c>
      <c r="B72">
        <v>11</v>
      </c>
      <c r="C72" t="str">
        <f>"1447.57"</f>
        <v>1447.57</v>
      </c>
      <c r="D72" t="str">
        <f>"1879.04"</f>
        <v>1879.04</v>
      </c>
      <c r="E72" t="str">
        <f>"2761.81"</f>
        <v>2761.81</v>
      </c>
      <c r="F72" t="str">
        <f>"3898.53"</f>
        <v>3898.53</v>
      </c>
    </row>
    <row r="73" spans="1:6" x14ac:dyDescent="0.25">
      <c r="A73">
        <v>2021</v>
      </c>
      <c r="B73">
        <v>12</v>
      </c>
      <c r="C73" t="str">
        <f>"1463.43"</f>
        <v>1463.43</v>
      </c>
      <c r="D73" t="str">
        <f>"1901.66"</f>
        <v>1901.66</v>
      </c>
      <c r="E73" t="str">
        <f>"2784.70"</f>
        <v>2784.70</v>
      </c>
      <c r="F73" t="str">
        <f>"3916.83"</f>
        <v>3916.83</v>
      </c>
    </row>
    <row r="74" spans="1:6" x14ac:dyDescent="0.25">
      <c r="A74">
        <v>2022</v>
      </c>
      <c r="B74">
        <v>1</v>
      </c>
      <c r="C74" t="str">
        <f>"1481.10"</f>
        <v>1481.10</v>
      </c>
      <c r="D74" t="str">
        <f>"1930.38"</f>
        <v>1930.38</v>
      </c>
      <c r="E74" t="str">
        <f>"2812.34"</f>
        <v>2812.34</v>
      </c>
      <c r="F74" t="str">
        <f>"3958.00"</f>
        <v>3958.00</v>
      </c>
    </row>
    <row r="75" spans="1:6" x14ac:dyDescent="0.25">
      <c r="A75">
        <v>2022</v>
      </c>
      <c r="B75">
        <v>2</v>
      </c>
      <c r="C75" t="str">
        <f>"1496.32"</f>
        <v>1496.32</v>
      </c>
      <c r="D75" t="str">
        <f>"1950.26"</f>
        <v>1950.26</v>
      </c>
      <c r="E75" t="str">
        <f>"2837.57"</f>
        <v>2837.57</v>
      </c>
      <c r="F75" t="str">
        <f>"3997.24"</f>
        <v>3997.24</v>
      </c>
    </row>
    <row r="76" spans="1:6" x14ac:dyDescent="0.25">
      <c r="A76">
        <v>2022</v>
      </c>
      <c r="B76">
        <v>3</v>
      </c>
      <c r="C76" t="str">
        <f>"1517.96"</f>
        <v>1517.96</v>
      </c>
      <c r="D76" t="str">
        <f>"1974.57"</f>
        <v>1974.57</v>
      </c>
      <c r="E76" t="str">
        <f>"2870.28"</f>
        <v>2870.28</v>
      </c>
      <c r="F76" t="str">
        <f>"4042.73"</f>
        <v>4042.73</v>
      </c>
    </row>
    <row r="77" spans="1:6" x14ac:dyDescent="0.25">
      <c r="A77">
        <v>2022</v>
      </c>
      <c r="B77">
        <v>4</v>
      </c>
      <c r="C77" t="str">
        <f>"1522.44"</f>
        <v>1522.44</v>
      </c>
      <c r="D77" t="str">
        <f>"1978.54"</f>
        <v>1978.54</v>
      </c>
      <c r="E77" t="str">
        <f>"2874.15"</f>
        <v>2874.15</v>
      </c>
      <c r="F77" t="str">
        <f>"4041.25"</f>
        <v>4041.25</v>
      </c>
    </row>
    <row r="78" spans="1:6" x14ac:dyDescent="0.25">
      <c r="A78">
        <v>2022</v>
      </c>
      <c r="B78">
        <v>5</v>
      </c>
      <c r="C78" t="str">
        <f>"1523.90"</f>
        <v>1523.90</v>
      </c>
      <c r="D78" t="str">
        <f>"1982.45"</f>
        <v>1982.45</v>
      </c>
      <c r="E78" t="str">
        <f>"2866.12"</f>
        <v>2866.12</v>
      </c>
      <c r="F78" t="str">
        <f>"4024.62"</f>
        <v>4024.62</v>
      </c>
    </row>
    <row r="79" spans="1:6" x14ac:dyDescent="0.25">
      <c r="A79">
        <v>2022</v>
      </c>
      <c r="B79">
        <v>6</v>
      </c>
      <c r="C79" t="str">
        <f>"1544.88"</f>
        <v>1544.88</v>
      </c>
      <c r="D79" t="str">
        <f>"2011.99"</f>
        <v>2011.99</v>
      </c>
      <c r="E79" t="str">
        <f>"2898.16"</f>
        <v>2898.16</v>
      </c>
      <c r="F79" t="str">
        <f>"4065.11"</f>
        <v>4065.11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lineas_de_pobreza_por_ingresos_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2022-07-25T21:43:16Z</dcterms:created>
  <dcterms:modified xsi:type="dcterms:W3CDTF">2022-07-25T21:43:16Z</dcterms:modified>
</cp:coreProperties>
</file>